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PSI\AEGIS-CH\SP4 - STEM\20250512\"/>
    </mc:Choice>
  </mc:AlternateContent>
  <xr:revisionPtr revIDLastSave="0" documentId="13_ncr:1_{71F0E44A-393E-4A29-A340-9DB14F03E668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F1688" i="1" a="1"/>
  <c r="F1688" i="1" s="1"/>
  <c r="G1688" i="1" a="1"/>
  <c r="G1688" i="1" s="1"/>
  <c r="J1688" i="1" a="1"/>
  <c r="J1688" i="1"/>
  <c r="K1688" i="1" a="1"/>
  <c r="K1688" i="1"/>
  <c r="H1688" i="1" a="1"/>
  <c r="H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2016" i="1" a="1"/>
  <c r="K2016" i="1"/>
  <c r="J2016" i="1" a="1"/>
  <c r="J2016" i="1" s="1"/>
  <c r="I2016" i="1" a="1"/>
  <c r="I2016" i="1" s="1"/>
  <c r="J2015" i="1" a="1"/>
  <c r="J2015" i="1" s="1"/>
  <c r="K2015" i="1" a="1"/>
  <c r="K2015" i="1" s="1"/>
  <c r="H2013" i="1" a="1"/>
  <c r="H2013" i="1" s="1"/>
  <c r="G2011" i="1" a="1"/>
  <c r="G2011" i="1" s="1"/>
  <c r="G2012" i="1" s="1" a="1"/>
  <c r="G2012" i="1" s="1"/>
  <c r="H2015" i="1" a="1"/>
  <c r="H2015" i="1" s="1"/>
  <c r="G2008" i="1" a="1"/>
  <c r="G2008" i="1" s="1"/>
  <c r="G2009" i="1" s="1" a="1"/>
  <c r="G2009" i="1" s="1"/>
  <c r="I2011" i="1" a="1"/>
  <c r="I2011" i="1" s="1"/>
  <c r="I2012" i="1" s="1" a="1"/>
  <c r="I2012" i="1" s="1"/>
  <c r="G2015" i="1" a="1"/>
  <c r="G2015" i="1" s="1"/>
  <c r="H2012" i="1" a="1"/>
  <c r="H2012" i="1" s="1"/>
  <c r="H2010" i="1" a="1"/>
  <c r="H2010" i="1" s="1"/>
  <c r="F2008" i="1" a="1"/>
  <c r="F2008" i="1" s="1"/>
  <c r="H2011" i="1" a="1"/>
  <c r="H2011" i="1" s="1"/>
  <c r="F2010" i="1" a="1"/>
  <c r="F2010" i="1"/>
  <c r="I2009" i="1" a="1"/>
  <c r="I2009" i="1" s="1"/>
  <c r="F2011" i="1" a="1"/>
  <c r="F2011" i="1" s="1"/>
  <c r="F2012" i="1" s="1" a="1"/>
  <c r="F2012" i="1" s="1"/>
  <c r="F2009" i="1" a="1"/>
  <c r="F2009" i="1" s="1"/>
  <c r="J2008" i="1" a="1"/>
  <c r="J2008" i="1" s="1"/>
  <c r="J2009" i="1" s="1" a="1"/>
  <c r="J2009" i="1" s="1"/>
  <c r="F2013" i="1" a="1"/>
  <c r="F2013" i="1" s="1"/>
  <c r="F2014" i="1" s="1" a="1"/>
  <c r="F2014" i="1" s="1"/>
  <c r="F2015" i="1" a="1"/>
  <c r="F2015" i="1" s="1"/>
  <c r="K2011" i="1" a="1"/>
  <c r="K2011" i="1" s="1"/>
  <c r="K2012" i="1" s="1" a="1"/>
  <c r="K2012" i="1" s="1"/>
  <c r="J2010" i="1" a="1"/>
  <c r="J2010" i="1" s="1"/>
  <c r="G2014" i="1" a="1"/>
  <c r="G2014" i="1" s="1"/>
  <c r="I2013" i="1" a="1"/>
  <c r="I2013" i="1" s="1"/>
  <c r="I2014" i="1" s="1" a="1"/>
  <c r="I2014" i="1" s="1"/>
  <c r="G2013" i="1" a="1"/>
  <c r="G2013" i="1" s="1"/>
  <c r="I2010" i="1" a="1"/>
  <c r="I2010" i="1"/>
  <c r="K2008" i="1" a="1"/>
  <c r="K2008" i="1" s="1"/>
  <c r="K2009" i="1" s="1" a="1"/>
  <c r="K2009" i="1" s="1"/>
  <c r="G2010" i="1" a="1"/>
  <c r="G2010" i="1" s="1"/>
  <c r="I2008" i="1" a="1"/>
  <c r="I2008" i="1" s="1"/>
  <c r="H2008" i="1" a="1"/>
  <c r="H2008" i="1" s="1"/>
  <c r="H2009" i="1" s="1" a="1"/>
  <c r="H2009" i="1" s="1"/>
  <c r="K2014" i="1" a="1"/>
  <c r="K2014" i="1" s="1"/>
  <c r="H2014" i="1" a="1"/>
  <c r="H2014" i="1" s="1"/>
  <c r="K2013" i="1" a="1"/>
  <c r="K2013" i="1" s="1"/>
  <c r="J2013" i="1" a="1"/>
  <c r="J2013" i="1" s="1"/>
  <c r="J2014" i="1" s="1" a="1"/>
  <c r="J2014" i="1" s="1"/>
  <c r="H2016" i="1" a="1"/>
  <c r="H2016" i="1" s="1"/>
  <c r="J2011" i="1" a="1"/>
  <c r="J2011" i="1" s="1"/>
  <c r="J2012" i="1" s="1" a="1"/>
  <c r="J2012" i="1" s="1"/>
  <c r="I2015" i="1" a="1"/>
  <c r="I2015" i="1" s="1"/>
  <c r="G2016" i="1" a="1"/>
  <c r="G2016" i="1" s="1"/>
  <c r="K2010" i="1" a="1"/>
  <c r="K2010" i="1" s="1"/>
  <c r="F2016" i="1" a="1"/>
  <c r="F2016" i="1" s="1"/>
  <c r="G2006" i="1" a="1"/>
  <c r="G2006" i="1" s="1"/>
  <c r="F2006" i="1" a="1"/>
  <c r="F2006" i="1" s="1"/>
  <c r="K2005" i="1" a="1"/>
  <c r="K2005" i="1" s="1"/>
  <c r="J2005" i="1" a="1"/>
  <c r="J2005" i="1" s="1"/>
  <c r="I2005" i="1" a="1"/>
  <c r="I2005" i="1" s="1"/>
  <c r="H2005" i="1" a="1"/>
  <c r="H2005" i="1" s="1"/>
  <c r="G2005" i="1" a="1"/>
  <c r="G2005" i="1" s="1"/>
  <c r="F2005" i="1" a="1"/>
  <c r="F2005" i="1" s="1"/>
  <c r="J2001" i="1" a="1"/>
  <c r="J2001" i="1" s="1"/>
  <c r="G2003" i="1" a="1"/>
  <c r="G2003" i="1" s="1"/>
  <c r="G2004" i="1" s="1" a="1"/>
  <c r="G2004" i="1" s="1"/>
  <c r="J2002" i="1" a="1"/>
  <c r="J2002" i="1" s="1"/>
  <c r="H2001" i="1" a="1"/>
  <c r="H2001" i="1" s="1"/>
  <c r="F2001" i="1" a="1"/>
  <c r="F2001" i="1" s="1"/>
  <c r="F2002" i="1" s="1" a="1"/>
  <c r="F2002" i="1" s="1"/>
  <c r="J2000" i="1" a="1"/>
  <c r="J2000" i="1" s="1"/>
  <c r="F1998" i="1" a="1"/>
  <c r="F1998" i="1" s="1"/>
  <c r="F1999" i="1" s="1" a="1"/>
  <c r="F1999" i="1" s="1"/>
  <c r="K2000" i="1" a="1"/>
  <c r="K2000" i="1" s="1"/>
  <c r="G2000" i="1" a="1"/>
  <c r="G2000" i="1" s="1"/>
  <c r="I1999" i="1" a="1"/>
  <c r="I1999" i="1" s="1"/>
  <c r="J1998" i="1" a="1"/>
  <c r="J1998" i="1" s="1"/>
  <c r="J1999" i="1" s="1" a="1"/>
  <c r="J1999" i="1" s="1"/>
  <c r="G1998" i="1" a="1"/>
  <c r="G1998" i="1" s="1"/>
  <c r="G1999" i="1" s="1" a="1"/>
  <c r="G1999" i="1" s="1"/>
  <c r="K1996" i="1" a="1"/>
  <c r="K1996" i="1" s="1"/>
  <c r="F2003" i="1" a="1"/>
  <c r="F2003" i="1" s="1"/>
  <c r="H2000" i="1" a="1"/>
  <c r="H2000" i="1" s="1"/>
  <c r="H1998" i="1" a="1"/>
  <c r="H1998" i="1" s="1"/>
  <c r="H1999" i="1" s="1" a="1"/>
  <c r="H1999" i="1" s="1"/>
  <c r="K2001" i="1" a="1"/>
  <c r="K2001" i="1" s="1"/>
  <c r="G2001" i="1" a="1"/>
  <c r="G2001" i="1" s="1"/>
  <c r="F2000" i="1" a="1"/>
  <c r="F2000" i="1" s="1"/>
  <c r="I1998" i="1" a="1"/>
  <c r="I1998" i="1" s="1"/>
  <c r="H2003" i="1" a="1"/>
  <c r="H2003" i="1" s="1"/>
  <c r="H2004" i="1" s="1" a="1"/>
  <c r="H2004" i="1" s="1"/>
  <c r="H2002" i="1" a="1"/>
  <c r="H2002" i="1" s="1"/>
  <c r="G2002" i="1" a="1"/>
  <c r="G2002" i="1" s="1"/>
  <c r="F2004" i="1" a="1"/>
  <c r="F2004" i="1" s="1"/>
  <c r="K2003" i="1" a="1"/>
  <c r="K2003" i="1" s="1"/>
  <c r="K2004" i="1" s="1" a="1"/>
  <c r="K2004" i="1" s="1"/>
  <c r="J2003" i="1" a="1"/>
  <c r="J2003" i="1" s="1"/>
  <c r="J2004" i="1" s="1" a="1"/>
  <c r="J2004" i="1" s="1"/>
  <c r="I2003" i="1" a="1"/>
  <c r="I2003" i="1" s="1"/>
  <c r="I2004" i="1" s="1" a="1"/>
  <c r="I2004" i="1" s="1"/>
  <c r="K2002" i="1" a="1"/>
  <c r="K2002" i="1" s="1"/>
  <c r="I2001" i="1" a="1"/>
  <c r="I2001" i="1" s="1"/>
  <c r="I2002" i="1" s="1" a="1"/>
  <c r="I2002" i="1" s="1"/>
  <c r="I2000" i="1" a="1"/>
  <c r="I2000" i="1" s="1"/>
  <c r="K1998" i="1" a="1"/>
  <c r="K1998" i="1" s="1"/>
  <c r="K1999" i="1" s="1" a="1"/>
  <c r="K1999" i="1" s="1"/>
  <c r="I2006" i="1" a="1"/>
  <c r="I2006" i="1" s="1"/>
  <c r="H2006" i="1" a="1"/>
  <c r="H2006" i="1" s="1"/>
  <c r="K2006" i="1" a="1"/>
  <c r="K2006" i="1" s="1"/>
  <c r="J2006" i="1" a="1"/>
  <c r="J2006" i="1" s="1"/>
  <c r="I1529" i="1" a="1"/>
  <c r="I1529" i="1" s="1"/>
  <c r="G1549" i="1" a="1"/>
  <c r="G1549" i="1" s="1"/>
  <c r="H1547" i="1" a="1"/>
  <c r="H1547" i="1" s="1"/>
  <c r="H1528" i="1" a="1"/>
  <c r="H1528" i="1" s="1"/>
  <c r="I1547" i="1" a="1"/>
  <c r="I1547" i="1" s="1"/>
  <c r="J1528" i="1" a="1"/>
  <c r="J1528" i="1" s="1"/>
  <c r="I1546" i="1" a="1"/>
  <c r="I1546" i="1" s="1"/>
  <c r="G1546" i="1" a="1"/>
  <c r="G1546" i="1" s="1"/>
  <c r="I1528" i="1" a="1"/>
  <c r="I1528" i="1" s="1"/>
  <c r="K1526" i="1" a="1"/>
  <c r="K1526" i="1" s="1"/>
  <c r="K1527" i="1" a="1"/>
  <c r="K1527" i="1" s="1"/>
  <c r="J1526" i="1" a="1"/>
  <c r="J1526" i="1" s="1"/>
  <c r="I1527" i="1" a="1"/>
  <c r="I1527" i="1" s="1"/>
  <c r="J1527" i="1" a="1"/>
  <c r="J1527" i="1" s="1"/>
  <c r="H1529" i="1" a="1"/>
  <c r="H1529" i="1" s="1"/>
  <c r="J1549" i="1" a="1"/>
  <c r="J1549" i="1" s="1"/>
  <c r="G1528" i="1" a="1"/>
  <c r="G1528" i="1" s="1"/>
  <c r="H1546" i="1" a="1"/>
  <c r="H1546" i="1"/>
  <c r="F1549" i="1" a="1"/>
  <c r="F1549" i="1" s="1"/>
  <c r="G1547" i="1" a="1"/>
  <c r="G1547" i="1" s="1"/>
  <c r="K1547" i="1" a="1"/>
  <c r="K1547" i="1" s="1"/>
  <c r="J1529" i="1" a="1"/>
  <c r="J1529" i="1" s="1"/>
  <c r="J1547" i="1" a="1"/>
  <c r="J1547" i="1" s="1"/>
  <c r="G1529" i="1" a="1"/>
  <c r="G1529" i="1" s="1"/>
  <c r="F1528" i="1" a="1"/>
  <c r="F1528" i="1" s="1"/>
  <c r="K1528" i="1" a="1"/>
  <c r="K1528" i="1" s="1"/>
  <c r="H1527" i="1" a="1"/>
  <c r="H1527" i="1" s="1"/>
  <c r="F1529" i="1" a="1"/>
  <c r="F1529" i="1" s="1"/>
  <c r="J1546" i="1" a="1"/>
  <c r="J1546" i="1" s="1"/>
  <c r="G1527" i="1" a="1"/>
  <c r="G1527" i="1" s="1"/>
  <c r="F1547" i="1" a="1"/>
  <c r="F1547" i="1" s="1"/>
  <c r="F1546" i="1" a="1"/>
  <c r="F1546" i="1" s="1"/>
  <c r="K1546" i="1" a="1"/>
  <c r="K1546" i="1" s="1"/>
  <c r="F1527" i="1" a="1"/>
  <c r="F1527" i="1" s="1"/>
  <c r="K1529" i="1" a="1"/>
  <c r="K1529" i="1" s="1"/>
  <c r="H1549" i="1" a="1"/>
  <c r="H1549" i="1"/>
  <c r="I1549" i="1" a="1"/>
  <c r="I1549" i="1" s="1"/>
  <c r="K1549" i="1" a="1"/>
  <c r="K1549" i="1" s="1"/>
  <c r="G1522" i="1" a="1"/>
  <c r="G1522" i="1" s="1"/>
  <c r="H1521" i="1" a="1"/>
  <c r="H1521" i="1" s="1"/>
  <c r="G1517" i="1" a="1"/>
  <c r="G1517" i="1" s="1"/>
  <c r="F1521" i="1" a="1"/>
  <c r="F1521" i="1" s="1"/>
  <c r="I1520" i="1" a="1"/>
  <c r="I1520" i="1" s="1"/>
  <c r="K1519" i="1" a="1"/>
  <c r="K1519" i="1" s="1"/>
  <c r="H1518" i="1" a="1"/>
  <c r="H1518" i="1" s="1"/>
  <c r="J1517" i="1" a="1"/>
  <c r="J1517" i="1" s="1"/>
  <c r="J1515" i="1" a="1"/>
  <c r="J1515" i="1" s="1"/>
  <c r="G1519" i="1" a="1"/>
  <c r="G1519" i="1" s="1"/>
  <c r="G1520" i="1" a="1"/>
  <c r="G1520" i="1" s="1"/>
  <c r="F1520" i="1" a="1"/>
  <c r="F1520" i="1" s="1"/>
  <c r="F1519" i="1" a="1"/>
  <c r="F1519" i="1" s="1"/>
  <c r="J1519" i="1" a="1"/>
  <c r="J1519" i="1" s="1"/>
  <c r="H1517" i="1" a="1"/>
  <c r="H1517" i="1" s="1"/>
  <c r="F1517" i="1" a="1"/>
  <c r="F1517" i="1"/>
  <c r="G1518" i="1" a="1"/>
  <c r="G1518" i="1" s="1"/>
  <c r="I1517" i="1" a="1"/>
  <c r="I1517" i="1" s="1"/>
  <c r="J1524" i="1" a="1"/>
  <c r="J1524" i="1" s="1"/>
  <c r="G1523" i="1" a="1"/>
  <c r="G1523" i="1" s="1"/>
  <c r="K1522" i="1" a="1"/>
  <c r="K1522" i="1" s="1"/>
  <c r="F1522" i="1" a="1"/>
  <c r="F1522" i="1" s="1"/>
  <c r="K1520" i="1" a="1"/>
  <c r="K1520" i="1" s="1"/>
  <c r="K1524" i="1" a="1"/>
  <c r="K1524" i="1" s="1"/>
  <c r="F1523" i="1" a="1"/>
  <c r="F1523" i="1" s="1"/>
  <c r="I1518" i="1" a="1"/>
  <c r="I1518" i="1" s="1"/>
  <c r="F1524" i="1" a="1"/>
  <c r="F1524" i="1" s="1"/>
  <c r="I1526" i="1" a="1"/>
  <c r="I1526" i="1" s="1"/>
  <c r="K1517" i="1" a="1"/>
  <c r="K1517" i="1" s="1"/>
  <c r="H1526" i="1" a="1"/>
  <c r="H1526" i="1" s="1"/>
  <c r="H1524" i="1" a="1"/>
  <c r="H1524" i="1" s="1"/>
  <c r="K1515" i="1" a="1"/>
  <c r="K1515" i="1" s="1"/>
  <c r="K1523" i="1" a="1"/>
  <c r="K1523" i="1" s="1"/>
  <c r="G1521" i="1" a="1"/>
  <c r="G1521" i="1" s="1"/>
  <c r="K1521" i="1" a="1"/>
  <c r="K1521" i="1" s="1"/>
  <c r="G1525" i="1" a="1"/>
  <c r="G1525" i="1" s="1"/>
  <c r="J1520" i="1" a="1"/>
  <c r="J1520" i="1" s="1"/>
  <c r="I1519" i="1" a="1"/>
  <c r="I1519" i="1" s="1"/>
  <c r="G1526" i="1" a="1"/>
  <c r="G1526" i="1" s="1"/>
  <c r="F1526" i="1" a="1"/>
  <c r="F1526" i="1" s="1"/>
  <c r="K1525" i="1" a="1"/>
  <c r="K1525" i="1" s="1"/>
  <c r="I1515" i="1" a="1"/>
  <c r="I1515" i="1" s="1"/>
  <c r="J1525" i="1" a="1"/>
  <c r="J1525" i="1" s="1"/>
  <c r="I1521" i="1" a="1"/>
  <c r="I1521" i="1" s="1"/>
  <c r="J1523" i="1" a="1"/>
  <c r="J1523" i="1" s="1"/>
  <c r="H1520" i="1" a="1"/>
  <c r="H1520" i="1" s="1"/>
  <c r="J1518" i="1" a="1"/>
  <c r="J1518" i="1" s="1"/>
  <c r="I1525" i="1" a="1"/>
  <c r="I1525" i="1" s="1"/>
  <c r="F1518" i="1" a="1"/>
  <c r="F1518" i="1" s="1"/>
  <c r="H1525" i="1" a="1"/>
  <c r="H1525" i="1" s="1"/>
  <c r="K1518" i="1" a="1"/>
  <c r="K1518" i="1" s="1"/>
  <c r="F1525" i="1" a="1"/>
  <c r="F1525" i="1"/>
  <c r="H1519" i="1" a="1"/>
  <c r="H1519" i="1" s="1"/>
  <c r="I1524" i="1" a="1"/>
  <c r="I1524" i="1" s="1"/>
  <c r="G1524" i="1" a="1"/>
  <c r="G1524" i="1" s="1"/>
  <c r="I1523" i="1" a="1"/>
  <c r="I1523" i="1" s="1"/>
  <c r="J1521" i="1" a="1"/>
  <c r="J1521" i="1" s="1"/>
  <c r="H1523" i="1" a="1"/>
  <c r="H1523" i="1" s="1"/>
  <c r="J1522" i="1" a="1"/>
  <c r="J1522" i="1" s="1"/>
  <c r="I1522" i="1" a="1"/>
  <c r="I1522" i="1" s="1"/>
  <c r="H1522" i="1" a="1"/>
  <c r="H1522" i="1" s="1"/>
  <c r="J1504" i="1" a="1"/>
  <c r="J1504" i="1" s="1"/>
  <c r="H1504" i="1" a="1"/>
  <c r="H1504" i="1" s="1"/>
  <c r="K1505" i="1" a="1"/>
  <c r="K1505" i="1" s="1"/>
  <c r="I1505" i="1" a="1"/>
  <c r="I1505" i="1" s="1"/>
  <c r="H1515" i="1" a="1"/>
  <c r="H1515" i="1" s="1"/>
  <c r="G1515" i="1" a="1"/>
  <c r="G1515" i="1" s="1"/>
  <c r="F1514" i="1" a="1"/>
  <c r="F1514" i="1" s="1"/>
  <c r="H1505" i="1" a="1"/>
  <c r="H1505" i="1" s="1"/>
  <c r="K1514" i="1" a="1"/>
  <c r="K1514" i="1" s="1"/>
  <c r="H1512" i="1" a="1"/>
  <c r="H1512" i="1" s="1"/>
  <c r="F1515" i="1" a="1"/>
  <c r="F1515" i="1" s="1"/>
  <c r="I1513" i="1" a="1"/>
  <c r="I1513" i="1" s="1"/>
  <c r="F1511" i="1" a="1"/>
  <c r="F1511" i="1" s="1"/>
  <c r="J1512" i="1" a="1"/>
  <c r="J1512" i="1"/>
  <c r="J1505" i="1" a="1"/>
  <c r="J1505" i="1"/>
  <c r="J1514" i="1" a="1"/>
  <c r="J1514" i="1"/>
  <c r="I1514" i="1" a="1"/>
  <c r="I1514" i="1" s="1"/>
  <c r="H1511" i="1" a="1"/>
  <c r="H1511" i="1" s="1"/>
  <c r="H1514" i="1" a="1"/>
  <c r="H1514" i="1" s="1"/>
  <c r="G1514" i="1" a="1"/>
  <c r="G1514" i="1" s="1"/>
  <c r="K1512" i="1" a="1"/>
  <c r="K1512" i="1" s="1"/>
  <c r="H1513" i="1" a="1"/>
  <c r="H1513" i="1" s="1"/>
  <c r="K1513" i="1" a="1"/>
  <c r="K1513" i="1" s="1"/>
  <c r="J1513" i="1" a="1"/>
  <c r="J1513" i="1" s="1"/>
  <c r="G1513" i="1" a="1"/>
  <c r="G1513" i="1" s="1"/>
  <c r="F1513" i="1" a="1"/>
  <c r="F1513" i="1"/>
  <c r="K1511" i="1" a="1"/>
  <c r="K1511" i="1"/>
  <c r="G1505" i="1" a="1"/>
  <c r="G1505" i="1"/>
  <c r="I1511" i="1" a="1"/>
  <c r="I1511" i="1" s="1"/>
  <c r="G1512" i="1" a="1"/>
  <c r="G1512" i="1" s="1"/>
  <c r="J1511" i="1" a="1"/>
  <c r="J1511" i="1" s="1"/>
  <c r="F1505" i="1" a="1"/>
  <c r="F1505" i="1" s="1"/>
  <c r="G1511" i="1" a="1"/>
  <c r="G1511" i="1" s="1"/>
  <c r="I1504" i="1" a="1"/>
  <c r="I1504" i="1" s="1"/>
  <c r="I1512" i="1" a="1"/>
  <c r="I1512" i="1" s="1"/>
  <c r="K1504" i="1" a="1"/>
  <c r="K1504" i="1" s="1"/>
  <c r="F1512" i="1" a="1"/>
  <c r="F1512" i="1" s="1"/>
  <c r="H1498" i="1" a="1"/>
  <c r="H1498" i="1"/>
  <c r="F1497" i="1" a="1"/>
  <c r="F1497" i="1"/>
  <c r="F1502" i="1" a="1"/>
  <c r="F1502" i="1"/>
  <c r="J1492" i="1" a="1"/>
  <c r="J1492" i="1" s="1"/>
  <c r="K1500" i="1" a="1"/>
  <c r="K1500" i="1" s="1"/>
  <c r="J1500" i="1" a="1"/>
  <c r="J1500" i="1" s="1"/>
  <c r="I1500" i="1" a="1"/>
  <c r="I1500" i="1" s="1"/>
  <c r="G1500" i="1" a="1"/>
  <c r="G1500" i="1" s="1"/>
  <c r="J1497" i="1" a="1"/>
  <c r="J1497" i="1" s="1"/>
  <c r="H1497" i="1" a="1"/>
  <c r="H1497" i="1" s="1"/>
  <c r="J1498" i="1" a="1"/>
  <c r="J1498" i="1" s="1"/>
  <c r="I1492" i="1" a="1"/>
  <c r="I1492" i="1" s="1"/>
  <c r="I1497" i="1" a="1"/>
  <c r="I1497" i="1" s="1"/>
  <c r="F1504" i="1" a="1"/>
  <c r="F1504" i="1"/>
  <c r="K1497" i="1" a="1"/>
  <c r="K1497" i="1"/>
  <c r="H1499" i="1" a="1"/>
  <c r="H1499" i="1" s="1"/>
  <c r="F1498" i="1" a="1"/>
  <c r="F1498" i="1" s="1"/>
  <c r="J1502" i="1" a="1"/>
  <c r="J1502" i="1" s="1"/>
  <c r="G1492" i="1" a="1"/>
  <c r="G1492" i="1" s="1"/>
  <c r="F1492" i="1" a="1"/>
  <c r="F1492" i="1" s="1"/>
  <c r="H1502" i="1" a="1"/>
  <c r="H1502" i="1" s="1"/>
  <c r="I1499" i="1" a="1"/>
  <c r="I1499" i="1" s="1"/>
  <c r="K1503" i="1" a="1"/>
  <c r="K1503" i="1" s="1"/>
  <c r="F1500" i="1" a="1"/>
  <c r="F1500" i="1" s="1"/>
  <c r="G1499" i="1" a="1"/>
  <c r="G1499" i="1"/>
  <c r="G1497" i="1" a="1"/>
  <c r="G1497" i="1"/>
  <c r="G1504" i="1" a="1"/>
  <c r="G1504" i="1"/>
  <c r="J1503" i="1" a="1"/>
  <c r="J1503" i="1" s="1"/>
  <c r="I1503" i="1" a="1"/>
  <c r="I1503" i="1" s="1"/>
  <c r="H1503" i="1" a="1"/>
  <c r="H1503" i="1" s="1"/>
  <c r="G1503" i="1" a="1"/>
  <c r="G1503" i="1" s="1"/>
  <c r="F1503" i="1" a="1"/>
  <c r="F1503" i="1" s="1"/>
  <c r="K1502" i="1" a="1"/>
  <c r="K1502" i="1" s="1"/>
  <c r="I1502" i="1" a="1"/>
  <c r="I1502" i="1" s="1"/>
  <c r="K1499" i="1" a="1"/>
  <c r="K1499" i="1" s="1"/>
  <c r="H1492" i="1" a="1"/>
  <c r="H1492" i="1" s="1"/>
  <c r="G1502" i="1" a="1"/>
  <c r="G1502" i="1"/>
  <c r="K1492" i="1" a="1"/>
  <c r="K1492" i="1"/>
  <c r="G1498" i="1" a="1"/>
  <c r="G1498" i="1"/>
  <c r="J1499" i="1" a="1"/>
  <c r="J1499" i="1" s="1"/>
  <c r="I1498" i="1" a="1"/>
  <c r="I1498" i="1" s="1"/>
  <c r="H1500" i="1" a="1"/>
  <c r="H1500" i="1" s="1"/>
  <c r="K1498" i="1" a="1"/>
  <c r="K1498" i="1" s="1"/>
  <c r="F1499" i="1" a="1"/>
  <c r="F1499" i="1"/>
  <c r="F1485" i="1" a="1"/>
  <c r="F1485" i="1" s="1"/>
  <c r="I1490" i="1" a="1"/>
  <c r="I1490" i="1" s="1"/>
  <c r="J1483" i="1" a="1"/>
  <c r="J1483" i="1" s="1"/>
  <c r="G1485" i="1" a="1"/>
  <c r="G1485" i="1" s="1"/>
  <c r="J1485" i="1" a="1"/>
  <c r="J1485" i="1"/>
  <c r="I1485" i="1" a="1"/>
  <c r="I1485" i="1"/>
  <c r="H1490" i="1" a="1"/>
  <c r="H1490" i="1"/>
  <c r="K1485" i="1" a="1"/>
  <c r="K1485" i="1" s="1"/>
  <c r="G1483" i="1" a="1"/>
  <c r="G1483" i="1" s="1"/>
  <c r="F1483" i="1" a="1"/>
  <c r="F1483" i="1" s="1"/>
  <c r="J1490" i="1" a="1"/>
  <c r="J1490" i="1" s="1"/>
  <c r="K1456" i="1" a="1"/>
  <c r="K1456" i="1" s="1"/>
  <c r="H1485" i="1" a="1"/>
  <c r="H1485" i="1" s="1"/>
  <c r="K1490" i="1" a="1"/>
  <c r="K1490" i="1" s="1"/>
  <c r="I1483" i="1" a="1"/>
  <c r="I1483" i="1" s="1"/>
  <c r="J1456" i="1" a="1"/>
  <c r="J1456" i="1" s="1"/>
  <c r="H1483" i="1" a="1"/>
  <c r="H1483" i="1" s="1"/>
  <c r="G1490" i="1" a="1"/>
  <c r="G1490" i="1"/>
  <c r="K1483" i="1" a="1"/>
  <c r="K1483" i="1"/>
  <c r="F1490" i="1" a="1"/>
  <c r="F1490" i="1" s="1"/>
  <c r="F1451" i="1" a="1"/>
  <c r="F1451" i="1" s="1"/>
  <c r="K1448" i="1" a="1"/>
  <c r="K1448" i="1" s="1"/>
  <c r="J1454" i="1" a="1"/>
  <c r="J1454" i="1" s="1"/>
  <c r="H1452" i="1" a="1"/>
  <c r="H1452" i="1" s="1"/>
  <c r="G1449" i="1" a="1"/>
  <c r="G1449" i="1" s="1"/>
  <c r="G1451" i="1" a="1"/>
  <c r="G1451" i="1" s="1"/>
  <c r="K1449" i="1" a="1"/>
  <c r="K1449" i="1" s="1"/>
  <c r="H1454" i="1" a="1"/>
  <c r="H1454" i="1" s="1"/>
  <c r="I1453" i="1" a="1"/>
  <c r="I1453" i="1"/>
  <c r="J1452" i="1" a="1"/>
  <c r="J1452" i="1"/>
  <c r="I1452" i="1" a="1"/>
  <c r="I1452" i="1"/>
  <c r="F1450" i="1" a="1"/>
  <c r="F1450" i="1" s="1"/>
  <c r="K1447" i="1" a="1"/>
  <c r="K1447" i="1" s="1"/>
  <c r="K1446" i="1" a="1"/>
  <c r="K1446" i="1" s="1"/>
  <c r="G1450" i="1" a="1"/>
  <c r="G1450" i="1" s="1"/>
  <c r="I1448" i="1" a="1"/>
  <c r="I1448" i="1" s="1"/>
  <c r="F1453" i="1" a="1"/>
  <c r="F1453" i="1" s="1"/>
  <c r="G1447" i="1" a="1"/>
  <c r="G1447" i="1" s="1"/>
  <c r="J1447" i="1" a="1"/>
  <c r="J1447" i="1" s="1"/>
  <c r="J1453" i="1" a="1"/>
  <c r="J1453" i="1" s="1"/>
  <c r="H1453" i="1" a="1"/>
  <c r="H1453" i="1" s="1"/>
  <c r="I1449" i="1" a="1"/>
  <c r="I1449" i="1"/>
  <c r="I1456" i="1" a="1"/>
  <c r="I1456" i="1"/>
  <c r="F1456" i="1" a="1"/>
  <c r="F1456" i="1" s="1"/>
  <c r="I1455" i="1" a="1"/>
  <c r="I1455" i="1" s="1"/>
  <c r="H1455" i="1" a="1"/>
  <c r="H1455" i="1" s="1"/>
  <c r="K1454" i="1" a="1"/>
  <c r="K1454" i="1" s="1"/>
  <c r="H1451" i="1" a="1"/>
  <c r="H1451" i="1"/>
  <c r="I1450" i="1" a="1"/>
  <c r="I1450" i="1" s="1"/>
  <c r="H1450" i="1" a="1"/>
  <c r="H1450" i="1" s="1"/>
  <c r="J1449" i="1" a="1"/>
  <c r="J1449" i="1" s="1"/>
  <c r="H1448" i="1" a="1"/>
  <c r="H1448" i="1" s="1"/>
  <c r="F1449" i="1" a="1"/>
  <c r="F1449" i="1"/>
  <c r="G1448" i="1" a="1"/>
  <c r="G1448" i="1"/>
  <c r="H1447" i="1" a="1"/>
  <c r="H1447" i="1"/>
  <c r="G1452" i="1" a="1"/>
  <c r="G1452" i="1" s="1"/>
  <c r="G1454" i="1" a="1"/>
  <c r="G1454" i="1" s="1"/>
  <c r="H1449" i="1" a="1"/>
  <c r="H1449" i="1" s="1"/>
  <c r="K1453" i="1" a="1"/>
  <c r="K1453" i="1" s="1"/>
  <c r="K1451" i="1" a="1"/>
  <c r="K1451" i="1" s="1"/>
  <c r="H1456" i="1" a="1"/>
  <c r="H1456" i="1" s="1"/>
  <c r="G1456" i="1" a="1"/>
  <c r="G1456" i="1" s="1"/>
  <c r="K1455" i="1" a="1"/>
  <c r="K1455" i="1" s="1"/>
  <c r="J1455" i="1" a="1"/>
  <c r="J1455" i="1" s="1"/>
  <c r="G1453" i="1" a="1"/>
  <c r="G1453" i="1"/>
  <c r="K1450" i="1" a="1"/>
  <c r="K1450" i="1"/>
  <c r="I1451" i="1" a="1"/>
  <c r="I1451" i="1"/>
  <c r="G1455" i="1" a="1"/>
  <c r="G1455" i="1" s="1"/>
  <c r="J1451" i="1" a="1"/>
  <c r="J1451" i="1" s="1"/>
  <c r="J1450" i="1" a="1"/>
  <c r="J1450" i="1" s="1"/>
  <c r="F1455" i="1" a="1"/>
  <c r="F1455" i="1" s="1"/>
  <c r="I1454" i="1" a="1"/>
  <c r="I1454" i="1" s="1"/>
  <c r="K1452" i="1" a="1"/>
  <c r="K1452" i="1" s="1"/>
  <c r="F1447" i="1" a="1"/>
  <c r="F1447" i="1" s="1"/>
  <c r="F1448" i="1" a="1"/>
  <c r="F1448" i="1" s="1"/>
  <c r="J1448" i="1" a="1"/>
  <c r="J1448" i="1" s="1"/>
  <c r="J1446" i="1" a="1"/>
  <c r="J1446" i="1"/>
  <c r="F1454" i="1" a="1"/>
  <c r="F1454" i="1"/>
  <c r="I1447" i="1" a="1"/>
  <c r="I1447" i="1"/>
  <c r="F1452" i="1" a="1"/>
  <c r="F1452" i="1" s="1"/>
  <c r="I1446" i="1" a="1"/>
  <c r="I1446" i="1" s="1"/>
  <c r="F1993" i="1" a="1"/>
  <c r="F1993" i="1" s="1"/>
  <c r="G1992" i="1" a="1"/>
  <c r="G1992" i="1" s="1"/>
  <c r="H1988" i="1" a="1"/>
  <c r="H1988" i="1" s="1"/>
  <c r="J1986" i="1" a="1"/>
  <c r="J1986" i="1" s="1"/>
  <c r="K1995" i="1" a="1"/>
  <c r="K1995" i="1" s="1"/>
  <c r="J1991" i="1" a="1"/>
  <c r="J1991" i="1" s="1"/>
  <c r="J1995" i="1" a="1"/>
  <c r="J1995" i="1" s="1"/>
  <c r="H1995" i="1" a="1"/>
  <c r="H1995" i="1" s="1"/>
  <c r="G1991" i="1" a="1"/>
  <c r="G1991" i="1"/>
  <c r="J1987" i="1" a="1"/>
  <c r="J1987" i="1"/>
  <c r="K1992" i="1" a="1"/>
  <c r="K1992" i="1" s="1"/>
  <c r="K1987" i="1" a="1"/>
  <c r="K1987" i="1" s="1"/>
  <c r="J1992" i="1" a="1"/>
  <c r="J1992" i="1" s="1"/>
  <c r="J1990" i="1" a="1"/>
  <c r="J1990" i="1" s="1"/>
  <c r="I1989" i="1" a="1"/>
  <c r="I1989" i="1" s="1"/>
  <c r="I1992" i="1" a="1"/>
  <c r="I1992" i="1" s="1"/>
  <c r="I1986" i="1" a="1"/>
  <c r="I1986" i="1" s="1"/>
  <c r="K1990" i="1" a="1"/>
  <c r="K1990" i="1" s="1"/>
  <c r="J1989" i="1" a="1"/>
  <c r="J1989" i="1" s="1"/>
  <c r="F1988" i="1" a="1"/>
  <c r="F1988" i="1"/>
  <c r="J1988" i="1" a="1"/>
  <c r="J1988" i="1"/>
  <c r="I1995" i="1" a="1"/>
  <c r="I1995" i="1"/>
  <c r="F1991" i="1" a="1"/>
  <c r="F1991" i="1" s="1"/>
  <c r="I1987" i="1" a="1"/>
  <c r="I1987" i="1" s="1"/>
  <c r="J1996" i="1" a="1"/>
  <c r="J1996" i="1" s="1"/>
  <c r="F1995" i="1" a="1"/>
  <c r="F1995" i="1" s="1"/>
  <c r="K1994" i="1" a="1"/>
  <c r="K1994" i="1" s="1"/>
  <c r="I1993" i="1" a="1"/>
  <c r="I1993" i="1" s="1"/>
  <c r="I1990" i="1" a="1"/>
  <c r="I1990" i="1" s="1"/>
  <c r="H1989" i="1" a="1"/>
  <c r="H1989" i="1" s="1"/>
  <c r="F1994" i="1" a="1"/>
  <c r="F1994" i="1" s="1"/>
  <c r="I1988" i="1" a="1"/>
  <c r="I1988" i="1" s="1"/>
  <c r="H1994" i="1" a="1"/>
  <c r="H1994" i="1" s="1"/>
  <c r="G1994" i="1" a="1"/>
  <c r="G1994" i="1"/>
  <c r="G1993" i="1" a="1"/>
  <c r="G1993" i="1" s="1"/>
  <c r="H1992" i="1" a="1"/>
  <c r="H1992" i="1" s="1"/>
  <c r="F1992" i="1" a="1"/>
  <c r="F1992" i="1" s="1"/>
  <c r="H1987" i="1" a="1"/>
  <c r="H1987" i="1" s="1"/>
  <c r="H1986" i="1" a="1"/>
  <c r="H1986" i="1"/>
  <c r="K1989" i="1" a="1"/>
  <c r="K1989" i="1"/>
  <c r="F1990" i="1" a="1"/>
  <c r="F1990" i="1" s="1"/>
  <c r="F1987" i="1" a="1"/>
  <c r="F1987" i="1" s="1"/>
  <c r="H1990" i="1" a="1"/>
  <c r="H1990" i="1" s="1"/>
  <c r="G1989" i="1" a="1"/>
  <c r="G1989" i="1" s="1"/>
  <c r="K1986" i="1" a="1"/>
  <c r="K1986" i="1"/>
  <c r="I1996" i="1" a="1"/>
  <c r="I1996" i="1" s="1"/>
  <c r="H1991" i="1" a="1"/>
  <c r="H1991" i="1" s="1"/>
  <c r="G1988" i="1" a="1"/>
  <c r="G1988" i="1" s="1"/>
  <c r="K1988" i="1" a="1"/>
  <c r="K1988" i="1" s="1"/>
  <c r="H1996" i="1" a="1"/>
  <c r="H1996" i="1"/>
  <c r="I1994" i="1" a="1"/>
  <c r="I1994" i="1" s="1"/>
  <c r="I1991" i="1" a="1"/>
  <c r="I1991" i="1"/>
  <c r="G1990" i="1" a="1"/>
  <c r="G1990" i="1"/>
  <c r="F1989" i="1" a="1"/>
  <c r="F1989" i="1" s="1"/>
  <c r="G1996" i="1" a="1"/>
  <c r="G1996" i="1" s="1"/>
  <c r="K1991" i="1" a="1"/>
  <c r="K1991" i="1" s="1"/>
  <c r="G1995" i="1" a="1"/>
  <c r="G1995" i="1" s="1"/>
  <c r="F1996" i="1" a="1"/>
  <c r="F1996" i="1"/>
  <c r="K1993" i="1" a="1"/>
  <c r="K1993" i="1" s="1"/>
  <c r="J1994" i="1" a="1"/>
  <c r="J1994" i="1" s="1"/>
  <c r="J1993" i="1" a="1"/>
  <c r="J1993" i="1" s="1"/>
  <c r="H1993" i="1" a="1"/>
  <c r="H1993" i="1" s="1"/>
  <c r="G1987" i="1" a="1"/>
  <c r="G1987" i="1"/>
  <c r="G1985" i="1" a="1"/>
  <c r="G1985" i="1" s="1"/>
  <c r="F1985" i="1" a="1"/>
  <c r="F1985" i="1"/>
  <c r="I1983" i="1" a="1"/>
  <c r="I1983" i="1" s="1"/>
  <c r="J1979" i="1" a="1"/>
  <c r="J1979" i="1" s="1"/>
  <c r="F1981" i="1" a="1"/>
  <c r="F1981" i="1" s="1"/>
  <c r="I1979" i="1" a="1"/>
  <c r="I1979" i="1" s="1"/>
  <c r="H1984" i="1" a="1"/>
  <c r="H1984" i="1" s="1"/>
  <c r="K1981" i="1" a="1"/>
  <c r="K1981" i="1"/>
  <c r="F1982" i="1" a="1"/>
  <c r="F1982" i="1" s="1"/>
  <c r="K1984" i="1" a="1"/>
  <c r="K1984" i="1"/>
  <c r="I1984" i="1" a="1"/>
  <c r="I1984" i="1" s="1"/>
  <c r="F1979" i="1" a="1"/>
  <c r="F1979" i="1" s="1"/>
  <c r="G1984" i="1" a="1"/>
  <c r="G1984" i="1"/>
  <c r="K1980" i="1" a="1"/>
  <c r="K1980" i="1" s="1"/>
  <c r="F1984" i="1" a="1"/>
  <c r="F1984" i="1" s="1"/>
  <c r="J1983" i="1" a="1"/>
  <c r="J1983" i="1" s="1"/>
  <c r="F1983" i="1" a="1"/>
  <c r="F1983" i="1" s="1"/>
  <c r="G1981" i="1" a="1"/>
  <c r="G1981" i="1" s="1"/>
  <c r="K1982" i="1" a="1"/>
  <c r="K1982" i="1" s="1"/>
  <c r="I1982" i="1" a="1"/>
  <c r="I1982" i="1" s="1"/>
  <c r="J1981" i="1" a="1"/>
  <c r="J1981" i="1" s="1"/>
  <c r="G1980" i="1" a="1"/>
  <c r="G1980" i="1"/>
  <c r="G1979" i="1" a="1"/>
  <c r="G1979" i="1"/>
  <c r="G1982" i="1" a="1"/>
  <c r="G1982" i="1" s="1"/>
  <c r="F1980" i="1" a="1"/>
  <c r="F1980" i="1" s="1"/>
  <c r="H1981" i="1" a="1"/>
  <c r="H1981" i="1"/>
  <c r="I1980" i="1" a="1"/>
  <c r="I1980" i="1" s="1"/>
  <c r="J1980" i="1" a="1"/>
  <c r="J1980" i="1"/>
  <c r="K1979" i="1" a="1"/>
  <c r="K1979" i="1" s="1"/>
  <c r="H1979" i="1" a="1"/>
  <c r="H1979" i="1" s="1"/>
  <c r="G1986" i="1" a="1"/>
  <c r="G1986" i="1" s="1"/>
  <c r="K1983" i="1" a="1"/>
  <c r="K1983" i="1" s="1"/>
  <c r="J1982" i="1" a="1"/>
  <c r="J1982" i="1" s="1"/>
  <c r="I1981" i="1" a="1"/>
  <c r="I1981" i="1" s="1"/>
  <c r="G1983" i="1" a="1"/>
  <c r="G1983" i="1"/>
  <c r="J1985" i="1" a="1"/>
  <c r="J1985" i="1"/>
  <c r="F1986" i="1" a="1"/>
  <c r="F1986" i="1" s="1"/>
  <c r="K1985" i="1" a="1"/>
  <c r="K1985" i="1"/>
  <c r="H1980" i="1" a="1"/>
  <c r="H1980" i="1" s="1"/>
  <c r="J1984" i="1" a="1"/>
  <c r="J1984" i="1" s="1"/>
  <c r="H1983" i="1" a="1"/>
  <c r="H1983" i="1"/>
  <c r="H1982" i="1" a="1"/>
  <c r="H1982" i="1" s="1"/>
  <c r="I1985" i="1" a="1"/>
  <c r="I1985" i="1" s="1"/>
  <c r="H1985" i="1" a="1"/>
  <c r="H1985" i="1" s="1"/>
  <c r="I1977" i="1" a="1"/>
  <c r="I1977" i="1" s="1"/>
  <c r="I1974" i="1" a="1"/>
  <c r="I1974" i="1"/>
  <c r="J1976" i="1" a="1"/>
  <c r="J1976" i="1" s="1"/>
  <c r="I1978" i="1" a="1"/>
  <c r="I1978" i="1"/>
  <c r="F1977" i="1" a="1"/>
  <c r="F1977" i="1"/>
  <c r="H1977" i="1" a="1"/>
  <c r="H1977" i="1" s="1"/>
  <c r="I1976" i="1" a="1"/>
  <c r="I1976" i="1" s="1"/>
  <c r="F1974" i="1" a="1"/>
  <c r="F1974" i="1" s="1"/>
  <c r="K1972" i="1" a="1"/>
  <c r="K1972" i="1" s="1"/>
  <c r="K1971" i="1" a="1"/>
  <c r="K1971" i="1"/>
  <c r="H1978" i="1" a="1"/>
  <c r="H1978" i="1" s="1"/>
  <c r="I1975" i="1" a="1"/>
  <c r="I1975" i="1" s="1"/>
  <c r="I1972" i="1" a="1"/>
  <c r="I1972" i="1" s="1"/>
  <c r="H1972" i="1" a="1"/>
  <c r="H1972" i="1"/>
  <c r="G1978" i="1" a="1"/>
  <c r="G1978" i="1"/>
  <c r="K1977" i="1" a="1"/>
  <c r="K1977" i="1" s="1"/>
  <c r="J1977" i="1" a="1"/>
  <c r="J1977" i="1"/>
  <c r="G1977" i="1" a="1"/>
  <c r="G1977" i="1"/>
  <c r="F1972" i="1" a="1"/>
  <c r="F1972" i="1" s="1"/>
  <c r="K1976" i="1" a="1"/>
  <c r="K1976" i="1" s="1"/>
  <c r="G1972" i="1" a="1"/>
  <c r="G1972" i="1" s="1"/>
  <c r="H1976" i="1" a="1"/>
  <c r="H1976" i="1" s="1"/>
  <c r="K1974" i="1" a="1"/>
  <c r="K1974" i="1"/>
  <c r="J1972" i="1" a="1"/>
  <c r="J1972" i="1" s="1"/>
  <c r="J1971" i="1" a="1"/>
  <c r="J1971" i="1" s="1"/>
  <c r="G1976" i="1" a="1"/>
  <c r="G1976" i="1" s="1"/>
  <c r="F1975" i="1" a="1"/>
  <c r="F1975" i="1"/>
  <c r="G1974" i="1" a="1"/>
  <c r="G1974" i="1"/>
  <c r="J1974" i="1" a="1"/>
  <c r="J1974" i="1" s="1"/>
  <c r="K1975" i="1" a="1"/>
  <c r="K1975" i="1"/>
  <c r="F1976" i="1" a="1"/>
  <c r="F1976" i="1" s="1"/>
  <c r="J1975" i="1" a="1"/>
  <c r="J1975" i="1" s="1"/>
  <c r="H1974" i="1" a="1"/>
  <c r="H1974" i="1" s="1"/>
  <c r="F1978" i="1" a="1"/>
  <c r="F1978" i="1" s="1"/>
  <c r="K1978" i="1" a="1"/>
  <c r="K1978" i="1" s="1"/>
  <c r="H1975" i="1" a="1"/>
  <c r="H1975" i="1"/>
  <c r="J1978" i="1" a="1"/>
  <c r="J1978" i="1" s="1"/>
  <c r="G1975" i="1" a="1"/>
  <c r="G1975" i="1"/>
  <c r="I1967" i="1" a="1"/>
  <c r="I1967" i="1" s="1"/>
  <c r="F1966" i="1" a="1"/>
  <c r="F1966" i="1"/>
  <c r="H1965" i="1" a="1"/>
  <c r="H1965" i="1"/>
  <c r="H1963" i="1" a="1"/>
  <c r="H1963" i="1" s="1"/>
  <c r="J1970" i="1" a="1"/>
  <c r="J1970" i="1" s="1"/>
  <c r="I1970" i="1" a="1"/>
  <c r="I1970" i="1" s="1"/>
  <c r="J1967" i="1" a="1"/>
  <c r="J1967" i="1" s="1"/>
  <c r="H1970" i="1" a="1"/>
  <c r="H1970" i="1" s="1"/>
  <c r="F1965" i="1" a="1"/>
  <c r="F1965" i="1" s="1"/>
  <c r="J1969" i="1" a="1"/>
  <c r="J1969" i="1" s="1"/>
  <c r="I1968" i="1" a="1"/>
  <c r="I1968" i="1" s="1"/>
  <c r="K1963" i="1" a="1"/>
  <c r="K1963" i="1"/>
  <c r="G1963" i="1" a="1"/>
  <c r="G1963" i="1"/>
  <c r="G1962" i="1" a="1"/>
  <c r="G1962" i="1" s="1"/>
  <c r="H1968" i="1" a="1"/>
  <c r="H1968" i="1"/>
  <c r="H1967" i="1" a="1"/>
  <c r="H1967" i="1"/>
  <c r="F1964" i="1" a="1"/>
  <c r="F1964" i="1" s="1"/>
  <c r="H1962" i="1" a="1"/>
  <c r="H1962" i="1"/>
  <c r="G1969" i="1" a="1"/>
  <c r="G1969" i="1" s="1"/>
  <c r="J1968" i="1" a="1"/>
  <c r="J1968" i="1" s="1"/>
  <c r="K1964" i="1" a="1"/>
  <c r="K1964" i="1" s="1"/>
  <c r="K1967" i="1" a="1"/>
  <c r="K1967" i="1" s="1"/>
  <c r="K1966" i="1" a="1"/>
  <c r="K1966" i="1" s="1"/>
  <c r="H1966" i="1" a="1"/>
  <c r="H1966" i="1" s="1"/>
  <c r="J1965" i="1" a="1"/>
  <c r="J1965" i="1"/>
  <c r="I1963" i="1" a="1"/>
  <c r="I1963" i="1"/>
  <c r="I1962" i="1" a="1"/>
  <c r="I1962" i="1" s="1"/>
  <c r="K1965" i="1" a="1"/>
  <c r="K1965" i="1"/>
  <c r="F1971" i="1" a="1"/>
  <c r="F1971" i="1" s="1"/>
  <c r="G1970" i="1" a="1"/>
  <c r="G1970" i="1" s="1"/>
  <c r="I1965" i="1" a="1"/>
  <c r="I1965" i="1"/>
  <c r="I1969" i="1" a="1"/>
  <c r="I1969" i="1" s="1"/>
  <c r="G1968" i="1" a="1"/>
  <c r="G1968" i="1" s="1"/>
  <c r="J1962" i="1" a="1"/>
  <c r="J1962" i="1" s="1"/>
  <c r="J1966" i="1" a="1"/>
  <c r="J1966" i="1" s="1"/>
  <c r="J1963" i="1" a="1"/>
  <c r="J1963" i="1"/>
  <c r="K1970" i="1" a="1"/>
  <c r="K1970" i="1" s="1"/>
  <c r="F1970" i="1" a="1"/>
  <c r="F1970" i="1"/>
  <c r="K1968" i="1" a="1"/>
  <c r="K1968" i="1"/>
  <c r="F1968" i="1" a="1"/>
  <c r="F1968" i="1" s="1"/>
  <c r="G1966" i="1" a="1"/>
  <c r="G1966" i="1" s="1"/>
  <c r="J1964" i="1" a="1"/>
  <c r="J1964" i="1" s="1"/>
  <c r="G1967" i="1" a="1"/>
  <c r="G1967" i="1" s="1"/>
  <c r="F1967" i="1" a="1"/>
  <c r="F1967" i="1"/>
  <c r="I1971" i="1" a="1"/>
  <c r="I1971" i="1" s="1"/>
  <c r="F1962" i="1" a="1"/>
  <c r="F1962" i="1" s="1"/>
  <c r="H1971" i="1" a="1"/>
  <c r="H1971" i="1" s="1"/>
  <c r="G1964" i="1" a="1"/>
  <c r="G1964" i="1"/>
  <c r="G1971" i="1" a="1"/>
  <c r="G1971" i="1"/>
  <c r="K1969" i="1" a="1"/>
  <c r="K1969" i="1" s="1"/>
  <c r="H1969" i="1" a="1"/>
  <c r="H1969" i="1"/>
  <c r="F1963" i="1" a="1"/>
  <c r="F1963" i="1"/>
  <c r="I1964" i="1" a="1"/>
  <c r="I1964" i="1" s="1"/>
  <c r="K1962" i="1" a="1"/>
  <c r="K1962" i="1" s="1"/>
  <c r="F1969" i="1" a="1"/>
  <c r="F1969" i="1" s="1"/>
  <c r="H1964" i="1" a="1"/>
  <c r="H1964" i="1" s="1"/>
  <c r="I1966" i="1" a="1"/>
  <c r="I1966" i="1"/>
  <c r="G1965" i="1" a="1"/>
  <c r="G1965" i="1" s="1"/>
  <c r="K1956" i="1" a="1"/>
  <c r="K1956" i="1" s="1"/>
  <c r="I1958" i="1" a="1"/>
  <c r="I1958" i="1" s="1"/>
  <c r="G1957" i="1" a="1"/>
  <c r="G1957" i="1"/>
  <c r="I1951" i="1" a="1"/>
  <c r="I1951" i="1"/>
  <c r="F1956" i="1" a="1"/>
  <c r="F1956" i="1" s="1"/>
  <c r="J1953" i="1" a="1"/>
  <c r="J1953" i="1"/>
  <c r="H1953" i="1" a="1"/>
  <c r="H1953" i="1" s="1"/>
  <c r="K1961" i="1" a="1"/>
  <c r="K1961" i="1" s="1"/>
  <c r="F1960" i="1" a="1"/>
  <c r="F1960" i="1" s="1"/>
  <c r="F1957" i="1" a="1"/>
  <c r="F1957" i="1" s="1"/>
  <c r="G1953" i="1" a="1"/>
  <c r="G1953" i="1" s="1"/>
  <c r="J1961" i="1" a="1"/>
  <c r="J1961" i="1"/>
  <c r="F1955" i="1" a="1"/>
  <c r="F1955" i="1" s="1"/>
  <c r="H1961" i="1" a="1"/>
  <c r="H1961" i="1"/>
  <c r="J1954" i="1" a="1"/>
  <c r="J1954" i="1" s="1"/>
  <c r="G1960" i="1" a="1"/>
  <c r="G1960" i="1"/>
  <c r="H1959" i="1" a="1"/>
  <c r="H1959" i="1"/>
  <c r="K1959" i="1" a="1"/>
  <c r="K1959" i="1" s="1"/>
  <c r="F1952" i="1" a="1"/>
  <c r="F1952" i="1" s="1"/>
  <c r="I1957" i="1" a="1"/>
  <c r="I1957" i="1"/>
  <c r="K1954" i="1" a="1"/>
  <c r="K1954" i="1" s="1"/>
  <c r="I1961" i="1" a="1"/>
  <c r="I1961" i="1" s="1"/>
  <c r="G1961" i="1" a="1"/>
  <c r="G1961" i="1" s="1"/>
  <c r="K1955" i="1" a="1"/>
  <c r="K1955" i="1" s="1"/>
  <c r="K1952" i="1" a="1"/>
  <c r="K1952" i="1" s="1"/>
  <c r="F1961" i="1" a="1"/>
  <c r="F1961" i="1" s="1"/>
  <c r="G1956" i="1" a="1"/>
  <c r="G1956" i="1"/>
  <c r="K1960" i="1" a="1"/>
  <c r="K1960" i="1" s="1"/>
  <c r="I1960" i="1" a="1"/>
  <c r="I1960" i="1"/>
  <c r="G1959" i="1" a="1"/>
  <c r="G1959" i="1"/>
  <c r="I1954" i="1" a="1"/>
  <c r="I1954" i="1" s="1"/>
  <c r="F1959" i="1" a="1"/>
  <c r="F1959" i="1"/>
  <c r="J1956" i="1" a="1"/>
  <c r="J1956" i="1" s="1"/>
  <c r="H1958" i="1" a="1"/>
  <c r="H1958" i="1" s="1"/>
  <c r="J1955" i="1" a="1"/>
  <c r="J1955" i="1" s="1"/>
  <c r="G1955" i="1" a="1"/>
  <c r="G1955" i="1" s="1"/>
  <c r="J1951" i="1" a="1"/>
  <c r="J1951" i="1" s="1"/>
  <c r="H1951" i="1" a="1"/>
  <c r="H1951" i="1" s="1"/>
  <c r="H1955" i="1" a="1"/>
  <c r="H1955" i="1"/>
  <c r="J1952" i="1" a="1"/>
  <c r="J1952" i="1"/>
  <c r="F1953" i="1" a="1"/>
  <c r="F1953" i="1" s="1"/>
  <c r="F1954" i="1" a="1"/>
  <c r="F1954" i="1"/>
  <c r="H1952" i="1" a="1"/>
  <c r="H1952" i="1" s="1"/>
  <c r="H1960" i="1" a="1"/>
  <c r="H1960" i="1" s="1"/>
  <c r="H1954" i="1" a="1"/>
  <c r="H1954" i="1"/>
  <c r="J1959" i="1" a="1"/>
  <c r="J1959" i="1" s="1"/>
  <c r="F1958" i="1" a="1"/>
  <c r="F1958" i="1" s="1"/>
  <c r="K1957" i="1" a="1"/>
  <c r="K1957" i="1" s="1"/>
  <c r="K1953" i="1" a="1"/>
  <c r="K1953" i="1" s="1"/>
  <c r="I1956" i="1" a="1"/>
  <c r="I1956" i="1"/>
  <c r="J1957" i="1" a="1"/>
  <c r="J1957" i="1" s="1"/>
  <c r="H1957" i="1" a="1"/>
  <c r="H1957" i="1"/>
  <c r="I1953" i="1" a="1"/>
  <c r="I1953" i="1"/>
  <c r="H1956" i="1" a="1"/>
  <c r="H1956" i="1" s="1"/>
  <c r="G1954" i="1" a="1"/>
  <c r="G1954" i="1" s="1"/>
  <c r="G1952" i="1" a="1"/>
  <c r="G1952" i="1" s="1"/>
  <c r="I1955" i="1" a="1"/>
  <c r="I1955" i="1" s="1"/>
  <c r="I1952" i="1" a="1"/>
  <c r="I1952" i="1"/>
  <c r="K1951" i="1" a="1"/>
  <c r="K1951" i="1" s="1"/>
  <c r="J1960" i="1" a="1"/>
  <c r="J1960" i="1" s="1"/>
  <c r="I1959" i="1" a="1"/>
  <c r="I1959" i="1" s="1"/>
  <c r="G1958" i="1" a="1"/>
  <c r="G1958" i="1"/>
  <c r="K1958" i="1" a="1"/>
  <c r="K1958" i="1"/>
  <c r="J1958" i="1" a="1"/>
  <c r="J1958" i="1" s="1"/>
  <c r="G1950" i="1" a="1"/>
  <c r="G1950" i="1"/>
  <c r="H1946" i="1" a="1"/>
  <c r="H1946" i="1"/>
  <c r="H1942" i="1" a="1"/>
  <c r="H1942" i="1" s="1"/>
  <c r="F1942" i="1" a="1"/>
  <c r="F1942" i="1" s="1"/>
  <c r="K1941" i="1" a="1"/>
  <c r="K1941" i="1" s="1"/>
  <c r="I1944" i="1" a="1"/>
  <c r="I1944" i="1" s="1"/>
  <c r="I1945" i="1" a="1"/>
  <c r="I1945" i="1"/>
  <c r="I1941" i="1" a="1"/>
  <c r="I1941" i="1" s="1"/>
  <c r="F1950" i="1" a="1"/>
  <c r="F1950" i="1" s="1"/>
  <c r="K1948" i="1" a="1"/>
  <c r="K1948" i="1" s="1"/>
  <c r="K1946" i="1" a="1"/>
  <c r="K1946" i="1"/>
  <c r="J1946" i="1" a="1"/>
  <c r="J1946" i="1"/>
  <c r="G1946" i="1" a="1"/>
  <c r="G1946" i="1" s="1"/>
  <c r="H1945" i="1" a="1"/>
  <c r="H1945" i="1"/>
  <c r="K1943" i="1" a="1"/>
  <c r="K1943" i="1" s="1"/>
  <c r="J1941" i="1" a="1"/>
  <c r="J1941" i="1" s="1"/>
  <c r="G1944" i="1" a="1"/>
  <c r="G1944" i="1" s="1"/>
  <c r="H1941" i="1" a="1"/>
  <c r="H1941" i="1" s="1"/>
  <c r="K1950" i="1" a="1"/>
  <c r="K1950" i="1" s="1"/>
  <c r="H1950" i="1" a="1"/>
  <c r="H1950" i="1"/>
  <c r="J1942" i="1" a="1"/>
  <c r="J1942" i="1" s="1"/>
  <c r="J1948" i="1" a="1"/>
  <c r="J1948" i="1"/>
  <c r="I1948" i="1" a="1"/>
  <c r="I1948" i="1" s="1"/>
  <c r="G1943" i="1" a="1"/>
  <c r="G1943" i="1"/>
  <c r="F1948" i="1" a="1"/>
  <c r="F1948" i="1"/>
  <c r="K1944" i="1" a="1"/>
  <c r="K1944" i="1" s="1"/>
  <c r="F1941" i="1" a="1"/>
  <c r="F1941" i="1" s="1"/>
  <c r="K1947" i="1" a="1"/>
  <c r="K1947" i="1"/>
  <c r="H1947" i="1" a="1"/>
  <c r="H1947" i="1" s="1"/>
  <c r="H1940" i="1" a="1"/>
  <c r="H1940" i="1" s="1"/>
  <c r="I1943" i="1" a="1"/>
  <c r="I1943" i="1" s="1"/>
  <c r="F1947" i="1" a="1"/>
  <c r="F1947" i="1" s="1"/>
  <c r="F1946" i="1" a="1"/>
  <c r="F1946" i="1" s="1"/>
  <c r="G1942" i="1" a="1"/>
  <c r="G1942" i="1" s="1"/>
  <c r="K1940" i="1" a="1"/>
  <c r="K1940" i="1"/>
  <c r="G1945" i="1" a="1"/>
  <c r="G1945" i="1" s="1"/>
  <c r="F1945" i="1" a="1"/>
  <c r="F1945" i="1"/>
  <c r="I1946" i="1" a="1"/>
  <c r="I1946" i="1"/>
  <c r="K1942" i="1" a="1"/>
  <c r="K1942" i="1" s="1"/>
  <c r="G1941" i="1" a="1"/>
  <c r="G1941" i="1"/>
  <c r="I1942" i="1" a="1"/>
  <c r="I1942" i="1"/>
  <c r="I1940" i="1" a="1"/>
  <c r="I1940" i="1" s="1"/>
  <c r="I1947" i="1" a="1"/>
  <c r="I1947" i="1" s="1"/>
  <c r="J1943" i="1" a="1"/>
  <c r="J1943" i="1" s="1"/>
  <c r="K1945" i="1" a="1"/>
  <c r="K1945" i="1" s="1"/>
  <c r="H1944" i="1" a="1"/>
  <c r="H1944" i="1" s="1"/>
  <c r="I1950" i="1" a="1"/>
  <c r="I1950" i="1"/>
  <c r="G1948" i="1" a="1"/>
  <c r="G1948" i="1"/>
  <c r="G1951" i="1" a="1"/>
  <c r="G1951" i="1" s="1"/>
  <c r="H1948" i="1" a="1"/>
  <c r="H1948" i="1"/>
  <c r="G1940" i="1" a="1"/>
  <c r="G1940" i="1" s="1"/>
  <c r="J1945" i="1" a="1"/>
  <c r="J1945" i="1" s="1"/>
  <c r="F1943" i="1" a="1"/>
  <c r="F1943" i="1"/>
  <c r="J1944" i="1" a="1"/>
  <c r="J1944" i="1"/>
  <c r="F1944" i="1" a="1"/>
  <c r="F1944" i="1" s="1"/>
  <c r="F1951" i="1" a="1"/>
  <c r="F1951" i="1" s="1"/>
  <c r="H1943" i="1" a="1"/>
  <c r="H1943" i="1" s="1"/>
  <c r="J1947" i="1" a="1"/>
  <c r="J1947" i="1"/>
  <c r="J1950" i="1" a="1"/>
  <c r="J1950" i="1" s="1"/>
  <c r="G1947" i="1" a="1"/>
  <c r="G1947" i="1"/>
  <c r="J1940" i="1" a="1"/>
  <c r="J1940" i="1" s="1"/>
  <c r="I1939" i="1" a="1"/>
  <c r="I1939" i="1" s="1"/>
  <c r="H1939" i="1" a="1"/>
  <c r="H1939" i="1" s="1"/>
  <c r="F1938" i="1" a="1"/>
  <c r="F1938" i="1" s="1"/>
  <c r="J1932" i="1" a="1"/>
  <c r="J1932" i="1" s="1"/>
  <c r="H1935" i="1" a="1"/>
  <c r="H1935" i="1"/>
  <c r="G1939" i="1" a="1"/>
  <c r="G1939" i="1" s="1"/>
  <c r="K1930" i="1" a="1"/>
  <c r="K1930" i="1" s="1"/>
  <c r="I1937" i="1" a="1"/>
  <c r="I1937" i="1" s="1"/>
  <c r="F1939" i="1" a="1"/>
  <c r="F1939" i="1"/>
  <c r="K1938" i="1" a="1"/>
  <c r="K1938" i="1"/>
  <c r="G1938" i="1" a="1"/>
  <c r="G1938" i="1" s="1"/>
  <c r="J1938" i="1" a="1"/>
  <c r="J1938" i="1" s="1"/>
  <c r="G1933" i="1" a="1"/>
  <c r="G1933" i="1" s="1"/>
  <c r="G1936" i="1" a="1"/>
  <c r="G1936" i="1" s="1"/>
  <c r="G1935" i="1" a="1"/>
  <c r="G1935" i="1" s="1"/>
  <c r="J1931" i="1" a="1"/>
  <c r="J1931" i="1" s="1"/>
  <c r="I1931" i="1" a="1"/>
  <c r="I1931" i="1" s="1"/>
  <c r="F1931" i="1" a="1"/>
  <c r="F1931" i="1"/>
  <c r="I1938" i="1" a="1"/>
  <c r="I1938" i="1" s="1"/>
  <c r="G1937" i="1" a="1"/>
  <c r="G1937" i="1" s="1"/>
  <c r="H1938" i="1" a="1"/>
  <c r="H1938" i="1"/>
  <c r="K1937" i="1" a="1"/>
  <c r="K1937" i="1"/>
  <c r="H1937" i="1" a="1"/>
  <c r="H1937" i="1"/>
  <c r="H1936" i="1" a="1"/>
  <c r="H1936" i="1" s="1"/>
  <c r="J1934" i="1" a="1"/>
  <c r="J1934" i="1" s="1"/>
  <c r="H1934" i="1" a="1"/>
  <c r="H1934" i="1" s="1"/>
  <c r="G1932" i="1" a="1"/>
  <c r="G1932" i="1"/>
  <c r="K1935" i="1" a="1"/>
  <c r="K1935" i="1" s="1"/>
  <c r="J1935" i="1" a="1"/>
  <c r="J1935" i="1" s="1"/>
  <c r="K1933" i="1" a="1"/>
  <c r="K1933" i="1" s="1"/>
  <c r="J1933" i="1" a="1"/>
  <c r="J1933" i="1"/>
  <c r="H1931" i="1" a="1"/>
  <c r="H1931" i="1" s="1"/>
  <c r="K1934" i="1" a="1"/>
  <c r="K1934" i="1" s="1"/>
  <c r="F1934" i="1" a="1"/>
  <c r="F1934" i="1"/>
  <c r="I1933" i="1" a="1"/>
  <c r="I1933" i="1"/>
  <c r="I1932" i="1" a="1"/>
  <c r="I1932" i="1"/>
  <c r="G1931" i="1" a="1"/>
  <c r="G1931" i="1" s="1"/>
  <c r="H1932" i="1" a="1"/>
  <c r="H1932" i="1" s="1"/>
  <c r="K1932" i="1" a="1"/>
  <c r="K1932" i="1" s="1"/>
  <c r="I1934" i="1" a="1"/>
  <c r="I1934" i="1" s="1"/>
  <c r="G1934" i="1" a="1"/>
  <c r="G1934" i="1" s="1"/>
  <c r="F1933" i="1" a="1"/>
  <c r="F1933" i="1"/>
  <c r="J1937" i="1" a="1"/>
  <c r="J1937" i="1" s="1"/>
  <c r="F1937" i="1" a="1"/>
  <c r="F1937" i="1"/>
  <c r="J1936" i="1" a="1"/>
  <c r="J1936" i="1"/>
  <c r="K1936" i="1" a="1"/>
  <c r="K1936" i="1" s="1"/>
  <c r="F1936" i="1" a="1"/>
  <c r="F1936" i="1"/>
  <c r="I1935" i="1" a="1"/>
  <c r="I1935" i="1" s="1"/>
  <c r="F1935" i="1" a="1"/>
  <c r="F1935" i="1" s="1"/>
  <c r="K1931" i="1" a="1"/>
  <c r="K1931" i="1" s="1"/>
  <c r="H1933" i="1" a="1"/>
  <c r="H1933" i="1" s="1"/>
  <c r="F1932" i="1" a="1"/>
  <c r="F1932" i="1" s="1"/>
  <c r="I1936" i="1" a="1"/>
  <c r="I1936" i="1" s="1"/>
  <c r="F1940" i="1" a="1"/>
  <c r="F1940" i="1" s="1"/>
  <c r="K1939" i="1" a="1"/>
  <c r="K1939" i="1" s="1"/>
  <c r="J1939" i="1" a="1"/>
  <c r="J1939" i="1"/>
  <c r="F1922" i="1" a="1"/>
  <c r="F1922" i="1"/>
  <c r="K1920" i="1" a="1"/>
  <c r="K1920" i="1"/>
  <c r="G1927" i="1" a="1"/>
  <c r="G1927" i="1" s="1"/>
  <c r="F1921" i="1" a="1"/>
  <c r="F1921" i="1"/>
  <c r="K1926" i="1" a="1"/>
  <c r="K1926" i="1" s="1"/>
  <c r="G1924" i="1" a="1"/>
  <c r="G1924" i="1" s="1"/>
  <c r="J1923" i="1" a="1"/>
  <c r="J1923" i="1" s="1"/>
  <c r="I1928" i="1" a="1"/>
  <c r="I1928" i="1" s="1"/>
  <c r="H1928" i="1" a="1"/>
  <c r="H1928" i="1" s="1"/>
  <c r="J1927" i="1" a="1"/>
  <c r="J1927" i="1" s="1"/>
  <c r="F1927" i="1" a="1"/>
  <c r="F1927" i="1" s="1"/>
  <c r="J1926" i="1" a="1"/>
  <c r="J1926" i="1" s="1"/>
  <c r="J1925" i="1" a="1"/>
  <c r="J1925" i="1"/>
  <c r="H1920" i="1" a="1"/>
  <c r="H1920" i="1"/>
  <c r="F1925" i="1" a="1"/>
  <c r="F1925" i="1"/>
  <c r="J1924" i="1" a="1"/>
  <c r="J1924" i="1" s="1"/>
  <c r="G1920" i="1" a="1"/>
  <c r="G1920" i="1" s="1"/>
  <c r="K1922" i="1" a="1"/>
  <c r="K1922" i="1" s="1"/>
  <c r="I1926" i="1" a="1"/>
  <c r="I1926" i="1" s="1"/>
  <c r="F1926" i="1" a="1"/>
  <c r="F1926" i="1" s="1"/>
  <c r="I1925" i="1" a="1"/>
  <c r="I1925" i="1" s="1"/>
  <c r="H1921" i="1" a="1"/>
  <c r="H1921" i="1" s="1"/>
  <c r="J1930" i="1" a="1"/>
  <c r="J1930" i="1" s="1"/>
  <c r="I1930" i="1" a="1"/>
  <c r="I1930" i="1"/>
  <c r="F1928" i="1" a="1"/>
  <c r="F1928" i="1" s="1"/>
  <c r="I1924" i="1" a="1"/>
  <c r="I1924" i="1"/>
  <c r="H1923" i="1" a="1"/>
  <c r="H1923" i="1"/>
  <c r="J1920" i="1" a="1"/>
  <c r="J1920" i="1"/>
  <c r="I1920" i="1" a="1"/>
  <c r="I1920" i="1" s="1"/>
  <c r="J1922" i="1" a="1"/>
  <c r="J1922" i="1" s="1"/>
  <c r="F1930" i="1" a="1"/>
  <c r="F1930" i="1" s="1"/>
  <c r="I1929" i="1" a="1"/>
  <c r="I1929" i="1" s="1"/>
  <c r="K1925" i="1" a="1"/>
  <c r="K1925" i="1" s="1"/>
  <c r="G1925" i="1" a="1"/>
  <c r="G1925" i="1" s="1"/>
  <c r="H1922" i="1" a="1"/>
  <c r="H1922" i="1" s="1"/>
  <c r="H1930" i="1" a="1"/>
  <c r="H1930" i="1" s="1"/>
  <c r="J1921" i="1" a="1"/>
  <c r="J1921" i="1"/>
  <c r="G1926" i="1" a="1"/>
  <c r="G1926" i="1" s="1"/>
  <c r="K1923" i="1" a="1"/>
  <c r="K1923" i="1"/>
  <c r="G1922" i="1" a="1"/>
  <c r="G1922" i="1"/>
  <c r="G1928" i="1" a="1"/>
  <c r="G1928" i="1" s="1"/>
  <c r="I1921" i="1" a="1"/>
  <c r="I1921" i="1" s="1"/>
  <c r="G1921" i="1" a="1"/>
  <c r="G1921" i="1" s="1"/>
  <c r="G1930" i="1" a="1"/>
  <c r="G1930" i="1" s="1"/>
  <c r="K1929" i="1" a="1"/>
  <c r="K1929" i="1"/>
  <c r="J1929" i="1" a="1"/>
  <c r="J1929" i="1" s="1"/>
  <c r="F1924" i="1" a="1"/>
  <c r="F1924" i="1" s="1"/>
  <c r="H1927" i="1" a="1"/>
  <c r="H1927" i="1"/>
  <c r="K1921" i="1" a="1"/>
  <c r="K1921" i="1" s="1"/>
  <c r="F1923" i="1" a="1"/>
  <c r="F1923" i="1"/>
  <c r="H1929" i="1" a="1"/>
  <c r="H1929" i="1" s="1"/>
  <c r="I1927" i="1" a="1"/>
  <c r="I1927" i="1"/>
  <c r="G1923" i="1" a="1"/>
  <c r="G1923" i="1" s="1"/>
  <c r="K1928" i="1" a="1"/>
  <c r="K1928" i="1" s="1"/>
  <c r="H1924" i="1" a="1"/>
  <c r="H1924" i="1" s="1"/>
  <c r="J1928" i="1" a="1"/>
  <c r="J1928" i="1" s="1"/>
  <c r="F1929" i="1" a="1"/>
  <c r="F1929" i="1" s="1"/>
  <c r="K1927" i="1" a="1"/>
  <c r="K1927" i="1" s="1"/>
  <c r="H1925" i="1" a="1"/>
  <c r="H1925" i="1" s="1"/>
  <c r="H1926" i="1" a="1"/>
  <c r="H1926" i="1"/>
  <c r="I1922" i="1" a="1"/>
  <c r="I1922" i="1"/>
  <c r="K1924" i="1" a="1"/>
  <c r="K1924" i="1" s="1"/>
  <c r="G1929" i="1" a="1"/>
  <c r="G1929" i="1"/>
  <c r="I1923" i="1" a="1"/>
  <c r="I1923" i="1" s="1"/>
  <c r="F1917" i="1" a="1"/>
  <c r="F1917" i="1" s="1"/>
  <c r="K1915" i="1" a="1"/>
  <c r="K1915" i="1" s="1"/>
  <c r="I1915" i="1" a="1"/>
  <c r="I1915" i="1" s="1"/>
  <c r="K1914" i="1" a="1"/>
  <c r="K1914" i="1" s="1"/>
  <c r="H1914" i="1" a="1"/>
  <c r="H1914" i="1" s="1"/>
  <c r="H1913" i="1" a="1"/>
  <c r="H1913" i="1" s="1"/>
  <c r="K1913" i="1" a="1"/>
  <c r="K1913" i="1" s="1"/>
  <c r="K1912" i="1" a="1"/>
  <c r="K1912" i="1"/>
  <c r="F1914" i="1" a="1"/>
  <c r="F1914" i="1"/>
  <c r="F1919" i="1" a="1"/>
  <c r="F1919" i="1"/>
  <c r="K1918" i="1" a="1"/>
  <c r="K1918" i="1" s="1"/>
  <c r="H1918" i="1" a="1"/>
  <c r="H1918" i="1"/>
  <c r="K1917" i="1" a="1"/>
  <c r="K1917" i="1" s="1"/>
  <c r="I1917" i="1" a="1"/>
  <c r="I1917" i="1" s="1"/>
  <c r="F1918" i="1" a="1"/>
  <c r="F1918" i="1" s="1"/>
  <c r="J1913" i="1" a="1"/>
  <c r="J1913" i="1" s="1"/>
  <c r="K1916" i="1" a="1"/>
  <c r="K1916" i="1" s="1"/>
  <c r="F1916" i="1" a="1"/>
  <c r="F1916" i="1" s="1"/>
  <c r="G1914" i="1" a="1"/>
  <c r="G1914" i="1" s="1"/>
  <c r="F1913" i="1" a="1"/>
  <c r="F1913" i="1" s="1"/>
  <c r="H1915" i="1" a="1"/>
  <c r="H1915" i="1"/>
  <c r="I1914" i="1" a="1"/>
  <c r="I1914" i="1"/>
  <c r="G1913" i="1" a="1"/>
  <c r="G1913" i="1"/>
  <c r="K1919" i="1" a="1"/>
  <c r="K1919" i="1" s="1"/>
  <c r="H1919" i="1" a="1"/>
  <c r="H1919" i="1" s="1"/>
  <c r="G1919" i="1" a="1"/>
  <c r="G1919" i="1" s="1"/>
  <c r="J1918" i="1" a="1"/>
  <c r="J1918" i="1" s="1"/>
  <c r="H1916" i="1" a="1"/>
  <c r="H1916" i="1" s="1"/>
  <c r="G1912" i="1" a="1"/>
  <c r="G1912" i="1" s="1"/>
  <c r="I1918" i="1" a="1"/>
  <c r="I1918" i="1" s="1"/>
  <c r="F1915" i="1" a="1"/>
  <c r="F1915" i="1" s="1"/>
  <c r="J1914" i="1" a="1"/>
  <c r="J1914" i="1"/>
  <c r="H1917" i="1" a="1"/>
  <c r="H1917" i="1" s="1"/>
  <c r="J1916" i="1" a="1"/>
  <c r="J1916" i="1"/>
  <c r="I1916" i="1" a="1"/>
  <c r="I1916" i="1"/>
  <c r="G1916" i="1" a="1"/>
  <c r="G1916" i="1"/>
  <c r="J1915" i="1" a="1"/>
  <c r="J1915" i="1" s="1"/>
  <c r="G1915" i="1" a="1"/>
  <c r="G1915" i="1" s="1"/>
  <c r="F1912" i="1" a="1"/>
  <c r="F1912" i="1" s="1"/>
  <c r="G1917" i="1" a="1"/>
  <c r="G1917" i="1" s="1"/>
  <c r="J1912" i="1" a="1"/>
  <c r="J1912" i="1" s="1"/>
  <c r="G1918" i="1" a="1"/>
  <c r="G1918" i="1" s="1"/>
  <c r="J1917" i="1" a="1"/>
  <c r="J1917" i="1" s="1"/>
  <c r="I1913" i="1" a="1"/>
  <c r="I1913" i="1" s="1"/>
  <c r="I1912" i="1" a="1"/>
  <c r="I1912" i="1"/>
  <c r="F1920" i="1" a="1"/>
  <c r="F1920" i="1" s="1"/>
  <c r="J1919" i="1" a="1"/>
  <c r="J1919" i="1"/>
  <c r="I1919" i="1" a="1"/>
  <c r="I1919" i="1"/>
  <c r="H1912" i="1" a="1"/>
  <c r="H1912" i="1" s="1"/>
  <c r="I1902" i="1" a="1"/>
  <c r="I1902" i="1" s="1"/>
  <c r="F1906" i="1" a="1"/>
  <c r="F1906" i="1" s="1"/>
  <c r="F1911" i="1" a="1"/>
  <c r="F1911" i="1" s="1"/>
  <c r="J1909" i="1" a="1"/>
  <c r="J1909" i="1" s="1"/>
  <c r="F1904" i="1" a="1"/>
  <c r="F1904" i="1" s="1"/>
  <c r="I1907" i="1" a="1"/>
  <c r="I1907" i="1" s="1"/>
  <c r="K1908" i="1" a="1"/>
  <c r="K1908" i="1"/>
  <c r="K1910" i="1" a="1"/>
  <c r="K1910" i="1" s="1"/>
  <c r="I1910" i="1" a="1"/>
  <c r="I1910" i="1"/>
  <c r="K1909" i="1" a="1"/>
  <c r="K1909" i="1" s="1"/>
  <c r="F1908" i="1" a="1"/>
  <c r="F1908" i="1"/>
  <c r="J1901" i="1" a="1"/>
  <c r="J1901" i="1" s="1"/>
  <c r="G1904" i="1" a="1"/>
  <c r="G1904" i="1" s="1"/>
  <c r="I1901" i="1" a="1"/>
  <c r="I1901" i="1" s="1"/>
  <c r="F1905" i="1" a="1"/>
  <c r="F1905" i="1" s="1"/>
  <c r="H1902" i="1" a="1"/>
  <c r="H1902" i="1" s="1"/>
  <c r="J1904" i="1" a="1"/>
  <c r="J1904" i="1" s="1"/>
  <c r="J1903" i="1" a="1"/>
  <c r="J1903" i="1" s="1"/>
  <c r="J1910" i="1" a="1"/>
  <c r="J1910" i="1"/>
  <c r="I1909" i="1" a="1"/>
  <c r="I1909" i="1"/>
  <c r="H1908" i="1" a="1"/>
  <c r="H1908" i="1" s="1"/>
  <c r="F1903" i="1" a="1"/>
  <c r="F1903" i="1"/>
  <c r="G1909" i="1" a="1"/>
  <c r="G1909" i="1" s="1"/>
  <c r="I1906" i="1" a="1"/>
  <c r="I1906" i="1" s="1"/>
  <c r="K1901" i="1" a="1"/>
  <c r="K1901" i="1" s="1"/>
  <c r="F1909" i="1" a="1"/>
  <c r="F1909" i="1" s="1"/>
  <c r="I1903" i="1" a="1"/>
  <c r="I1903" i="1" s="1"/>
  <c r="J1908" i="1" a="1"/>
  <c r="J1908" i="1" s="1"/>
  <c r="H1903" i="1" a="1"/>
  <c r="H1903" i="1" s="1"/>
  <c r="H1901" i="1" a="1"/>
  <c r="H1901" i="1" s="1"/>
  <c r="K1906" i="1" a="1"/>
  <c r="K1906" i="1"/>
  <c r="K1903" i="1" a="1"/>
  <c r="K1903" i="1"/>
  <c r="I1908" i="1" a="1"/>
  <c r="I1908" i="1"/>
  <c r="J1907" i="1" a="1"/>
  <c r="J1907" i="1"/>
  <c r="K1904" i="1" a="1"/>
  <c r="K1904" i="1"/>
  <c r="J1906" i="1" a="1"/>
  <c r="J1906" i="1" s="1"/>
  <c r="F1907" i="1" a="1"/>
  <c r="F1907" i="1" s="1"/>
  <c r="I1905" i="1" a="1"/>
  <c r="I1905" i="1" s="1"/>
  <c r="H1907" i="1" a="1"/>
  <c r="H1907" i="1" s="1"/>
  <c r="G1906" i="1" a="1"/>
  <c r="G1906" i="1" s="1"/>
  <c r="H1906" i="1" a="1"/>
  <c r="H1906" i="1" s="1"/>
  <c r="G1907" i="1" a="1"/>
  <c r="G1907" i="1" s="1"/>
  <c r="I1904" i="1" a="1"/>
  <c r="I1904" i="1" s="1"/>
  <c r="G1902" i="1" a="1"/>
  <c r="G1902" i="1"/>
  <c r="K1905" i="1" a="1"/>
  <c r="K1905" i="1"/>
  <c r="G1905" i="1" a="1"/>
  <c r="G1905" i="1"/>
  <c r="F1902" i="1" a="1"/>
  <c r="F1902" i="1"/>
  <c r="J1905" i="1" a="1"/>
  <c r="J1905" i="1" s="1"/>
  <c r="H1905" i="1" a="1"/>
  <c r="H1905" i="1" s="1"/>
  <c r="G1910" i="1" a="1"/>
  <c r="G1910" i="1" s="1"/>
  <c r="K1911" i="1" a="1"/>
  <c r="K1911" i="1" s="1"/>
  <c r="J1911" i="1" a="1"/>
  <c r="J1911" i="1" s="1"/>
  <c r="I1911" i="1" a="1"/>
  <c r="I1911" i="1" s="1"/>
  <c r="H1911" i="1" a="1"/>
  <c r="H1911" i="1" s="1"/>
  <c r="F1910" i="1" a="1"/>
  <c r="F1910" i="1"/>
  <c r="K1907" i="1" a="1"/>
  <c r="K1907" i="1" s="1"/>
  <c r="G1908" i="1" a="1"/>
  <c r="G1908" i="1"/>
  <c r="G1903" i="1" a="1"/>
  <c r="G1903" i="1"/>
  <c r="K1902" i="1" a="1"/>
  <c r="K1902" i="1"/>
  <c r="H1904" i="1" a="1"/>
  <c r="H1904" i="1" s="1"/>
  <c r="H1909" i="1" a="1"/>
  <c r="H1909" i="1" s="1"/>
  <c r="G1911" i="1" a="1"/>
  <c r="G1911" i="1" s="1"/>
  <c r="H1910" i="1" a="1"/>
  <c r="H1910" i="1" s="1"/>
  <c r="J1902" i="1" a="1"/>
  <c r="J1902" i="1" s="1"/>
  <c r="G1901" i="1" a="1"/>
  <c r="G1901" i="1" s="1"/>
  <c r="K1900" i="1" a="1"/>
  <c r="K1900" i="1" s="1"/>
  <c r="K1899" i="1" a="1"/>
  <c r="K1899" i="1"/>
  <c r="G1900" i="1" a="1"/>
  <c r="G1900" i="1"/>
  <c r="F1899" i="1" a="1"/>
  <c r="F1899" i="1" s="1"/>
  <c r="F1901" i="1" a="1"/>
  <c r="F1901" i="1"/>
  <c r="J1900" i="1" a="1"/>
  <c r="J1900" i="1"/>
  <c r="J1899" i="1" a="1"/>
  <c r="J1899" i="1" s="1"/>
  <c r="I1900" i="1" a="1"/>
  <c r="I1900" i="1" s="1"/>
  <c r="H1900" i="1" a="1"/>
  <c r="H1900" i="1" s="1"/>
  <c r="F1900" i="1" a="1"/>
  <c r="F1900" i="1"/>
  <c r="I1899" i="1" a="1"/>
  <c r="I1899" i="1" s="1"/>
  <c r="H1899" i="1" a="1"/>
  <c r="H1899" i="1" s="1"/>
  <c r="G1899" i="1" a="1"/>
  <c r="G1899" i="1" s="1"/>
  <c r="H1671" i="1" a="1"/>
  <c r="H1671" i="1"/>
  <c r="I1671" i="1" a="1"/>
  <c r="I1671" i="1"/>
  <c r="K1669" i="1" a="1"/>
  <c r="K1669" i="1"/>
  <c r="G1670" i="1" a="1"/>
  <c r="G1670" i="1" s="1"/>
  <c r="F1671" i="1" a="1"/>
  <c r="F1671" i="1"/>
  <c r="K1670" i="1" a="1"/>
  <c r="K1670" i="1" s="1"/>
  <c r="H1670" i="1" a="1"/>
  <c r="H1670" i="1" s="1"/>
  <c r="I1670" i="1" a="1"/>
  <c r="I1670" i="1" s="1"/>
  <c r="K1671" i="1" a="1"/>
  <c r="K1671" i="1" s="1"/>
  <c r="F1670" i="1" a="1"/>
  <c r="F1670" i="1" s="1"/>
  <c r="G1671" i="1" a="1"/>
  <c r="G1671" i="1" s="1"/>
  <c r="J1670" i="1" a="1"/>
  <c r="J1670" i="1" s="1"/>
  <c r="J1671" i="1" a="1"/>
  <c r="J1671" i="1"/>
  <c r="J1664" i="1" a="1"/>
  <c r="J1664" i="1"/>
  <c r="G1664" i="1" a="1"/>
  <c r="G1664" i="1"/>
  <c r="G1663" i="1" a="1"/>
  <c r="G1663" i="1"/>
  <c r="J1667" i="1" a="1"/>
  <c r="J1667" i="1" s="1"/>
  <c r="F1667" i="1" a="1"/>
  <c r="F1667" i="1" s="1"/>
  <c r="G1666" i="1" a="1"/>
  <c r="G1666" i="1" s="1"/>
  <c r="K1666" i="1" a="1"/>
  <c r="K1666" i="1" s="1"/>
  <c r="H1667" i="1" a="1"/>
  <c r="H1667" i="1" s="1"/>
  <c r="H1665" i="1" a="1"/>
  <c r="H1665" i="1" s="1"/>
  <c r="F1664" i="1" a="1"/>
  <c r="F1664" i="1"/>
  <c r="G1667" i="1" a="1"/>
  <c r="G1667" i="1" s="1"/>
  <c r="J1666" i="1" a="1"/>
  <c r="J1666" i="1"/>
  <c r="I1666" i="1" a="1"/>
  <c r="I1666" i="1"/>
  <c r="K1665" i="1" a="1"/>
  <c r="K1665" i="1"/>
  <c r="J1665" i="1" a="1"/>
  <c r="J1665" i="1" s="1"/>
  <c r="I1663" i="1" a="1"/>
  <c r="I1663" i="1"/>
  <c r="F1665" i="1" a="1"/>
  <c r="F1665" i="1" s="1"/>
  <c r="I1664" i="1" a="1"/>
  <c r="I1664" i="1" s="1"/>
  <c r="K1663" i="1" a="1"/>
  <c r="K1663" i="1" s="1"/>
  <c r="J1669" i="1" a="1"/>
  <c r="J1669" i="1" s="1"/>
  <c r="I1669" i="1" a="1"/>
  <c r="I1669" i="1" s="1"/>
  <c r="H1669" i="1" a="1"/>
  <c r="H1669" i="1" s="1"/>
  <c r="G1669" i="1" a="1"/>
  <c r="G1669" i="1" s="1"/>
  <c r="F1669" i="1" a="1"/>
  <c r="F1669" i="1" s="1"/>
  <c r="K1668" i="1" a="1"/>
  <c r="K1668" i="1"/>
  <c r="J1668" i="1" a="1"/>
  <c r="J1668" i="1"/>
  <c r="I1668" i="1" a="1"/>
  <c r="I1668" i="1"/>
  <c r="H1668" i="1" a="1"/>
  <c r="H1668" i="1" s="1"/>
  <c r="G1668" i="1" a="1"/>
  <c r="G1668" i="1" s="1"/>
  <c r="F1668" i="1" a="1"/>
  <c r="F1668" i="1" s="1"/>
  <c r="F1663" i="1" a="1"/>
  <c r="F1663" i="1" s="1"/>
  <c r="K1667" i="1" a="1"/>
  <c r="K1667" i="1" s="1"/>
  <c r="F1666" i="1" a="1"/>
  <c r="F1666" i="1" s="1"/>
  <c r="J1663" i="1" a="1"/>
  <c r="J1663" i="1" s="1"/>
  <c r="I1667" i="1" a="1"/>
  <c r="I1667" i="1" s="1"/>
  <c r="H1664" i="1" a="1"/>
  <c r="H1664" i="1"/>
  <c r="H1663" i="1" a="1"/>
  <c r="H1663" i="1"/>
  <c r="I1662" i="1" a="1"/>
  <c r="I1662" i="1"/>
  <c r="K1664" i="1" a="1"/>
  <c r="K1664" i="1"/>
  <c r="H1666" i="1" a="1"/>
  <c r="H1666" i="1"/>
  <c r="I1665" i="1" a="1"/>
  <c r="I1665" i="1" s="1"/>
  <c r="G1665" i="1" a="1"/>
  <c r="G1665" i="1" s="1"/>
  <c r="K1662" i="1" a="1"/>
  <c r="K1662" i="1" s="1"/>
  <c r="J1662" i="1" a="1"/>
  <c r="J1662" i="1" s="1"/>
  <c r="I1646" i="1" a="1"/>
  <c r="I1646" i="1" s="1"/>
  <c r="F1645" i="1" a="1"/>
  <c r="F1645" i="1" s="1"/>
  <c r="I1645" i="1" a="1"/>
  <c r="I1645" i="1" s="1"/>
  <c r="H1659" i="1" a="1"/>
  <c r="H1659" i="1" s="1"/>
  <c r="H1658" i="1" a="1"/>
  <c r="H1658" i="1"/>
  <c r="F1652" i="1" a="1"/>
  <c r="F1652" i="1" s="1"/>
  <c r="F1646" i="1" a="1"/>
  <c r="F1646" i="1"/>
  <c r="J1645" i="1" a="1"/>
  <c r="J1645" i="1"/>
  <c r="H1645" i="1" a="1"/>
  <c r="H1645" i="1" s="1"/>
  <c r="K1652" i="1" a="1"/>
  <c r="K1652" i="1" s="1"/>
  <c r="K1645" i="1" a="1"/>
  <c r="K1645" i="1" s="1"/>
  <c r="F1659" i="1" a="1"/>
  <c r="F1659" i="1"/>
  <c r="I1658" i="1" a="1"/>
  <c r="I1658" i="1" s="1"/>
  <c r="K1658" i="1" a="1"/>
  <c r="K1658" i="1" s="1"/>
  <c r="G1646" i="1" a="1"/>
  <c r="G1646" i="1" s="1"/>
  <c r="I1652" i="1" a="1"/>
  <c r="I1652" i="1"/>
  <c r="K1646" i="1" a="1"/>
  <c r="K1646" i="1" s="1"/>
  <c r="H1644" i="1" a="1"/>
  <c r="H1644" i="1"/>
  <c r="J1644" i="1" a="1"/>
  <c r="J1644" i="1" s="1"/>
  <c r="H1662" i="1" a="1"/>
  <c r="H1662" i="1" s="1"/>
  <c r="G1662" i="1" a="1"/>
  <c r="G1662" i="1" s="1"/>
  <c r="F1662" i="1" a="1"/>
  <c r="F1662" i="1" s="1"/>
  <c r="J1660" i="1" a="1"/>
  <c r="J1660" i="1" s="1"/>
  <c r="G1652" i="1" a="1"/>
  <c r="G1652" i="1" s="1"/>
  <c r="K1644" i="1" a="1"/>
  <c r="K1644" i="1" s="1"/>
  <c r="G1645" i="1" a="1"/>
  <c r="G1645" i="1"/>
  <c r="J1652" i="1" a="1"/>
  <c r="J1652" i="1" s="1"/>
  <c r="K1660" i="1" a="1"/>
  <c r="K1660" i="1" s="1"/>
  <c r="I1660" i="1" a="1"/>
  <c r="I1660" i="1"/>
  <c r="H1660" i="1" a="1"/>
  <c r="H1660" i="1" s="1"/>
  <c r="G1659" i="1" a="1"/>
  <c r="G1659" i="1"/>
  <c r="I1644" i="1" a="1"/>
  <c r="I1644" i="1"/>
  <c r="J1658" i="1" a="1"/>
  <c r="J1658" i="1" s="1"/>
  <c r="H1652" i="1" a="1"/>
  <c r="H1652" i="1" s="1"/>
  <c r="F1658" i="1" a="1"/>
  <c r="F1658" i="1" s="1"/>
  <c r="G1660" i="1" a="1"/>
  <c r="G1660" i="1"/>
  <c r="G1644" i="1" a="1"/>
  <c r="G1644" i="1" s="1"/>
  <c r="F1660" i="1" a="1"/>
  <c r="F1660" i="1"/>
  <c r="I1659" i="1" a="1"/>
  <c r="I1659" i="1" s="1"/>
  <c r="H1646" i="1" a="1"/>
  <c r="H1646" i="1"/>
  <c r="K1659" i="1" a="1"/>
  <c r="K1659" i="1" s="1"/>
  <c r="J1646" i="1" a="1"/>
  <c r="J1646" i="1"/>
  <c r="J1659" i="1" a="1"/>
  <c r="J1659" i="1" s="1"/>
  <c r="G1658" i="1" a="1"/>
  <c r="G1658" i="1"/>
  <c r="H1627" i="1" a="1"/>
  <c r="H1627" i="1" s="1"/>
  <c r="I1627" i="1" a="1"/>
  <c r="I1627" i="1" s="1"/>
  <c r="G1642" i="1" a="1"/>
  <c r="G1642" i="1"/>
  <c r="I1641" i="1" a="1"/>
  <c r="I1641" i="1" s="1"/>
  <c r="K1623" i="1" a="1"/>
  <c r="K1623" i="1" s="1"/>
  <c r="K1624" i="1" a="1"/>
  <c r="K1624" i="1" s="1"/>
  <c r="H1640" i="1" a="1"/>
  <c r="H1640" i="1" s="1"/>
  <c r="H1641" i="1" a="1"/>
  <c r="H1641" i="1"/>
  <c r="F1641" i="1" a="1"/>
  <c r="F1641" i="1" s="1"/>
  <c r="I1640" i="1" a="1"/>
  <c r="I1640" i="1"/>
  <c r="F1627" i="1" a="1"/>
  <c r="F1627" i="1"/>
  <c r="K1626" i="1" a="1"/>
  <c r="K1626" i="1" s="1"/>
  <c r="I1626" i="1" a="1"/>
  <c r="I1626" i="1" s="1"/>
  <c r="I1642" i="1" a="1"/>
  <c r="I1642" i="1" s="1"/>
  <c r="F1642" i="1" a="1"/>
  <c r="F1642" i="1" s="1"/>
  <c r="F1625" i="1" a="1"/>
  <c r="F1625" i="1"/>
  <c r="K1641" i="1" a="1"/>
  <c r="K1641" i="1" s="1"/>
  <c r="J1641" i="1" a="1"/>
  <c r="J1641" i="1" s="1"/>
  <c r="G1641" i="1" a="1"/>
  <c r="G1641" i="1" s="1"/>
  <c r="J1640" i="1" a="1"/>
  <c r="J1640" i="1" s="1"/>
  <c r="G1627" i="1" a="1"/>
  <c r="G1627" i="1" s="1"/>
  <c r="H1625" i="1" a="1"/>
  <c r="H1625" i="1" s="1"/>
  <c r="H1623" i="1" a="1"/>
  <c r="H1623" i="1"/>
  <c r="I1623" i="1" a="1"/>
  <c r="I1623" i="1"/>
  <c r="F1640" i="1" a="1"/>
  <c r="F1640" i="1" s="1"/>
  <c r="K1627" i="1" a="1"/>
  <c r="K1627" i="1" s="1"/>
  <c r="H1626" i="1" a="1"/>
  <c r="H1626" i="1"/>
  <c r="I1624" i="1" a="1"/>
  <c r="I1624" i="1"/>
  <c r="G1626" i="1" a="1"/>
  <c r="G1626" i="1" s="1"/>
  <c r="J1627" i="1" a="1"/>
  <c r="J1627" i="1" s="1"/>
  <c r="K1625" i="1" a="1"/>
  <c r="K1625" i="1" s="1"/>
  <c r="J1623" i="1" a="1"/>
  <c r="J1623" i="1" s="1"/>
  <c r="F1644" i="1" a="1"/>
  <c r="F1644" i="1" s="1"/>
  <c r="G1624" i="1" a="1"/>
  <c r="G1624" i="1"/>
  <c r="K1642" i="1" a="1"/>
  <c r="K1642" i="1"/>
  <c r="J1624" i="1" a="1"/>
  <c r="J1624" i="1" s="1"/>
  <c r="I1625" i="1" a="1"/>
  <c r="I1625" i="1" s="1"/>
  <c r="F1624" i="1" a="1"/>
  <c r="F1624" i="1" s="1"/>
  <c r="J1642" i="1" a="1"/>
  <c r="J1642" i="1" s="1"/>
  <c r="J1625" i="1" a="1"/>
  <c r="J1625" i="1" s="1"/>
  <c r="H1642" i="1" a="1"/>
  <c r="H1642" i="1" s="1"/>
  <c r="K1640" i="1" a="1"/>
  <c r="K1640" i="1" s="1"/>
  <c r="F1626" i="1" a="1"/>
  <c r="F1626" i="1" s="1"/>
  <c r="G1625" i="1" a="1"/>
  <c r="G1625" i="1"/>
  <c r="J1626" i="1" a="1"/>
  <c r="J1626" i="1" s="1"/>
  <c r="G1640" i="1" a="1"/>
  <c r="G1640" i="1" s="1"/>
  <c r="H1624" i="1" a="1"/>
  <c r="H1624" i="1"/>
  <c r="G1617" i="1" a="1"/>
  <c r="G1617" i="1"/>
  <c r="I1617" i="1" a="1"/>
  <c r="I1617" i="1" s="1"/>
  <c r="H1621" i="1" a="1"/>
  <c r="H1621" i="1" s="1"/>
  <c r="I1620" i="1" a="1"/>
  <c r="I1620" i="1"/>
  <c r="H1620" i="1" a="1"/>
  <c r="H1620" i="1" s="1"/>
  <c r="I1611" i="1" a="1"/>
  <c r="I1611" i="1" s="1"/>
  <c r="F1620" i="1" a="1"/>
  <c r="F1620" i="1"/>
  <c r="H1617" i="1" a="1"/>
  <c r="H1617" i="1"/>
  <c r="H1609" i="1" a="1"/>
  <c r="H1609" i="1" s="1"/>
  <c r="K1617" i="1" a="1"/>
  <c r="K1617" i="1" s="1"/>
  <c r="J1611" i="1" a="1"/>
  <c r="J1611" i="1" s="1"/>
  <c r="J1609" i="1" a="1"/>
  <c r="J1609" i="1" s="1"/>
  <c r="K1609" i="1" a="1"/>
  <c r="K1609" i="1"/>
  <c r="I1610" i="1" a="1"/>
  <c r="I1610" i="1" s="1"/>
  <c r="F1610" i="1" a="1"/>
  <c r="F1610" i="1" s="1"/>
  <c r="F1622" i="1" a="1"/>
  <c r="F1622" i="1" s="1"/>
  <c r="K1621" i="1" a="1"/>
  <c r="K1621" i="1"/>
  <c r="J1620" i="1" a="1"/>
  <c r="J1620" i="1" s="1"/>
  <c r="K1611" i="1" a="1"/>
  <c r="K1611" i="1" s="1"/>
  <c r="G1610" i="1" a="1"/>
  <c r="G1610" i="1"/>
  <c r="H1610" i="1" a="1"/>
  <c r="H1610" i="1" s="1"/>
  <c r="G1611" i="1" a="1"/>
  <c r="G1611" i="1" s="1"/>
  <c r="K1620" i="1" a="1"/>
  <c r="K1620" i="1" s="1"/>
  <c r="I1619" i="1" a="1"/>
  <c r="I1619" i="1" s="1"/>
  <c r="I1621" i="1" a="1"/>
  <c r="I1621" i="1" s="1"/>
  <c r="K1610" i="1" a="1"/>
  <c r="K1610" i="1"/>
  <c r="H1619" i="1" a="1"/>
  <c r="H1619" i="1" s="1"/>
  <c r="H1611" i="1" a="1"/>
  <c r="H1611" i="1"/>
  <c r="J1617" i="1" a="1"/>
  <c r="J1617" i="1" s="1"/>
  <c r="I1609" i="1" a="1"/>
  <c r="I1609" i="1"/>
  <c r="J1610" i="1" a="1"/>
  <c r="J1610" i="1" s="1"/>
  <c r="G1623" i="1" a="1"/>
  <c r="G1623" i="1" s="1"/>
  <c r="F1623" i="1" a="1"/>
  <c r="F1623" i="1" s="1"/>
  <c r="K1622" i="1" a="1"/>
  <c r="K1622" i="1" s="1"/>
  <c r="F1611" i="1" a="1"/>
  <c r="F1611" i="1" s="1"/>
  <c r="J1622" i="1" a="1"/>
  <c r="J1622" i="1" s="1"/>
  <c r="J1621" i="1" a="1"/>
  <c r="J1621" i="1" s="1"/>
  <c r="J1619" i="1" a="1"/>
  <c r="J1619" i="1" s="1"/>
  <c r="G1621" i="1" a="1"/>
  <c r="G1621" i="1" s="1"/>
  <c r="K1619" i="1" a="1"/>
  <c r="K1619" i="1"/>
  <c r="I1622" i="1" a="1"/>
  <c r="I1622" i="1"/>
  <c r="H1622" i="1" a="1"/>
  <c r="H1622" i="1" s="1"/>
  <c r="G1622" i="1" a="1"/>
  <c r="G1622" i="1"/>
  <c r="F1621" i="1" a="1"/>
  <c r="F1621" i="1" s="1"/>
  <c r="G1620" i="1" a="1"/>
  <c r="G1620" i="1" s="1"/>
  <c r="G1619" i="1" a="1"/>
  <c r="G1619" i="1"/>
  <c r="F1619" i="1" a="1"/>
  <c r="F1619" i="1" s="1"/>
  <c r="F1617" i="1" a="1"/>
  <c r="F1617" i="1" s="1"/>
  <c r="K1602" i="1" a="1"/>
  <c r="K1602" i="1" s="1"/>
  <c r="H1602" i="1" a="1"/>
  <c r="H1602" i="1" s="1"/>
  <c r="J1602" i="1" a="1"/>
  <c r="J1602" i="1" s="1"/>
  <c r="F1602" i="1" a="1"/>
  <c r="F1602" i="1" s="1"/>
  <c r="G1593" i="1" a="1"/>
  <c r="G1593" i="1"/>
  <c r="J1596" i="1" a="1"/>
  <c r="J1596" i="1"/>
  <c r="I1596" i="1" a="1"/>
  <c r="I1596" i="1" s="1"/>
  <c r="K1593" i="1" a="1"/>
  <c r="K1593" i="1"/>
  <c r="F1596" i="1" a="1"/>
  <c r="F1596" i="1" s="1"/>
  <c r="G1594" i="1" a="1"/>
  <c r="G1594" i="1" s="1"/>
  <c r="G1609" i="1" a="1"/>
  <c r="G1609" i="1"/>
  <c r="F1609" i="1" a="1"/>
  <c r="F1609" i="1" s="1"/>
  <c r="J1594" i="1" a="1"/>
  <c r="J1594" i="1"/>
  <c r="I1603" i="1" a="1"/>
  <c r="I1603" i="1" s="1"/>
  <c r="K1596" i="1" a="1"/>
  <c r="K1596" i="1" s="1"/>
  <c r="G1596" i="1" a="1"/>
  <c r="G1596" i="1" s="1"/>
  <c r="F1603" i="1" a="1"/>
  <c r="F1603" i="1" s="1"/>
  <c r="I1602" i="1" a="1"/>
  <c r="I1602" i="1"/>
  <c r="H1594" i="1" a="1"/>
  <c r="H1594" i="1"/>
  <c r="F1594" i="1" a="1"/>
  <c r="F1594" i="1" s="1"/>
  <c r="H1596" i="1" a="1"/>
  <c r="H1596" i="1" s="1"/>
  <c r="F1593" i="1" a="1"/>
  <c r="F1593" i="1" s="1"/>
  <c r="J1603" i="1" a="1"/>
  <c r="J1603" i="1" s="1"/>
  <c r="I1594" i="1" a="1"/>
  <c r="I1594" i="1"/>
  <c r="H1593" i="1" a="1"/>
  <c r="H1593" i="1" s="1"/>
  <c r="K1603" i="1" a="1"/>
  <c r="K1603" i="1" s="1"/>
  <c r="G1602" i="1" a="1"/>
  <c r="G1602" i="1" s="1"/>
  <c r="K1594" i="1" a="1"/>
  <c r="K1594" i="1"/>
  <c r="J1593" i="1" a="1"/>
  <c r="J1593" i="1" s="1"/>
  <c r="H1603" i="1" a="1"/>
  <c r="H1603" i="1" s="1"/>
  <c r="G1603" i="1" a="1"/>
  <c r="G1603" i="1"/>
  <c r="I1593" i="1" a="1"/>
  <c r="I1593" i="1"/>
  <c r="K1573" i="1" a="1"/>
  <c r="K1573" i="1" s="1"/>
  <c r="F1575" i="1" a="1"/>
  <c r="F1575" i="1" s="1"/>
  <c r="I1573" i="1" a="1"/>
  <c r="I1573" i="1" s="1"/>
  <c r="J1575" i="1" a="1"/>
  <c r="J1575" i="1" s="1"/>
  <c r="K1578" i="1" a="1"/>
  <c r="K1578" i="1"/>
  <c r="I1576" i="1" a="1"/>
  <c r="I1576" i="1" s="1"/>
  <c r="H1575" i="1" a="1"/>
  <c r="H1575" i="1" s="1"/>
  <c r="G1577" i="1" a="1"/>
  <c r="G1577" i="1" s="1"/>
  <c r="J1580" i="1" a="1"/>
  <c r="J1580" i="1"/>
  <c r="J1577" i="1" a="1"/>
  <c r="J1577" i="1" s="1"/>
  <c r="G1580" i="1" a="1"/>
  <c r="G1580" i="1" s="1"/>
  <c r="J1578" i="1" a="1"/>
  <c r="J1578" i="1"/>
  <c r="I1577" i="1" a="1"/>
  <c r="I1577" i="1" s="1"/>
  <c r="J1573" i="1" a="1"/>
  <c r="J1573" i="1"/>
  <c r="K1574" i="1" a="1"/>
  <c r="K1574" i="1" s="1"/>
  <c r="K1580" i="1" a="1"/>
  <c r="K1580" i="1" s="1"/>
  <c r="K1577" i="1" a="1"/>
  <c r="K1577" i="1" s="1"/>
  <c r="H1576" i="1" a="1"/>
  <c r="H1576" i="1"/>
  <c r="G1575" i="1" a="1"/>
  <c r="G1575" i="1" s="1"/>
  <c r="G1576" i="1" a="1"/>
  <c r="G1576" i="1"/>
  <c r="H1574" i="1" a="1"/>
  <c r="H1574" i="1" s="1"/>
  <c r="F1574" i="1" a="1"/>
  <c r="F1574" i="1"/>
  <c r="I1579" i="1" a="1"/>
  <c r="I1579" i="1" s="1"/>
  <c r="K1579" i="1" a="1"/>
  <c r="K1579" i="1" s="1"/>
  <c r="H1578" i="1" a="1"/>
  <c r="H1578" i="1" s="1"/>
  <c r="F1577" i="1" a="1"/>
  <c r="F1577" i="1" s="1"/>
  <c r="J1576" i="1" a="1"/>
  <c r="J1576" i="1"/>
  <c r="I1575" i="1" a="1"/>
  <c r="I1575" i="1" s="1"/>
  <c r="H1577" i="1" a="1"/>
  <c r="H1577" i="1" s="1"/>
  <c r="G1578" i="1" a="1"/>
  <c r="G1578" i="1" s="1"/>
  <c r="K1575" i="1" a="1"/>
  <c r="K1575" i="1" s="1"/>
  <c r="G1579" i="1" a="1"/>
  <c r="G1579" i="1"/>
  <c r="J1579" i="1" a="1"/>
  <c r="J1579" i="1"/>
  <c r="I1574" i="1" a="1"/>
  <c r="I1574" i="1" s="1"/>
  <c r="F1580" i="1" a="1"/>
  <c r="F1580" i="1"/>
  <c r="J1574" i="1" a="1"/>
  <c r="J1574" i="1" s="1"/>
  <c r="H1579" i="1" a="1"/>
  <c r="H1579" i="1" s="1"/>
  <c r="F1579" i="1" a="1"/>
  <c r="F1579" i="1"/>
  <c r="I1580" i="1" a="1"/>
  <c r="I1580" i="1" s="1"/>
  <c r="F1576" i="1" a="1"/>
  <c r="F1576" i="1"/>
  <c r="H1580" i="1" a="1"/>
  <c r="H1580" i="1" s="1"/>
  <c r="I1578" i="1" a="1"/>
  <c r="I1578" i="1" s="1"/>
  <c r="F1578" i="1" a="1"/>
  <c r="F1578" i="1" s="1"/>
  <c r="K1576" i="1" a="1"/>
  <c r="K1576" i="1" s="1"/>
  <c r="G1574" i="1" a="1"/>
  <c r="G1574" i="1"/>
  <c r="J1556" i="1" a="1"/>
  <c r="J1556" i="1"/>
  <c r="H1573" i="1" a="1"/>
  <c r="H1573" i="1" s="1"/>
  <c r="K1572" i="1" a="1"/>
  <c r="K1572" i="1"/>
  <c r="J1572" i="1" a="1"/>
  <c r="J1572" i="1" s="1"/>
  <c r="I1572" i="1" a="1"/>
  <c r="I1572" i="1" s="1"/>
  <c r="J1570" i="1" a="1"/>
  <c r="J1570" i="1"/>
  <c r="F1570" i="1" a="1"/>
  <c r="F1570" i="1" s="1"/>
  <c r="H1562" i="1" a="1"/>
  <c r="H1562" i="1"/>
  <c r="I1564" i="1" a="1"/>
  <c r="I1564" i="1" s="1"/>
  <c r="I1570" i="1" a="1"/>
  <c r="I1570" i="1" s="1"/>
  <c r="G1564" i="1" a="1"/>
  <c r="G1564" i="1" s="1"/>
  <c r="J1564" i="1" a="1"/>
  <c r="J1564" i="1" s="1"/>
  <c r="H1564" i="1" a="1"/>
  <c r="H1564" i="1"/>
  <c r="I1562" i="1" a="1"/>
  <c r="I1562" i="1"/>
  <c r="G1555" i="1" a="1"/>
  <c r="G1555" i="1" s="1"/>
  <c r="K1556" i="1" a="1"/>
  <c r="K1556" i="1" s="1"/>
  <c r="G1556" i="1" a="1"/>
  <c r="G1556" i="1" s="1"/>
  <c r="F1562" i="1" a="1"/>
  <c r="F1562" i="1" s="1"/>
  <c r="G1570" i="1" a="1"/>
  <c r="G1570" i="1"/>
  <c r="H1563" i="1" a="1"/>
  <c r="H1563" i="1" s="1"/>
  <c r="H1555" i="1" a="1"/>
  <c r="H1555" i="1"/>
  <c r="K1562" i="1" a="1"/>
  <c r="K1562" i="1" s="1"/>
  <c r="F1564" i="1" a="1"/>
  <c r="F1564" i="1"/>
  <c r="J1555" i="1" a="1"/>
  <c r="J1555" i="1" s="1"/>
  <c r="I1563" i="1" a="1"/>
  <c r="I1563" i="1" s="1"/>
  <c r="J1562" i="1" a="1"/>
  <c r="J1562" i="1"/>
  <c r="K1555" i="1" a="1"/>
  <c r="K1555" i="1"/>
  <c r="J1563" i="1" a="1"/>
  <c r="J1563" i="1" s="1"/>
  <c r="I1556" i="1" a="1"/>
  <c r="I1556" i="1" s="1"/>
  <c r="F1563" i="1" a="1"/>
  <c r="F1563" i="1" s="1"/>
  <c r="G1573" i="1" a="1"/>
  <c r="G1573" i="1" s="1"/>
  <c r="K1563" i="1" a="1"/>
  <c r="K1563" i="1"/>
  <c r="F1573" i="1" a="1"/>
  <c r="F1573" i="1" s="1"/>
  <c r="H1556" i="1" a="1"/>
  <c r="H1556" i="1" s="1"/>
  <c r="F1572" i="1" a="1"/>
  <c r="F1572" i="1" s="1"/>
  <c r="H1572" i="1" a="1"/>
  <c r="H1572" i="1"/>
  <c r="I1555" i="1" a="1"/>
  <c r="I1555" i="1" s="1"/>
  <c r="F1556" i="1" a="1"/>
  <c r="F1556" i="1" s="1"/>
  <c r="G1572" i="1" a="1"/>
  <c r="G1572" i="1"/>
  <c r="H1570" i="1" a="1"/>
  <c r="H1570" i="1" s="1"/>
  <c r="K1570" i="1" a="1"/>
  <c r="K1570" i="1"/>
  <c r="G1563" i="1" a="1"/>
  <c r="G1563" i="1" s="1"/>
  <c r="K1564" i="1" a="1"/>
  <c r="K1564" i="1" s="1"/>
  <c r="G1562" i="1" a="1"/>
  <c r="G1562" i="1" s="1"/>
  <c r="F1555" i="1" a="1"/>
  <c r="F1555" i="1"/>
  <c r="I1216" i="1" a="1"/>
  <c r="I1216" i="1" s="1"/>
  <c r="H1215" i="1" a="1"/>
  <c r="H1215" i="1"/>
  <c r="K1214" i="1" a="1"/>
  <c r="K1214" i="1" s="1"/>
  <c r="K1213" i="1" a="1"/>
  <c r="K1213" i="1"/>
  <c r="I1210" i="1" a="1"/>
  <c r="I1210" i="1" s="1"/>
  <c r="F1214" i="1" a="1"/>
  <c r="F1214" i="1" s="1"/>
  <c r="G1212" i="1" a="1"/>
  <c r="G1212" i="1" s="1"/>
  <c r="J1215" i="1" a="1"/>
  <c r="J1215" i="1" s="1"/>
  <c r="J1210" i="1" a="1"/>
  <c r="J1210" i="1"/>
  <c r="H1219" i="1" a="1"/>
  <c r="H1219" i="1" s="1"/>
  <c r="H1218" i="1" a="1"/>
  <c r="H1218" i="1" s="1"/>
  <c r="G1219" i="1" a="1"/>
  <c r="G1219" i="1" s="1"/>
  <c r="J1217" i="1" a="1"/>
  <c r="J1217" i="1" s="1"/>
  <c r="J1218" i="1" a="1"/>
  <c r="J1218" i="1"/>
  <c r="K1212" i="1" a="1"/>
  <c r="K1212" i="1"/>
  <c r="F1218" i="1" a="1"/>
  <c r="F1218" i="1" s="1"/>
  <c r="F1217" i="1" a="1"/>
  <c r="F1217" i="1"/>
  <c r="G1213" i="1" a="1"/>
  <c r="G1213" i="1" s="1"/>
  <c r="J1216" i="1" a="1"/>
  <c r="J1216" i="1" s="1"/>
  <c r="H1216" i="1" a="1"/>
  <c r="H1216" i="1"/>
  <c r="H1212" i="1" a="1"/>
  <c r="H1212" i="1" s="1"/>
  <c r="G1216" i="1" a="1"/>
  <c r="G1216" i="1"/>
  <c r="K1215" i="1" a="1"/>
  <c r="K1215" i="1" s="1"/>
  <c r="H1213" i="1" a="1"/>
  <c r="H1213" i="1" s="1"/>
  <c r="I1214" i="1" a="1"/>
  <c r="I1214" i="1" s="1"/>
  <c r="I1213" i="1" a="1"/>
  <c r="I1213" i="1" s="1"/>
  <c r="J1212" i="1" a="1"/>
  <c r="J1212" i="1"/>
  <c r="G1215" i="1" a="1"/>
  <c r="G1215" i="1"/>
  <c r="F1215" i="1" a="1"/>
  <c r="F1215" i="1" s="1"/>
  <c r="J1213" i="1" a="1"/>
  <c r="J1213" i="1"/>
  <c r="G1220" i="1" a="1"/>
  <c r="G1220" i="1" s="1"/>
  <c r="F1220" i="1" a="1"/>
  <c r="F1220" i="1" s="1"/>
  <c r="F1216" i="1" a="1"/>
  <c r="F1216" i="1"/>
  <c r="I1215" i="1" a="1"/>
  <c r="I1215" i="1" s="1"/>
  <c r="K1216" i="1" a="1"/>
  <c r="K1216" i="1"/>
  <c r="K1218" i="1" a="1"/>
  <c r="K1218" i="1" s="1"/>
  <c r="H1217" i="1" a="1"/>
  <c r="H1217" i="1" s="1"/>
  <c r="G1214" i="1" a="1"/>
  <c r="G1214" i="1" s="1"/>
  <c r="K1219" i="1" a="1"/>
  <c r="K1219" i="1" s="1"/>
  <c r="F1212" i="1" a="1"/>
  <c r="F1212" i="1"/>
  <c r="J1219" i="1" a="1"/>
  <c r="J1219" i="1"/>
  <c r="I1219" i="1" a="1"/>
  <c r="I1219" i="1" s="1"/>
  <c r="F1219" i="1" a="1"/>
  <c r="F1219" i="1" s="1"/>
  <c r="I1218" i="1" a="1"/>
  <c r="I1218" i="1" s="1"/>
  <c r="K1210" i="1" a="1"/>
  <c r="K1210" i="1" s="1"/>
  <c r="H1214" i="1" a="1"/>
  <c r="H1214" i="1"/>
  <c r="J1214" i="1" a="1"/>
  <c r="J1214" i="1" s="1"/>
  <c r="F1213" i="1" a="1"/>
  <c r="F1213" i="1"/>
  <c r="I1212" i="1" a="1"/>
  <c r="I1212" i="1" s="1"/>
  <c r="G1218" i="1" a="1"/>
  <c r="G1218" i="1"/>
  <c r="K1217" i="1" a="1"/>
  <c r="K1217" i="1" s="1"/>
  <c r="I1217" i="1" a="1"/>
  <c r="I1217" i="1" s="1"/>
  <c r="G1217" i="1" a="1"/>
  <c r="G1217" i="1"/>
  <c r="F1208" i="1" a="1"/>
  <c r="F1208" i="1"/>
  <c r="K1207" i="1" a="1"/>
  <c r="K1207" i="1" s="1"/>
  <c r="F1207" i="1" a="1"/>
  <c r="F1207" i="1" s="1"/>
  <c r="K1206" i="1" a="1"/>
  <c r="K1206" i="1" s="1"/>
  <c r="H1210" i="1" a="1"/>
  <c r="H1210" i="1" s="1"/>
  <c r="G1208" i="1" a="1"/>
  <c r="G1208" i="1"/>
  <c r="I1209" i="1" a="1"/>
  <c r="I1209" i="1" s="1"/>
  <c r="H1209" i="1" a="1"/>
  <c r="H1209" i="1" s="1"/>
  <c r="K1208" i="1" a="1"/>
  <c r="K1208" i="1" s="1"/>
  <c r="I1206" i="1" a="1"/>
  <c r="I1206" i="1"/>
  <c r="G1210" i="1" a="1"/>
  <c r="G1210" i="1" s="1"/>
  <c r="F1210" i="1" a="1"/>
  <c r="F1210" i="1" s="1"/>
  <c r="K1200" i="1" a="1"/>
  <c r="K1200" i="1"/>
  <c r="H1207" i="1" a="1"/>
  <c r="H1207" i="1" s="1"/>
  <c r="K1209" i="1" a="1"/>
  <c r="K1209" i="1"/>
  <c r="J1209" i="1" a="1"/>
  <c r="J1209" i="1" s="1"/>
  <c r="G1209" i="1" a="1"/>
  <c r="G1209" i="1"/>
  <c r="F1209" i="1" a="1"/>
  <c r="F1209" i="1" s="1"/>
  <c r="J1208" i="1" a="1"/>
  <c r="J1208" i="1"/>
  <c r="I1208" i="1" a="1"/>
  <c r="I1208" i="1" s="1"/>
  <c r="H1208" i="1" a="1"/>
  <c r="H1208" i="1"/>
  <c r="J1207" i="1" a="1"/>
  <c r="J1207" i="1" s="1"/>
  <c r="I1207" i="1" a="1"/>
  <c r="I1207" i="1"/>
  <c r="H1206" i="1" a="1"/>
  <c r="H1206" i="1" s="1"/>
  <c r="G1207" i="1" a="1"/>
  <c r="G1207" i="1" s="1"/>
  <c r="J1206" i="1" a="1"/>
  <c r="J1206" i="1" s="1"/>
  <c r="J1200" i="1" a="1"/>
  <c r="J1200" i="1" s="1"/>
  <c r="F1206" i="1" a="1"/>
  <c r="F1206" i="1" s="1"/>
  <c r="G1206" i="1" a="1"/>
  <c r="G1206" i="1" s="1"/>
  <c r="I1200" i="1" a="1"/>
  <c r="I1200" i="1" s="1"/>
  <c r="H1200" i="1" a="1"/>
  <c r="H1200" i="1" s="1"/>
  <c r="I1196" i="1" a="1"/>
  <c r="I1196" i="1" s="1"/>
  <c r="G1200" i="1" a="1"/>
  <c r="G1200" i="1"/>
  <c r="F1200" i="1" a="1"/>
  <c r="F1200" i="1"/>
  <c r="K1199" i="1" a="1"/>
  <c r="K1199" i="1" s="1"/>
  <c r="J1199" i="1" a="1"/>
  <c r="J1199" i="1"/>
  <c r="F1199" i="1" a="1"/>
  <c r="F1199" i="1" s="1"/>
  <c r="H1199" i="1" a="1"/>
  <c r="H1199" i="1" s="1"/>
  <c r="G1199" i="1" a="1"/>
  <c r="G1199" i="1"/>
  <c r="I1198" i="1" a="1"/>
  <c r="I1198" i="1" s="1"/>
  <c r="G1198" i="1" a="1"/>
  <c r="G1198" i="1" s="1"/>
  <c r="H1197" i="1" a="1"/>
  <c r="H1197" i="1" s="1"/>
  <c r="J1197" i="1" a="1"/>
  <c r="J1197" i="1" s="1"/>
  <c r="I1197" i="1" a="1"/>
  <c r="I1197" i="1" s="1"/>
  <c r="F1197" i="1" a="1"/>
  <c r="F1197" i="1" s="1"/>
  <c r="K1195" i="1" a="1"/>
  <c r="K1195" i="1"/>
  <c r="H1198" i="1" a="1"/>
  <c r="H1198" i="1" s="1"/>
  <c r="K1197" i="1" a="1"/>
  <c r="K1197" i="1" s="1"/>
  <c r="G1197" i="1" a="1"/>
  <c r="G1197" i="1"/>
  <c r="H1196" i="1" a="1"/>
  <c r="H1196" i="1" s="1"/>
  <c r="G1196" i="1" a="1"/>
  <c r="G1196" i="1" s="1"/>
  <c r="I1199" i="1" a="1"/>
  <c r="I1199" i="1"/>
  <c r="J1196" i="1" a="1"/>
  <c r="J1196" i="1" s="1"/>
  <c r="K1196" i="1" a="1"/>
  <c r="K1196" i="1"/>
  <c r="F1196" i="1" a="1"/>
  <c r="F1196" i="1" s="1"/>
  <c r="J1198" i="1" a="1"/>
  <c r="J1198" i="1" s="1"/>
  <c r="F1198" i="1" a="1"/>
  <c r="F1198" i="1" s="1"/>
  <c r="K1198" i="1" a="1"/>
  <c r="K1198" i="1" s="1"/>
  <c r="G1195" i="1" a="1"/>
  <c r="G1195" i="1"/>
  <c r="F1195" i="1" a="1"/>
  <c r="F1195" i="1"/>
  <c r="J1194" i="1" a="1"/>
  <c r="J1194" i="1" s="1"/>
  <c r="I1194" i="1" a="1"/>
  <c r="I1194" i="1" s="1"/>
  <c r="G1194" i="1" a="1"/>
  <c r="G1194" i="1" s="1"/>
  <c r="K1193" i="1" a="1"/>
  <c r="K1193" i="1" s="1"/>
  <c r="J1193" i="1" a="1"/>
  <c r="J1193" i="1"/>
  <c r="G1193" i="1" a="1"/>
  <c r="G1193" i="1" s="1"/>
  <c r="F1193" i="1" a="1"/>
  <c r="F1193" i="1"/>
  <c r="H1194" i="1" a="1"/>
  <c r="H1194" i="1" s="1"/>
  <c r="I1193" i="1" a="1"/>
  <c r="I1193" i="1"/>
  <c r="J1195" i="1" a="1"/>
  <c r="J1195" i="1"/>
  <c r="I1195" i="1" a="1"/>
  <c r="I1195" i="1" s="1"/>
  <c r="H1195" i="1" a="1"/>
  <c r="H1195" i="1"/>
  <c r="F1194" i="1" a="1"/>
  <c r="F1194" i="1" s="1"/>
  <c r="K1194" i="1" a="1"/>
  <c r="K1194" i="1" s="1"/>
  <c r="H1193" i="1" a="1"/>
  <c r="H1193" i="1" s="1"/>
  <c r="G1187" i="1" a="1"/>
  <c r="G1187" i="1" s="1"/>
  <c r="I1186" i="1" a="1"/>
  <c r="I1186" i="1" s="1"/>
  <c r="J1185" i="1" a="1"/>
  <c r="J1185" i="1"/>
  <c r="J1184" i="1" a="1"/>
  <c r="J1184" i="1"/>
  <c r="G1191" i="1" a="1"/>
  <c r="G1191" i="1" s="1"/>
  <c r="K1189" i="1" a="1"/>
  <c r="K1189" i="1" s="1"/>
  <c r="G1188" i="1" a="1"/>
  <c r="G1188" i="1"/>
  <c r="G1184" i="1" a="1"/>
  <c r="G1184" i="1" s="1"/>
  <c r="F1191" i="1" a="1"/>
  <c r="F1191" i="1" s="1"/>
  <c r="I1190" i="1" a="1"/>
  <c r="I1190" i="1"/>
  <c r="J1189" i="1" a="1"/>
  <c r="J1189" i="1" s="1"/>
  <c r="G1189" i="1" a="1"/>
  <c r="G1189" i="1" s="1"/>
  <c r="H1188" i="1" a="1"/>
  <c r="H1188" i="1" s="1"/>
  <c r="I1187" i="1" a="1"/>
  <c r="I1187" i="1" s="1"/>
  <c r="F1189" i="1" a="1"/>
  <c r="F1189" i="1"/>
  <c r="F1188" i="1" a="1"/>
  <c r="F1188" i="1"/>
  <c r="G1190" i="1" a="1"/>
  <c r="G1190" i="1" s="1"/>
  <c r="I1189" i="1" a="1"/>
  <c r="I1189" i="1"/>
  <c r="K1192" i="1" a="1"/>
  <c r="K1192" i="1" s="1"/>
  <c r="J1192" i="1" a="1"/>
  <c r="J1192" i="1"/>
  <c r="I1192" i="1" a="1"/>
  <c r="I1192" i="1" s="1"/>
  <c r="J1191" i="1" a="1"/>
  <c r="J1191" i="1" s="1"/>
  <c r="I1191" i="1" a="1"/>
  <c r="I1191" i="1" s="1"/>
  <c r="K1190" i="1" a="1"/>
  <c r="K1190" i="1"/>
  <c r="K1187" i="1" a="1"/>
  <c r="K1187" i="1" s="1"/>
  <c r="I1184" i="1" a="1"/>
  <c r="I1184" i="1" s="1"/>
  <c r="H1192" i="1" a="1"/>
  <c r="H1192" i="1" s="1"/>
  <c r="K1186" i="1" a="1"/>
  <c r="K1186" i="1" s="1"/>
  <c r="G1192" i="1" a="1"/>
  <c r="G1192" i="1" s="1"/>
  <c r="H1185" i="1" a="1"/>
  <c r="H1185" i="1"/>
  <c r="F1192" i="1" a="1"/>
  <c r="F1192" i="1"/>
  <c r="K1191" i="1" a="1"/>
  <c r="K1191" i="1" s="1"/>
  <c r="J1190" i="1" a="1"/>
  <c r="J1190" i="1"/>
  <c r="J1187" i="1" a="1"/>
  <c r="J1187" i="1"/>
  <c r="K1185" i="1" a="1"/>
  <c r="K1185" i="1" s="1"/>
  <c r="F1185" i="1" a="1"/>
  <c r="F1185" i="1"/>
  <c r="F1190" i="1" a="1"/>
  <c r="F1190" i="1" s="1"/>
  <c r="G1186" i="1" a="1"/>
  <c r="G1186" i="1" s="1"/>
  <c r="K1183" i="1" a="1"/>
  <c r="K1183" i="1" s="1"/>
  <c r="H1189" i="1" a="1"/>
  <c r="H1189" i="1" s="1"/>
  <c r="J1186" i="1" a="1"/>
  <c r="J1186" i="1" s="1"/>
  <c r="H1186" i="1" a="1"/>
  <c r="H1186" i="1" s="1"/>
  <c r="H1187" i="1" a="1"/>
  <c r="H1187" i="1"/>
  <c r="I1185" i="1" a="1"/>
  <c r="I1185" i="1" s="1"/>
  <c r="H1191" i="1" a="1"/>
  <c r="H1191" i="1" s="1"/>
  <c r="F1187" i="1" a="1"/>
  <c r="F1187" i="1" s="1"/>
  <c r="H1190" i="1" a="1"/>
  <c r="H1190" i="1" s="1"/>
  <c r="K1188" i="1" a="1"/>
  <c r="K1188" i="1"/>
  <c r="F1184" i="1" a="1"/>
  <c r="F1184" i="1"/>
  <c r="K1184" i="1" a="1"/>
  <c r="K1184" i="1"/>
  <c r="J1188" i="1" a="1"/>
  <c r="J1188" i="1"/>
  <c r="I1188" i="1" a="1"/>
  <c r="I1188" i="1" s="1"/>
  <c r="H1184" i="1" a="1"/>
  <c r="H1184" i="1" s="1"/>
  <c r="F1186" i="1" a="1"/>
  <c r="F1186" i="1" s="1"/>
  <c r="G1185" i="1" a="1"/>
  <c r="G1185" i="1" s="1"/>
  <c r="I1171" i="1" a="1"/>
  <c r="I1171" i="1" s="1"/>
  <c r="I1176" i="1" a="1"/>
  <c r="I1176" i="1" s="1"/>
  <c r="J1176" i="1" a="1"/>
  <c r="J1176" i="1"/>
  <c r="G1174" i="1" a="1"/>
  <c r="G1174" i="1" s="1"/>
  <c r="K1173" i="1" a="1"/>
  <c r="K1173" i="1"/>
  <c r="G1177" i="1" a="1"/>
  <c r="G1177" i="1" s="1"/>
  <c r="F1177" i="1" a="1"/>
  <c r="F1177" i="1" s="1"/>
  <c r="K1176" i="1" a="1"/>
  <c r="K1176" i="1"/>
  <c r="I1173" i="1" a="1"/>
  <c r="I1173" i="1" s="1"/>
  <c r="I1175" i="1" a="1"/>
  <c r="I1175" i="1" s="1"/>
  <c r="K1174" i="1" a="1"/>
  <c r="K1174" i="1" s="1"/>
  <c r="I1174" i="1" a="1"/>
  <c r="I1174" i="1" s="1"/>
  <c r="J1173" i="1" a="1"/>
  <c r="J1173" i="1"/>
  <c r="K1172" i="1" a="1"/>
  <c r="K1172" i="1" s="1"/>
  <c r="I1172" i="1" a="1"/>
  <c r="I1172" i="1" s="1"/>
  <c r="H1171" i="1" a="1"/>
  <c r="H1171" i="1"/>
  <c r="G1171" i="1" a="1"/>
  <c r="G1171" i="1" s="1"/>
  <c r="H1173" i="1" a="1"/>
  <c r="H1173" i="1" s="1"/>
  <c r="J1183" i="1" a="1"/>
  <c r="J1183" i="1" s="1"/>
  <c r="I1183" i="1" a="1"/>
  <c r="I1183" i="1" s="1"/>
  <c r="H1183" i="1" a="1"/>
  <c r="H1183" i="1"/>
  <c r="G1183" i="1" a="1"/>
  <c r="G1183" i="1" s="1"/>
  <c r="F1183" i="1" a="1"/>
  <c r="F1183" i="1" s="1"/>
  <c r="F1172" i="1" a="1"/>
  <c r="F1172" i="1" s="1"/>
  <c r="K1175" i="1" a="1"/>
  <c r="K1175" i="1"/>
  <c r="G1175" i="1" a="1"/>
  <c r="G1175" i="1"/>
  <c r="G1173" i="1" a="1"/>
  <c r="G1173" i="1" s="1"/>
  <c r="J1171" i="1" a="1"/>
  <c r="J1171" i="1" s="1"/>
  <c r="G1176" i="1" a="1"/>
  <c r="G1176" i="1"/>
  <c r="F1174" i="1" a="1"/>
  <c r="F1174" i="1" s="1"/>
  <c r="F1176" i="1" a="1"/>
  <c r="F1176" i="1" s="1"/>
  <c r="K1177" i="1" a="1"/>
  <c r="K1177" i="1" s="1"/>
  <c r="G1172" i="1" a="1"/>
  <c r="G1172" i="1" s="1"/>
  <c r="H1174" i="1" a="1"/>
  <c r="H1174" i="1"/>
  <c r="H1172" i="1" a="1"/>
  <c r="H1172" i="1" s="1"/>
  <c r="I1177" i="1" a="1"/>
  <c r="I1177" i="1" s="1"/>
  <c r="H1177" i="1" a="1"/>
  <c r="H1177" i="1" s="1"/>
  <c r="H1175" i="1" a="1"/>
  <c r="H1175" i="1"/>
  <c r="H1176" i="1" a="1"/>
  <c r="H1176" i="1"/>
  <c r="J1174" i="1" a="1"/>
  <c r="J1174" i="1" s="1"/>
  <c r="J1172" i="1" a="1"/>
  <c r="J1172" i="1"/>
  <c r="J1175" i="1" a="1"/>
  <c r="J1175" i="1" s="1"/>
  <c r="F1175" i="1" a="1"/>
  <c r="F1175" i="1" s="1"/>
  <c r="F1173" i="1" a="1"/>
  <c r="F1173" i="1" s="1"/>
  <c r="J1177" i="1" a="1"/>
  <c r="J1177" i="1" s="1"/>
  <c r="K1171" i="1" a="1"/>
  <c r="K1171" i="1" s="1"/>
  <c r="J1161" i="1" a="1"/>
  <c r="J1161" i="1"/>
  <c r="J1160" i="1" a="1"/>
  <c r="J1160" i="1" s="1"/>
  <c r="I1167" i="1" a="1"/>
  <c r="I1167" i="1"/>
  <c r="H1167" i="1" a="1"/>
  <c r="H1167" i="1" s="1"/>
  <c r="G1167" i="1" a="1"/>
  <c r="G1167" i="1"/>
  <c r="H1165" i="1" a="1"/>
  <c r="H1165" i="1"/>
  <c r="K1165" i="1" a="1"/>
  <c r="K1165" i="1" s="1"/>
  <c r="F1167" i="1" a="1"/>
  <c r="F1167" i="1" s="1"/>
  <c r="H1166" i="1" a="1"/>
  <c r="H1166" i="1" s="1"/>
  <c r="K1161" i="1" a="1"/>
  <c r="K1161" i="1" s="1"/>
  <c r="F1165" i="1" a="1"/>
  <c r="F1165" i="1" s="1"/>
  <c r="F1166" i="1" a="1"/>
  <c r="F1166" i="1" s="1"/>
  <c r="J1165" i="1" a="1"/>
  <c r="J1165" i="1" s="1"/>
  <c r="J1164" i="1" a="1"/>
  <c r="J1164" i="1" s="1"/>
  <c r="H1164" i="1" a="1"/>
  <c r="H1164" i="1"/>
  <c r="I1164" i="1" a="1"/>
  <c r="I1164" i="1"/>
  <c r="J1162" i="1" a="1"/>
  <c r="J1162" i="1" s="1"/>
  <c r="I1161" i="1" a="1"/>
  <c r="I1161" i="1"/>
  <c r="G1161" i="1" a="1"/>
  <c r="G1161" i="1"/>
  <c r="G1164" i="1" a="1"/>
  <c r="G1164" i="1" s="1"/>
  <c r="G1163" i="1" a="1"/>
  <c r="G1163" i="1"/>
  <c r="G1162" i="1" a="1"/>
  <c r="G1162" i="1" s="1"/>
  <c r="F1171" i="1" a="1"/>
  <c r="F1171" i="1" s="1"/>
  <c r="K1170" i="1" a="1"/>
  <c r="K1170" i="1" s="1"/>
  <c r="J1170" i="1" a="1"/>
  <c r="J1170" i="1" s="1"/>
  <c r="I1170" i="1" a="1"/>
  <c r="I1170" i="1" s="1"/>
  <c r="K1169" i="1" a="1"/>
  <c r="K1169" i="1" s="1"/>
  <c r="I1165" i="1" a="1"/>
  <c r="I1165" i="1"/>
  <c r="K1166" i="1" a="1"/>
  <c r="K1166" i="1"/>
  <c r="G1168" i="1" a="1"/>
  <c r="G1168" i="1"/>
  <c r="K1163" i="1" a="1"/>
  <c r="K1163" i="1"/>
  <c r="G1165" i="1" a="1"/>
  <c r="G1165" i="1" s="1"/>
  <c r="H1170" i="1" a="1"/>
  <c r="H1170" i="1" s="1"/>
  <c r="G1170" i="1" a="1"/>
  <c r="G1170" i="1"/>
  <c r="F1170" i="1" a="1"/>
  <c r="F1170" i="1" s="1"/>
  <c r="I1169" i="1" a="1"/>
  <c r="I1169" i="1" s="1"/>
  <c r="J1166" i="1" a="1"/>
  <c r="J1166" i="1" s="1"/>
  <c r="K1160" i="1" a="1"/>
  <c r="K1160" i="1" s="1"/>
  <c r="I1163" i="1" a="1"/>
  <c r="I1163" i="1"/>
  <c r="H1163" i="1" a="1"/>
  <c r="H1163" i="1" s="1"/>
  <c r="F1163" i="1" a="1"/>
  <c r="F1163" i="1"/>
  <c r="H1162" i="1" a="1"/>
  <c r="H1162" i="1"/>
  <c r="F1162" i="1" a="1"/>
  <c r="F1162" i="1"/>
  <c r="J1169" i="1" a="1"/>
  <c r="J1169" i="1" s="1"/>
  <c r="H1169" i="1" a="1"/>
  <c r="H1169" i="1" s="1"/>
  <c r="K1162" i="1" a="1"/>
  <c r="K1162" i="1" s="1"/>
  <c r="I1162" i="1" a="1"/>
  <c r="I1162" i="1"/>
  <c r="H1161" i="1" a="1"/>
  <c r="H1161" i="1" s="1"/>
  <c r="J1163" i="1" a="1"/>
  <c r="J1163" i="1" s="1"/>
  <c r="I1166" i="1" a="1"/>
  <c r="I1166" i="1" s="1"/>
  <c r="G1169" i="1" a="1"/>
  <c r="G1169" i="1"/>
  <c r="F1169" i="1" a="1"/>
  <c r="F1169" i="1"/>
  <c r="I1168" i="1" a="1"/>
  <c r="I1168" i="1" s="1"/>
  <c r="K1167" i="1" a="1"/>
  <c r="K1167" i="1"/>
  <c r="G1166" i="1" a="1"/>
  <c r="G1166" i="1"/>
  <c r="K1164" i="1" a="1"/>
  <c r="K1164" i="1" s="1"/>
  <c r="F1161" i="1" a="1"/>
  <c r="F1161" i="1" s="1"/>
  <c r="K1168" i="1" a="1"/>
  <c r="K1168" i="1" s="1"/>
  <c r="J1168" i="1" a="1"/>
  <c r="J1168" i="1" s="1"/>
  <c r="H1168" i="1" a="1"/>
  <c r="H1168" i="1"/>
  <c r="F1164" i="1" a="1"/>
  <c r="F1164" i="1" s="1"/>
  <c r="F1168" i="1" a="1"/>
  <c r="F1168" i="1" s="1"/>
  <c r="J1167" i="1" a="1"/>
  <c r="J1167" i="1"/>
  <c r="G1154" i="1" a="1"/>
  <c r="G1154" i="1"/>
  <c r="J1147" i="1" a="1"/>
  <c r="J1147" i="1"/>
  <c r="I1153" i="1" a="1"/>
  <c r="I1153" i="1" s="1"/>
  <c r="I1151" i="1" a="1"/>
  <c r="I1151" i="1"/>
  <c r="F1154" i="1" a="1"/>
  <c r="F1154" i="1" s="1"/>
  <c r="K1153" i="1" a="1"/>
  <c r="K1153" i="1" s="1"/>
  <c r="H1148" i="1" a="1"/>
  <c r="H1148" i="1" s="1"/>
  <c r="G1153" i="1" a="1"/>
  <c r="G1153" i="1" s="1"/>
  <c r="J1151" i="1" a="1"/>
  <c r="J1151" i="1" s="1"/>
  <c r="J1148" i="1" a="1"/>
  <c r="J1148" i="1"/>
  <c r="K1152" i="1" a="1"/>
  <c r="K1152" i="1" s="1"/>
  <c r="J1152" i="1" a="1"/>
  <c r="J1152" i="1"/>
  <c r="H1160" i="1" a="1"/>
  <c r="H1160" i="1"/>
  <c r="I1160" i="1" a="1"/>
  <c r="I1160" i="1"/>
  <c r="H1154" i="1" a="1"/>
  <c r="H1154" i="1"/>
  <c r="H1153" i="1" a="1"/>
  <c r="H1153" i="1" s="1"/>
  <c r="I1152" i="1" a="1"/>
  <c r="I1152" i="1" s="1"/>
  <c r="H1151" i="1" a="1"/>
  <c r="H1151" i="1" s="1"/>
  <c r="F1153" i="1" a="1"/>
  <c r="F1153" i="1" s="1"/>
  <c r="K1147" i="1" a="1"/>
  <c r="K1147" i="1" s="1"/>
  <c r="G1160" i="1" a="1"/>
  <c r="G1160" i="1" s="1"/>
  <c r="F1160" i="1" a="1"/>
  <c r="F1160" i="1" s="1"/>
  <c r="K1151" i="1" a="1"/>
  <c r="K1151" i="1" s="1"/>
  <c r="K1154" i="1" a="1"/>
  <c r="K1154" i="1"/>
  <c r="H1152" i="1" a="1"/>
  <c r="H1152" i="1"/>
  <c r="I1154" i="1" a="1"/>
  <c r="I1154" i="1" s="1"/>
  <c r="I1148" i="1" a="1"/>
  <c r="I1148" i="1"/>
  <c r="G1152" i="1" a="1"/>
  <c r="G1152" i="1"/>
  <c r="F1152" i="1" a="1"/>
  <c r="F1152" i="1" s="1"/>
  <c r="G1148" i="1" a="1"/>
  <c r="G1148" i="1"/>
  <c r="J1153" i="1" a="1"/>
  <c r="J1153" i="1" s="1"/>
  <c r="G1151" i="1" a="1"/>
  <c r="G1151" i="1" s="1"/>
  <c r="F1151" i="1" a="1"/>
  <c r="F1151" i="1" s="1"/>
  <c r="K1148" i="1" a="1"/>
  <c r="K1148" i="1" s="1"/>
  <c r="F1148" i="1" a="1"/>
  <c r="F1148" i="1" s="1"/>
  <c r="J1154" i="1" a="1"/>
  <c r="J1154" i="1" s="1"/>
  <c r="G1147" i="1" a="1"/>
  <c r="G1147" i="1"/>
  <c r="K1143" i="1" a="1"/>
  <c r="K1143" i="1"/>
  <c r="F1147" i="1" a="1"/>
  <c r="F1147" i="1"/>
  <c r="K1146" i="1" a="1"/>
  <c r="K1146" i="1"/>
  <c r="J1146" i="1" a="1"/>
  <c r="J1146" i="1" s="1"/>
  <c r="J1145" i="1" a="1"/>
  <c r="J1145" i="1" s="1"/>
  <c r="H1142" i="1" a="1"/>
  <c r="H1142" i="1"/>
  <c r="F1142" i="1" a="1"/>
  <c r="F1142" i="1" s="1"/>
  <c r="I1145" i="1" a="1"/>
  <c r="I1145" i="1" s="1"/>
  <c r="H1141" i="1" a="1"/>
  <c r="H1141" i="1" s="1"/>
  <c r="J1144" i="1" a="1"/>
  <c r="J1144" i="1" s="1"/>
  <c r="H1144" i="1" a="1"/>
  <c r="H1144" i="1"/>
  <c r="J1143" i="1" a="1"/>
  <c r="J1143" i="1" s="1"/>
  <c r="K1142" i="1" a="1"/>
  <c r="K1142" i="1"/>
  <c r="G1146" i="1" a="1"/>
  <c r="G1146" i="1"/>
  <c r="I1146" i="1" a="1"/>
  <c r="I1146" i="1"/>
  <c r="H1146" i="1" a="1"/>
  <c r="H1146" i="1" s="1"/>
  <c r="F1146" i="1" a="1"/>
  <c r="F1146" i="1" s="1"/>
  <c r="G1145" i="1" a="1"/>
  <c r="G1145" i="1" s="1"/>
  <c r="F1144" i="1" a="1"/>
  <c r="F1144" i="1"/>
  <c r="G1143" i="1" a="1"/>
  <c r="G1143" i="1" s="1"/>
  <c r="K1145" i="1" a="1"/>
  <c r="K1145" i="1" s="1"/>
  <c r="K1144" i="1" a="1"/>
  <c r="K1144" i="1" s="1"/>
  <c r="I1144" i="1" a="1"/>
  <c r="I1144" i="1"/>
  <c r="I1143" i="1" a="1"/>
  <c r="I1143" i="1"/>
  <c r="H1143" i="1" a="1"/>
  <c r="H1143" i="1" s="1"/>
  <c r="F1143" i="1" a="1"/>
  <c r="F1143" i="1"/>
  <c r="J1142" i="1" a="1"/>
  <c r="J1142" i="1"/>
  <c r="K1141" i="1" a="1"/>
  <c r="K1141" i="1" s="1"/>
  <c r="I1141" i="1" a="1"/>
  <c r="I1141" i="1" s="1"/>
  <c r="H1145" i="1" a="1"/>
  <c r="H1145" i="1" s="1"/>
  <c r="G1142" i="1" a="1"/>
  <c r="G1142" i="1" s="1"/>
  <c r="J1141" i="1" a="1"/>
  <c r="J1141" i="1"/>
  <c r="G1144" i="1" a="1"/>
  <c r="G1144" i="1" s="1"/>
  <c r="F1145" i="1" a="1"/>
  <c r="F1145" i="1" s="1"/>
  <c r="I1142" i="1" a="1"/>
  <c r="I1142" i="1"/>
  <c r="I1147" i="1" a="1"/>
  <c r="I1147" i="1"/>
  <c r="H1147" i="1" a="1"/>
  <c r="H1147" i="1"/>
  <c r="J1138" i="1" a="1"/>
  <c r="J1138" i="1" s="1"/>
  <c r="I1139" i="1" a="1"/>
  <c r="I1139" i="1"/>
  <c r="I1138" i="1" a="1"/>
  <c r="I1138" i="1" s="1"/>
  <c r="K1138" i="1" a="1"/>
  <c r="K1138" i="1" s="1"/>
  <c r="J1140" i="1" a="1"/>
  <c r="J1140" i="1" s="1"/>
  <c r="F1139" i="1" a="1"/>
  <c r="F1139" i="1" s="1"/>
  <c r="G1140" i="1" a="1"/>
  <c r="G1140" i="1" s="1"/>
  <c r="K1140" i="1" a="1"/>
  <c r="K1140" i="1"/>
  <c r="G1141" i="1" a="1"/>
  <c r="G1141" i="1" s="1"/>
  <c r="H1140" i="1" a="1"/>
  <c r="H1140" i="1"/>
  <c r="H1138" i="1" a="1"/>
  <c r="H1138" i="1"/>
  <c r="K1139" i="1" a="1"/>
  <c r="K1139" i="1"/>
  <c r="H1139" i="1" a="1"/>
  <c r="H1139" i="1"/>
  <c r="G1139" i="1" a="1"/>
  <c r="G1139" i="1" s="1"/>
  <c r="F1141" i="1" a="1"/>
  <c r="F1141" i="1" s="1"/>
  <c r="F1140" i="1" a="1"/>
  <c r="F1140" i="1" s="1"/>
  <c r="I1140" i="1" a="1"/>
  <c r="I1140" i="1" s="1"/>
  <c r="J1139" i="1" a="1"/>
  <c r="J1139" i="1" s="1"/>
  <c r="J1137" i="1" a="1"/>
  <c r="J1137" i="1" s="1"/>
  <c r="I1137" i="1" a="1"/>
  <c r="I1137" i="1" s="1"/>
  <c r="G1137" i="1" a="1"/>
  <c r="G1137" i="1" s="1"/>
  <c r="I1136" i="1" a="1"/>
  <c r="I1136" i="1"/>
  <c r="J1136" i="1" a="1"/>
  <c r="J1136" i="1"/>
  <c r="F1137" i="1" a="1"/>
  <c r="F1137" i="1"/>
  <c r="K1136" i="1" a="1"/>
  <c r="K1136" i="1"/>
  <c r="G1136" i="1" a="1"/>
  <c r="G1136" i="1"/>
  <c r="F1136" i="1" a="1"/>
  <c r="F1136" i="1" s="1"/>
  <c r="G1138" i="1" a="1"/>
  <c r="G1138" i="1"/>
  <c r="H1137" i="1" a="1"/>
  <c r="H1137" i="1" s="1"/>
  <c r="F1138" i="1" a="1"/>
  <c r="F1138" i="1" s="1"/>
  <c r="K1137" i="1" a="1"/>
  <c r="K1137" i="1" s="1"/>
  <c r="H1136" i="1" a="1"/>
  <c r="H1136" i="1" s="1"/>
  <c r="K1438" i="1" a="1"/>
  <c r="K1438" i="1" s="1"/>
  <c r="I1445" i="1" a="1"/>
  <c r="I1445" i="1" s="1"/>
  <c r="K1442" i="1" a="1"/>
  <c r="K1442" i="1"/>
  <c r="F1441" i="1" a="1"/>
  <c r="F1441" i="1"/>
  <c r="H1438" i="1" a="1"/>
  <c r="H1438" i="1"/>
  <c r="F1444" i="1" a="1"/>
  <c r="F1444" i="1"/>
  <c r="K1443" i="1" a="1"/>
  <c r="K1443" i="1" s="1"/>
  <c r="F1446" i="1" a="1"/>
  <c r="F1446" i="1" s="1"/>
  <c r="K1444" i="1" a="1"/>
  <c r="K1444" i="1"/>
  <c r="G1440" i="1" a="1"/>
  <c r="G1440" i="1" s="1"/>
  <c r="G1439" i="1" a="1"/>
  <c r="G1439" i="1" s="1"/>
  <c r="J1445" i="1" a="1"/>
  <c r="J1445" i="1" s="1"/>
  <c r="H1440" i="1" a="1"/>
  <c r="H1440" i="1" s="1"/>
  <c r="G1446" i="1" a="1"/>
  <c r="G1446" i="1"/>
  <c r="G1445" i="1" a="1"/>
  <c r="G1445" i="1" s="1"/>
  <c r="J1439" i="1" a="1"/>
  <c r="J1439" i="1"/>
  <c r="J1442" i="1" a="1"/>
  <c r="J1442" i="1"/>
  <c r="H1441" i="1" a="1"/>
  <c r="H1441" i="1"/>
  <c r="I1438" i="1" a="1"/>
  <c r="I1438" i="1" s="1"/>
  <c r="I1443" i="1" a="1"/>
  <c r="I1443" i="1" s="1"/>
  <c r="H1442" i="1" a="1"/>
  <c r="H1442" i="1" s="1"/>
  <c r="K1439" i="1" a="1"/>
  <c r="K1439" i="1"/>
  <c r="J1441" i="1" a="1"/>
  <c r="J1441" i="1" s="1"/>
  <c r="I1441" i="1" a="1"/>
  <c r="I1441" i="1" s="1"/>
  <c r="I1440" i="1" a="1"/>
  <c r="I1440" i="1" s="1"/>
  <c r="J1440" i="1" a="1"/>
  <c r="J1440" i="1"/>
  <c r="H1439" i="1" a="1"/>
  <c r="H1439" i="1"/>
  <c r="H1446" i="1" a="1"/>
  <c r="H1446" i="1" s="1"/>
  <c r="K1445" i="1" a="1"/>
  <c r="K1445" i="1"/>
  <c r="H1445" i="1" a="1"/>
  <c r="H1445" i="1"/>
  <c r="G1441" i="1" a="1"/>
  <c r="G1441" i="1" s="1"/>
  <c r="F1440" i="1" a="1"/>
  <c r="F1440" i="1" s="1"/>
  <c r="K1441" i="1" a="1"/>
  <c r="K1441" i="1" s="1"/>
  <c r="I1444" i="1" a="1"/>
  <c r="I1444" i="1" s="1"/>
  <c r="F1445" i="1" a="1"/>
  <c r="F1445" i="1"/>
  <c r="J1444" i="1" a="1"/>
  <c r="J1444" i="1" s="1"/>
  <c r="H1444" i="1" a="1"/>
  <c r="H1444" i="1" s="1"/>
  <c r="G1443" i="1" a="1"/>
  <c r="G1443" i="1"/>
  <c r="F1442" i="1" a="1"/>
  <c r="F1442" i="1"/>
  <c r="G1442" i="1" a="1"/>
  <c r="G1442" i="1"/>
  <c r="G1444" i="1" a="1"/>
  <c r="G1444" i="1" s="1"/>
  <c r="H1443" i="1" a="1"/>
  <c r="H1443" i="1"/>
  <c r="K1440" i="1" a="1"/>
  <c r="K1440" i="1" s="1"/>
  <c r="F1443" i="1" a="1"/>
  <c r="F1443" i="1" s="1"/>
  <c r="I1439" i="1" a="1"/>
  <c r="I1439" i="1" s="1"/>
  <c r="J1438" i="1" a="1"/>
  <c r="J1438" i="1" s="1"/>
  <c r="G1438" i="1" a="1"/>
  <c r="G1438" i="1" s="1"/>
  <c r="I1442" i="1" a="1"/>
  <c r="I1442" i="1"/>
  <c r="J1443" i="1" a="1"/>
  <c r="J1443" i="1" s="1"/>
  <c r="F1439" i="1" a="1"/>
  <c r="F1439" i="1"/>
  <c r="I1435" i="1" a="1"/>
  <c r="I1435" i="1"/>
  <c r="J1434" i="1" a="1"/>
  <c r="J1434" i="1"/>
  <c r="F1435" i="1" a="1"/>
  <c r="F1435" i="1"/>
  <c r="G1432" i="1" a="1"/>
  <c r="G1432" i="1" s="1"/>
  <c r="I1429" i="1" a="1"/>
  <c r="I1429" i="1" s="1"/>
  <c r="K1430" i="1" a="1"/>
  <c r="K1430" i="1" s="1"/>
  <c r="H1430" i="1" a="1"/>
  <c r="H1430" i="1" s="1"/>
  <c r="F1430" i="1" a="1"/>
  <c r="F1430" i="1" s="1"/>
  <c r="H1432" i="1" a="1"/>
  <c r="H1432" i="1" s="1"/>
  <c r="J1431" i="1" a="1"/>
  <c r="J1431" i="1" s="1"/>
  <c r="J1430" i="1" a="1"/>
  <c r="J1430" i="1" s="1"/>
  <c r="G1430" i="1" a="1"/>
  <c r="G1430" i="1"/>
  <c r="J1437" i="1" a="1"/>
  <c r="J1437" i="1"/>
  <c r="G1431" i="1" a="1"/>
  <c r="G1431" i="1" s="1"/>
  <c r="F1429" i="1" a="1"/>
  <c r="F1429" i="1" s="1"/>
  <c r="I1437" i="1" a="1"/>
  <c r="I1437" i="1"/>
  <c r="G1436" i="1" a="1"/>
  <c r="G1436" i="1" s="1"/>
  <c r="H1434" i="1" a="1"/>
  <c r="H1434" i="1"/>
  <c r="F1437" i="1" a="1"/>
  <c r="F1437" i="1" s="1"/>
  <c r="J1436" i="1" a="1"/>
  <c r="J1436" i="1"/>
  <c r="H1436" i="1" a="1"/>
  <c r="H1436" i="1"/>
  <c r="H1435" i="1" a="1"/>
  <c r="H1435" i="1" s="1"/>
  <c r="F1432" i="1" a="1"/>
  <c r="F1432" i="1" s="1"/>
  <c r="G1434" i="1" a="1"/>
  <c r="G1434" i="1" s="1"/>
  <c r="K1432" i="1" a="1"/>
  <c r="K1432" i="1" s="1"/>
  <c r="K1429" i="1" a="1"/>
  <c r="K1429" i="1" s="1"/>
  <c r="I1432" i="1" a="1"/>
  <c r="I1432" i="1" s="1"/>
  <c r="H1429" i="1" a="1"/>
  <c r="H1429" i="1" s="1"/>
  <c r="H1431" i="1" a="1"/>
  <c r="H1431" i="1" s="1"/>
  <c r="G1437" i="1" a="1"/>
  <c r="G1437" i="1"/>
  <c r="F1434" i="1" a="1"/>
  <c r="F1434" i="1"/>
  <c r="G1435" i="1" a="1"/>
  <c r="G1435" i="1"/>
  <c r="K1431" i="1" a="1"/>
  <c r="K1431" i="1" s="1"/>
  <c r="G1429" i="1" a="1"/>
  <c r="G1429" i="1"/>
  <c r="F1438" i="1" a="1"/>
  <c r="F1438" i="1" s="1"/>
  <c r="K1437" i="1" a="1"/>
  <c r="K1437" i="1" s="1"/>
  <c r="H1437" i="1" a="1"/>
  <c r="H1437" i="1" s="1"/>
  <c r="J1432" i="1" a="1"/>
  <c r="J1432" i="1" s="1"/>
  <c r="I1430" i="1" a="1"/>
  <c r="I1430" i="1" s="1"/>
  <c r="F1436" i="1" a="1"/>
  <c r="F1436" i="1" s="1"/>
  <c r="K1435" i="1" a="1"/>
  <c r="K1435" i="1" s="1"/>
  <c r="J1435" i="1" a="1"/>
  <c r="J1435" i="1" s="1"/>
  <c r="F1431" i="1" a="1"/>
  <c r="F1431" i="1" s="1"/>
  <c r="J1429" i="1" a="1"/>
  <c r="J1429" i="1"/>
  <c r="I1434" i="1" a="1"/>
  <c r="I1434" i="1" s="1"/>
  <c r="K1434" i="1" a="1"/>
  <c r="K1434" i="1"/>
  <c r="I1431" i="1" a="1"/>
  <c r="I1431" i="1" s="1"/>
  <c r="K1436" i="1" a="1"/>
  <c r="K1436" i="1"/>
  <c r="I1436" i="1" a="1"/>
  <c r="I1436" i="1"/>
  <c r="K1422" i="1" a="1"/>
  <c r="K1422" i="1" s="1"/>
  <c r="I1420" i="1" a="1"/>
  <c r="I1420" i="1" s="1"/>
  <c r="K1420" i="1" a="1"/>
  <c r="K1420" i="1" s="1"/>
  <c r="G1421" i="1" a="1"/>
  <c r="G1421" i="1" s="1"/>
  <c r="K1421" i="1" a="1"/>
  <c r="K1421" i="1"/>
  <c r="I1421" i="1" a="1"/>
  <c r="I1421" i="1" s="1"/>
  <c r="H1421" i="1" a="1"/>
  <c r="H1421" i="1" s="1"/>
  <c r="J1422" i="1" a="1"/>
  <c r="J1422" i="1"/>
  <c r="F1421" i="1" a="1"/>
  <c r="F1421" i="1"/>
  <c r="H1420" i="1" a="1"/>
  <c r="H1420" i="1"/>
  <c r="J1421" i="1" a="1"/>
  <c r="J1421" i="1" s="1"/>
  <c r="H1422" i="1" a="1"/>
  <c r="H1422" i="1"/>
  <c r="G1422" i="1" a="1"/>
  <c r="G1422" i="1" s="1"/>
  <c r="F1422" i="1" a="1"/>
  <c r="F1422" i="1" s="1"/>
  <c r="K1428" i="1" a="1"/>
  <c r="K1428" i="1" s="1"/>
  <c r="J1428" i="1" a="1"/>
  <c r="J1428" i="1" s="1"/>
  <c r="I1428" i="1" a="1"/>
  <c r="I1428" i="1" s="1"/>
  <c r="F1428" i="1" a="1"/>
  <c r="F1428" i="1"/>
  <c r="J1420" i="1" a="1"/>
  <c r="J1420" i="1" s="1"/>
  <c r="I1422" i="1" a="1"/>
  <c r="I1422" i="1"/>
  <c r="G1420" i="1" a="1"/>
  <c r="G1420" i="1"/>
  <c r="G1428" i="1" a="1"/>
  <c r="G1428" i="1"/>
  <c r="H1428" i="1" a="1"/>
  <c r="H1428" i="1"/>
  <c r="F1416" i="1" a="1"/>
  <c r="F1416" i="1" s="1"/>
  <c r="I1414" i="1" a="1"/>
  <c r="I1414" i="1" s="1"/>
  <c r="J1415" i="1" a="1"/>
  <c r="J1415" i="1" s="1"/>
  <c r="H1415" i="1" a="1"/>
  <c r="H1415" i="1" s="1"/>
  <c r="F1415" i="1" a="1"/>
  <c r="F1415" i="1" s="1"/>
  <c r="J1416" i="1" a="1"/>
  <c r="J1416" i="1" s="1"/>
  <c r="H1416" i="1" a="1"/>
  <c r="H1416" i="1" s="1"/>
  <c r="I1415" i="1" a="1"/>
  <c r="I1415" i="1" s="1"/>
  <c r="H1414" i="1" a="1"/>
  <c r="H1414" i="1"/>
  <c r="I1416" i="1" a="1"/>
  <c r="I1416" i="1"/>
  <c r="F1420" i="1" a="1"/>
  <c r="F1420" i="1"/>
  <c r="K1419" i="1" a="1"/>
  <c r="K1419" i="1"/>
  <c r="J1419" i="1" a="1"/>
  <c r="J1419" i="1" s="1"/>
  <c r="I1419" i="1" a="1"/>
  <c r="I1419" i="1" s="1"/>
  <c r="H1419" i="1" a="1"/>
  <c r="H1419" i="1"/>
  <c r="G1419" i="1" a="1"/>
  <c r="G1419" i="1" s="1"/>
  <c r="F1419" i="1" a="1"/>
  <c r="F1419" i="1" s="1"/>
  <c r="K1418" i="1" a="1"/>
  <c r="K1418" i="1" s="1"/>
  <c r="J1418" i="1" a="1"/>
  <c r="J1418" i="1" s="1"/>
  <c r="I1418" i="1" a="1"/>
  <c r="I1418" i="1" s="1"/>
  <c r="F1418" i="1" a="1"/>
  <c r="F1418" i="1" s="1"/>
  <c r="J1417" i="1" a="1"/>
  <c r="J1417" i="1"/>
  <c r="H1418" i="1" a="1"/>
  <c r="H1418" i="1"/>
  <c r="I1417" i="1" a="1"/>
  <c r="I1417" i="1"/>
  <c r="K1414" i="1" a="1"/>
  <c r="K1414" i="1"/>
  <c r="G1418" i="1" a="1"/>
  <c r="G1418" i="1" s="1"/>
  <c r="K1417" i="1" a="1"/>
  <c r="K1417" i="1"/>
  <c r="H1417" i="1" a="1"/>
  <c r="H1417" i="1"/>
  <c r="F1417" i="1" a="1"/>
  <c r="F1417" i="1" s="1"/>
  <c r="K1415" i="1" a="1"/>
  <c r="K1415" i="1" s="1"/>
  <c r="J1414" i="1" a="1"/>
  <c r="J1414" i="1" s="1"/>
  <c r="K1416" i="1" a="1"/>
  <c r="K1416" i="1" s="1"/>
  <c r="G1416" i="1" a="1"/>
  <c r="G1416" i="1" s="1"/>
  <c r="G1415" i="1" a="1"/>
  <c r="G1415" i="1" s="1"/>
  <c r="F1414" i="1" a="1"/>
  <c r="F1414" i="1"/>
  <c r="G1417" i="1" a="1"/>
  <c r="G1417" i="1"/>
  <c r="G1414" i="1" a="1"/>
  <c r="G1414" i="1"/>
  <c r="G1405" i="1" a="1"/>
  <c r="G1405" i="1" s="1"/>
  <c r="J1402" i="1" a="1"/>
  <c r="J1402" i="1" s="1"/>
  <c r="J1408" i="1" a="1"/>
  <c r="J1408" i="1" s="1"/>
  <c r="I1408" i="1" a="1"/>
  <c r="I1408" i="1"/>
  <c r="G1403" i="1" a="1"/>
  <c r="G1403" i="1" s="1"/>
  <c r="I1407" i="1" a="1"/>
  <c r="I1407" i="1" s="1"/>
  <c r="I1403" i="1" a="1"/>
  <c r="I1403" i="1" s="1"/>
  <c r="H1403" i="1" a="1"/>
  <c r="H1403" i="1"/>
  <c r="K1406" i="1" a="1"/>
  <c r="K1406" i="1" s="1"/>
  <c r="J1406" i="1" a="1"/>
  <c r="J1406" i="1" s="1"/>
  <c r="I1406" i="1" a="1"/>
  <c r="I1406" i="1" s="1"/>
  <c r="K1403" i="1" a="1"/>
  <c r="K1403" i="1"/>
  <c r="K1408" i="1" a="1"/>
  <c r="K1408" i="1" s="1"/>
  <c r="F1405" i="1" a="1"/>
  <c r="F1405" i="1" s="1"/>
  <c r="K1405" i="1" a="1"/>
  <c r="K1405" i="1" s="1"/>
  <c r="G1406" i="1" a="1"/>
  <c r="G1406" i="1" s="1"/>
  <c r="F1406" i="1" a="1"/>
  <c r="F1406" i="1"/>
  <c r="F1403" i="1" a="1"/>
  <c r="F1403" i="1" s="1"/>
  <c r="J1405" i="1" a="1"/>
  <c r="J1405" i="1" s="1"/>
  <c r="H1405" i="1" a="1"/>
  <c r="H1405" i="1"/>
  <c r="G1402" i="1" a="1"/>
  <c r="G1402" i="1"/>
  <c r="H1402" i="1" a="1"/>
  <c r="H1402" i="1"/>
  <c r="H1408" i="1" a="1"/>
  <c r="H1408" i="1" s="1"/>
  <c r="K1407" i="1" a="1"/>
  <c r="K1407" i="1" s="1"/>
  <c r="K1402" i="1" a="1"/>
  <c r="K1402" i="1" s="1"/>
  <c r="H1407" i="1" a="1"/>
  <c r="H1407" i="1" s="1"/>
  <c r="F1408" i="1" a="1"/>
  <c r="F1408" i="1" s="1"/>
  <c r="H1406" i="1" a="1"/>
  <c r="H1406" i="1" s="1"/>
  <c r="I1405" i="1" a="1"/>
  <c r="I1405" i="1" s="1"/>
  <c r="I1402" i="1" a="1"/>
  <c r="I1402" i="1"/>
  <c r="J1403" i="1" a="1"/>
  <c r="J1403" i="1" s="1"/>
  <c r="F1407" i="1" a="1"/>
  <c r="F1407" i="1"/>
  <c r="J1407" i="1" a="1"/>
  <c r="J1407" i="1"/>
  <c r="G1408" i="1" a="1"/>
  <c r="G1408" i="1"/>
  <c r="G1407" i="1" a="1"/>
  <c r="G1407" i="1"/>
  <c r="F1399" i="1" a="1"/>
  <c r="F1399" i="1" s="1"/>
  <c r="F1402" i="1" a="1"/>
  <c r="F1402" i="1" s="1"/>
  <c r="K1401" i="1" a="1"/>
  <c r="K1401" i="1" s="1"/>
  <c r="J1400" i="1" a="1"/>
  <c r="J1400" i="1" s="1"/>
  <c r="J1401" i="1" a="1"/>
  <c r="J1401" i="1" s="1"/>
  <c r="I1401" i="1" a="1"/>
  <c r="I1401" i="1" s="1"/>
  <c r="H1401" i="1" a="1"/>
  <c r="H1401" i="1" s="1"/>
  <c r="G1401" i="1" a="1"/>
  <c r="G1401" i="1" s="1"/>
  <c r="F1401" i="1" a="1"/>
  <c r="F1401" i="1" s="1"/>
  <c r="K1400" i="1" a="1"/>
  <c r="K1400" i="1"/>
  <c r="I1400" i="1" a="1"/>
  <c r="I1400" i="1"/>
  <c r="F1400" i="1" a="1"/>
  <c r="F1400" i="1"/>
  <c r="H1399" i="1" a="1"/>
  <c r="H1399" i="1"/>
  <c r="G1399" i="1" a="1"/>
  <c r="G1399" i="1" s="1"/>
  <c r="H1400" i="1" a="1"/>
  <c r="H1400" i="1"/>
  <c r="K1399" i="1" a="1"/>
  <c r="K1399" i="1" s="1"/>
  <c r="I1399" i="1" a="1"/>
  <c r="I1399" i="1" s="1"/>
  <c r="J1399" i="1" a="1"/>
  <c r="J1399" i="1" s="1"/>
  <c r="G1400" i="1" a="1"/>
  <c r="G1400" i="1" s="1"/>
  <c r="I1367" i="1" a="1"/>
  <c r="I1367" i="1" s="1"/>
  <c r="K1365" i="1" a="1"/>
  <c r="K1365" i="1" s="1"/>
  <c r="K1368" i="1" a="1"/>
  <c r="K1368" i="1" s="1"/>
  <c r="H1368" i="1" a="1"/>
  <c r="H1368" i="1"/>
  <c r="G1367" i="1" a="1"/>
  <c r="G1367" i="1"/>
  <c r="K1366" i="1" a="1"/>
  <c r="K1366" i="1"/>
  <c r="I1366" i="1" a="1"/>
  <c r="I1366" i="1" s="1"/>
  <c r="K1367" i="1" a="1"/>
  <c r="K1367" i="1" s="1"/>
  <c r="J1367" i="1" a="1"/>
  <c r="J1367" i="1"/>
  <c r="G1366" i="1" a="1"/>
  <c r="G1366" i="1" s="1"/>
  <c r="H1367" i="1" a="1"/>
  <c r="H1367" i="1" s="1"/>
  <c r="K1372" i="1" a="1"/>
  <c r="K1372" i="1" s="1"/>
  <c r="I1369" i="1" a="1"/>
  <c r="I1369" i="1" s="1"/>
  <c r="J1368" i="1" a="1"/>
  <c r="J1368" i="1"/>
  <c r="K1369" i="1" a="1"/>
  <c r="K1369" i="1" s="1"/>
  <c r="H1369" i="1" a="1"/>
  <c r="H1369" i="1" s="1"/>
  <c r="J1366" i="1" a="1"/>
  <c r="J1366" i="1"/>
  <c r="H1372" i="1" a="1"/>
  <c r="H1372" i="1"/>
  <c r="I1371" i="1" a="1"/>
  <c r="I1371" i="1" s="1"/>
  <c r="F1368" i="1" a="1"/>
  <c r="F1368" i="1" s="1"/>
  <c r="H1370" i="1" a="1"/>
  <c r="H1370" i="1" s="1"/>
  <c r="G1372" i="1" a="1"/>
  <c r="G1372" i="1"/>
  <c r="I1372" i="1" a="1"/>
  <c r="I1372" i="1" s="1"/>
  <c r="J1372" i="1" a="1"/>
  <c r="J1372" i="1" s="1"/>
  <c r="F1372" i="1" a="1"/>
  <c r="F1372" i="1" s="1"/>
  <c r="G1370" i="1" a="1"/>
  <c r="G1370" i="1"/>
  <c r="H1366" i="1" a="1"/>
  <c r="H1366" i="1"/>
  <c r="J1371" i="1" a="1"/>
  <c r="J1371" i="1" s="1"/>
  <c r="K1370" i="1" a="1"/>
  <c r="K1370" i="1" s="1"/>
  <c r="G1368" i="1" a="1"/>
  <c r="G1368" i="1"/>
  <c r="K1371" i="1" a="1"/>
  <c r="K1371" i="1" s="1"/>
  <c r="I1370" i="1" a="1"/>
  <c r="I1370" i="1" s="1"/>
  <c r="H1371" i="1" a="1"/>
  <c r="H1371" i="1" s="1"/>
  <c r="J1370" i="1" a="1"/>
  <c r="J1370" i="1" s="1"/>
  <c r="F1370" i="1" a="1"/>
  <c r="F1370" i="1"/>
  <c r="G1371" i="1" a="1"/>
  <c r="G1371" i="1" s="1"/>
  <c r="J1369" i="1" a="1"/>
  <c r="J1369" i="1" s="1"/>
  <c r="G1369" i="1" a="1"/>
  <c r="G1369" i="1"/>
  <c r="F1369" i="1" a="1"/>
  <c r="F1369" i="1"/>
  <c r="F1371" i="1" a="1"/>
  <c r="F1371" i="1"/>
  <c r="I1368" i="1" a="1"/>
  <c r="I1368" i="1" s="1"/>
  <c r="F1367" i="1" a="1"/>
  <c r="F1367" i="1" s="1"/>
  <c r="F1366" i="1" a="1"/>
  <c r="F1366" i="1" s="1"/>
  <c r="K1355" i="1" a="1"/>
  <c r="K1355" i="1" s="1"/>
  <c r="J1363" i="1" a="1"/>
  <c r="J1363" i="1" s="1"/>
  <c r="K1360" i="1" a="1"/>
  <c r="K1360" i="1" s="1"/>
  <c r="G1359" i="1" a="1"/>
  <c r="G1359" i="1" s="1"/>
  <c r="F1357" i="1" a="1"/>
  <c r="F1357" i="1"/>
  <c r="I1357" i="1" a="1"/>
  <c r="I1357" i="1" s="1"/>
  <c r="I1363" i="1" a="1"/>
  <c r="I1363" i="1"/>
  <c r="G1363" i="1" a="1"/>
  <c r="G1363" i="1"/>
  <c r="J1359" i="1" a="1"/>
  <c r="J1359" i="1"/>
  <c r="H1359" i="1" a="1"/>
  <c r="H1359" i="1"/>
  <c r="G1357" i="1" a="1"/>
  <c r="G1357" i="1" s="1"/>
  <c r="K1362" i="1" a="1"/>
  <c r="K1362" i="1" s="1"/>
  <c r="K1361" i="1" a="1"/>
  <c r="K1361" i="1" s="1"/>
  <c r="J1360" i="1" a="1"/>
  <c r="J1360" i="1" s="1"/>
  <c r="J1355" i="1" a="1"/>
  <c r="J1355" i="1" s="1"/>
  <c r="J1358" i="1" a="1"/>
  <c r="J1358" i="1" s="1"/>
  <c r="G1356" i="1" a="1"/>
  <c r="G1356" i="1" s="1"/>
  <c r="G1358" i="1" a="1"/>
  <c r="G1358" i="1" s="1"/>
  <c r="H1358" i="1" a="1"/>
  <c r="H1358" i="1" s="1"/>
  <c r="G1360" i="1" a="1"/>
  <c r="G1360" i="1"/>
  <c r="F1358" i="1" a="1"/>
  <c r="F1358" i="1"/>
  <c r="I1355" i="1" a="1"/>
  <c r="I1355" i="1"/>
  <c r="J1365" i="1" a="1"/>
  <c r="J1365" i="1"/>
  <c r="F1359" i="1" a="1"/>
  <c r="F1359" i="1" s="1"/>
  <c r="I1365" i="1" a="1"/>
  <c r="I1365" i="1"/>
  <c r="H1365" i="1" a="1"/>
  <c r="H1365" i="1" s="1"/>
  <c r="G1365" i="1" a="1"/>
  <c r="G1365" i="1" s="1"/>
  <c r="H1364" i="1" a="1"/>
  <c r="H1364" i="1" s="1"/>
  <c r="F1363" i="1" a="1"/>
  <c r="F1363" i="1" s="1"/>
  <c r="H1361" i="1" a="1"/>
  <c r="H1361" i="1" s="1"/>
  <c r="H1357" i="1" a="1"/>
  <c r="H1357" i="1" s="1"/>
  <c r="F1356" i="1" a="1"/>
  <c r="F1356" i="1" s="1"/>
  <c r="K1357" i="1" a="1"/>
  <c r="K1357" i="1"/>
  <c r="F1361" i="1" a="1"/>
  <c r="F1361" i="1"/>
  <c r="K1358" i="1" a="1"/>
  <c r="K1358" i="1"/>
  <c r="G1362" i="1" a="1"/>
  <c r="G1362" i="1" s="1"/>
  <c r="F1365" i="1" a="1"/>
  <c r="F1365" i="1" s="1"/>
  <c r="K1364" i="1" a="1"/>
  <c r="K1364" i="1"/>
  <c r="J1364" i="1" a="1"/>
  <c r="J1364" i="1" s="1"/>
  <c r="I1364" i="1" a="1"/>
  <c r="I1364" i="1" s="1"/>
  <c r="H1360" i="1" a="1"/>
  <c r="H1360" i="1" s="1"/>
  <c r="I1359" i="1" a="1"/>
  <c r="I1359" i="1" s="1"/>
  <c r="F1360" i="1" a="1"/>
  <c r="F1360" i="1"/>
  <c r="G1364" i="1" a="1"/>
  <c r="G1364" i="1" s="1"/>
  <c r="F1364" i="1" a="1"/>
  <c r="F1364" i="1" s="1"/>
  <c r="K1363" i="1" a="1"/>
  <c r="K1363" i="1"/>
  <c r="H1362" i="1" a="1"/>
  <c r="H1362" i="1"/>
  <c r="I1360" i="1" a="1"/>
  <c r="I1360" i="1" s="1"/>
  <c r="J1362" i="1" a="1"/>
  <c r="J1362" i="1" s="1"/>
  <c r="G1361" i="1" a="1"/>
  <c r="G1361" i="1" s="1"/>
  <c r="H1363" i="1" a="1"/>
  <c r="H1363" i="1"/>
  <c r="I1362" i="1" a="1"/>
  <c r="I1362" i="1" s="1"/>
  <c r="F1362" i="1" a="1"/>
  <c r="F1362" i="1" s="1"/>
  <c r="K1359" i="1" a="1"/>
  <c r="K1359" i="1" s="1"/>
  <c r="H1356" i="1" a="1"/>
  <c r="H1356" i="1"/>
  <c r="I1356" i="1" a="1"/>
  <c r="I1356" i="1"/>
  <c r="I1358" i="1" a="1"/>
  <c r="I1358" i="1" s="1"/>
  <c r="J1357" i="1" a="1"/>
  <c r="J1357" i="1" s="1"/>
  <c r="I1361" i="1" a="1"/>
  <c r="I1361" i="1"/>
  <c r="G1355" i="1" a="1"/>
  <c r="G1355" i="1" s="1"/>
  <c r="K1356" i="1" a="1"/>
  <c r="K1356" i="1" s="1"/>
  <c r="H1355" i="1" a="1"/>
  <c r="H1355" i="1" s="1"/>
  <c r="J1361" i="1" a="1"/>
  <c r="J1361" i="1" s="1"/>
  <c r="J1356" i="1" a="1"/>
  <c r="J1356" i="1"/>
  <c r="K1350" i="1" a="1"/>
  <c r="K1350" i="1" s="1"/>
  <c r="H1348" i="1" a="1"/>
  <c r="H1348" i="1" s="1"/>
  <c r="J1350" i="1" a="1"/>
  <c r="J1350" i="1"/>
  <c r="K1347" i="1" a="1"/>
  <c r="K1347" i="1"/>
  <c r="G1350" i="1" a="1"/>
  <c r="G1350" i="1"/>
  <c r="F1350" i="1" a="1"/>
  <c r="F1350" i="1" s="1"/>
  <c r="I1347" i="1" a="1"/>
  <c r="I1347" i="1" s="1"/>
  <c r="J1348" i="1" a="1"/>
  <c r="J1348" i="1" s="1"/>
  <c r="I1348" i="1" a="1"/>
  <c r="I1348" i="1" s="1"/>
  <c r="G1348" i="1" a="1"/>
  <c r="G1348" i="1" s="1"/>
  <c r="H1346" i="1" a="1"/>
  <c r="H1346" i="1" s="1"/>
  <c r="I1345" i="1" a="1"/>
  <c r="I1345" i="1" s="1"/>
  <c r="J1347" i="1" a="1"/>
  <c r="J1347" i="1"/>
  <c r="H1347" i="1" a="1"/>
  <c r="H1347" i="1" s="1"/>
  <c r="J1346" i="1" a="1"/>
  <c r="J1346" i="1"/>
  <c r="G1346" i="1" a="1"/>
  <c r="G1346" i="1"/>
  <c r="J1345" i="1" a="1"/>
  <c r="J1345" i="1"/>
  <c r="G1345" i="1" a="1"/>
  <c r="G1345" i="1"/>
  <c r="H1351" i="1" a="1"/>
  <c r="H1351" i="1" s="1"/>
  <c r="F1351" i="1" a="1"/>
  <c r="F1351" i="1" s="1"/>
  <c r="F1355" i="1" a="1"/>
  <c r="F1355" i="1" s="1"/>
  <c r="J1354" i="1" a="1"/>
  <c r="J1354" i="1" s="1"/>
  <c r="I1350" i="1" a="1"/>
  <c r="I1350" i="1" s="1"/>
  <c r="F1353" i="1" a="1"/>
  <c r="F1353" i="1" s="1"/>
  <c r="G1354" i="1" a="1"/>
  <c r="G1354" i="1" s="1"/>
  <c r="J1353" i="1" a="1"/>
  <c r="J1353" i="1" s="1"/>
  <c r="I1352" i="1" a="1"/>
  <c r="I1352" i="1" s="1"/>
  <c r="K1348" i="1" a="1"/>
  <c r="K1348" i="1"/>
  <c r="J1352" i="1" a="1"/>
  <c r="J1352" i="1"/>
  <c r="F1348" i="1" a="1"/>
  <c r="F1348" i="1"/>
  <c r="K1354" i="1" a="1"/>
  <c r="K1354" i="1"/>
  <c r="F1346" i="1" a="1"/>
  <c r="F1346" i="1" s="1"/>
  <c r="I1354" i="1" a="1"/>
  <c r="I1354" i="1"/>
  <c r="H1354" i="1" a="1"/>
  <c r="H1354" i="1" s="1"/>
  <c r="G1347" i="1" a="1"/>
  <c r="G1347" i="1" s="1"/>
  <c r="F1354" i="1" a="1"/>
  <c r="F1354" i="1" s="1"/>
  <c r="K1353" i="1" a="1"/>
  <c r="K1353" i="1" s="1"/>
  <c r="G1353" i="1" a="1"/>
  <c r="G1353" i="1" s="1"/>
  <c r="K1351" i="1" a="1"/>
  <c r="K1351" i="1" s="1"/>
  <c r="H1350" i="1" a="1"/>
  <c r="H1350" i="1" s="1"/>
  <c r="F1347" i="1" a="1"/>
  <c r="F1347" i="1"/>
  <c r="I1346" i="1" a="1"/>
  <c r="I1346" i="1"/>
  <c r="K1345" i="1" a="1"/>
  <c r="K1345" i="1"/>
  <c r="I1353" i="1" a="1"/>
  <c r="I1353" i="1" s="1"/>
  <c r="H1353" i="1" a="1"/>
  <c r="H1353" i="1" s="1"/>
  <c r="K1352" i="1" a="1"/>
  <c r="K1352" i="1"/>
  <c r="H1352" i="1" a="1"/>
  <c r="H1352" i="1" s="1"/>
  <c r="G1352" i="1" a="1"/>
  <c r="G1352" i="1" s="1"/>
  <c r="F1352" i="1" a="1"/>
  <c r="F1352" i="1" s="1"/>
  <c r="J1351" i="1" a="1"/>
  <c r="J1351" i="1" s="1"/>
  <c r="I1351" i="1" a="1"/>
  <c r="I1351" i="1"/>
  <c r="G1351" i="1" a="1"/>
  <c r="G1351" i="1" s="1"/>
  <c r="K1346" i="1" a="1"/>
  <c r="K1346" i="1" s="1"/>
  <c r="H1345" i="1" a="1"/>
  <c r="H1345" i="1"/>
  <c r="G1338" i="1" a="1"/>
  <c r="G1338" i="1"/>
  <c r="G1337" i="1" a="1"/>
  <c r="G1337" i="1" s="1"/>
  <c r="I1335" i="1" a="1"/>
  <c r="I1335" i="1" s="1"/>
  <c r="K1333" i="1" a="1"/>
  <c r="K1333" i="1" s="1"/>
  <c r="J1336" i="1" a="1"/>
  <c r="J1336" i="1"/>
  <c r="I1336" i="1" a="1"/>
  <c r="I1336" i="1" s="1"/>
  <c r="F1336" i="1" a="1"/>
  <c r="F1336" i="1" s="1"/>
  <c r="J1335" i="1" a="1"/>
  <c r="J1335" i="1" s="1"/>
  <c r="H1334" i="1" a="1"/>
  <c r="H1334" i="1"/>
  <c r="G1333" i="1" a="1"/>
  <c r="G1333" i="1"/>
  <c r="F1334" i="1" a="1"/>
  <c r="F1334" i="1" s="1"/>
  <c r="I1337" i="1" a="1"/>
  <c r="I1337" i="1" s="1"/>
  <c r="K1336" i="1" a="1"/>
  <c r="K1336" i="1"/>
  <c r="H1336" i="1" a="1"/>
  <c r="H1336" i="1" s="1"/>
  <c r="G1334" i="1" a="1"/>
  <c r="G1334" i="1" s="1"/>
  <c r="F1338" i="1" a="1"/>
  <c r="F1338" i="1" s="1"/>
  <c r="H1335" i="1" a="1"/>
  <c r="H1335" i="1" s="1"/>
  <c r="K1338" i="1" a="1"/>
  <c r="K1338" i="1"/>
  <c r="J1338" i="1" a="1"/>
  <c r="J1338" i="1" s="1"/>
  <c r="I1333" i="1" a="1"/>
  <c r="I1333" i="1" s="1"/>
  <c r="H1333" i="1" a="1"/>
  <c r="H1333" i="1"/>
  <c r="J1337" i="1" a="1"/>
  <c r="J1337" i="1"/>
  <c r="J1333" i="1" a="1"/>
  <c r="J1333" i="1"/>
  <c r="F1345" i="1" a="1"/>
  <c r="F1345" i="1" s="1"/>
  <c r="K1344" i="1" a="1"/>
  <c r="K1344" i="1" s="1"/>
  <c r="F1344" i="1" a="1"/>
  <c r="F1344" i="1" s="1"/>
  <c r="G1335" i="1" a="1"/>
  <c r="G1335" i="1" s="1"/>
  <c r="J1334" i="1" a="1"/>
  <c r="J1334" i="1" s="1"/>
  <c r="H1337" i="1" a="1"/>
  <c r="H1337" i="1" s="1"/>
  <c r="G1336" i="1" a="1"/>
  <c r="G1336" i="1" s="1"/>
  <c r="J1344" i="1" a="1"/>
  <c r="J1344" i="1"/>
  <c r="K1337" i="1" a="1"/>
  <c r="K1337" i="1" s="1"/>
  <c r="H1338" i="1" a="1"/>
  <c r="H1338" i="1"/>
  <c r="K1335" i="1" a="1"/>
  <c r="K1335" i="1"/>
  <c r="I1334" i="1" a="1"/>
  <c r="I1334" i="1"/>
  <c r="F1333" i="1" a="1"/>
  <c r="F1333" i="1"/>
  <c r="I1344" i="1" a="1"/>
  <c r="I1344" i="1" s="1"/>
  <c r="H1344" i="1" a="1"/>
  <c r="H1344" i="1" s="1"/>
  <c r="G1344" i="1" a="1"/>
  <c r="G1344" i="1" s="1"/>
  <c r="K1334" i="1" a="1"/>
  <c r="K1334" i="1" s="1"/>
  <c r="F1337" i="1" a="1"/>
  <c r="F1337" i="1" s="1"/>
  <c r="F1335" i="1" a="1"/>
  <c r="F1335" i="1" s="1"/>
  <c r="I1338" i="1" a="1"/>
  <c r="I1338" i="1" s="1"/>
  <c r="H1330" i="1" a="1"/>
  <c r="H1330" i="1" s="1"/>
  <c r="H1332" i="1" a="1"/>
  <c r="H1332" i="1" s="1"/>
  <c r="G1332" i="1" a="1"/>
  <c r="G1332" i="1"/>
  <c r="J1331" i="1" a="1"/>
  <c r="J1331" i="1"/>
  <c r="I1331" i="1" a="1"/>
  <c r="I1331" i="1"/>
  <c r="G1330" i="1" a="1"/>
  <c r="G1330" i="1"/>
  <c r="I1324" i="1" a="1"/>
  <c r="I1324" i="1" s="1"/>
  <c r="K1324" i="1" a="1"/>
  <c r="K1324" i="1"/>
  <c r="K1332" i="1" a="1"/>
  <c r="K1332" i="1" s="1"/>
  <c r="I1330" i="1" a="1"/>
  <c r="I1330" i="1" s="1"/>
  <c r="J1332" i="1" a="1"/>
  <c r="J1332" i="1" s="1"/>
  <c r="K1331" i="1" a="1"/>
  <c r="K1331" i="1" s="1"/>
  <c r="K1330" i="1" a="1"/>
  <c r="K1330" i="1" s="1"/>
  <c r="G1331" i="1" a="1"/>
  <c r="G1331" i="1" s="1"/>
  <c r="I1332" i="1" a="1"/>
  <c r="I1332" i="1" s="1"/>
  <c r="F1332" i="1" a="1"/>
  <c r="F1332" i="1"/>
  <c r="F1331" i="1" a="1"/>
  <c r="F1331" i="1"/>
  <c r="J1330" i="1" a="1"/>
  <c r="J1330" i="1"/>
  <c r="F1330" i="1" a="1"/>
  <c r="F1330" i="1" s="1"/>
  <c r="J1324" i="1" a="1"/>
  <c r="J1324" i="1" s="1"/>
  <c r="H1331" i="1" a="1"/>
  <c r="H1331" i="1"/>
  <c r="G1318" i="1" a="1"/>
  <c r="G1318" i="1" s="1"/>
  <c r="H1321" i="1" a="1"/>
  <c r="H1321" i="1" s="1"/>
  <c r="I1315" i="1" a="1"/>
  <c r="I1315" i="1" s="1"/>
  <c r="J1318" i="1" a="1"/>
  <c r="J1318" i="1" s="1"/>
  <c r="I1318" i="1" a="1"/>
  <c r="I1318" i="1"/>
  <c r="K1317" i="1" a="1"/>
  <c r="K1317" i="1" s="1"/>
  <c r="G1315" i="1" a="1"/>
  <c r="G1315" i="1" s="1"/>
  <c r="J1316" i="1" a="1"/>
  <c r="J1316" i="1"/>
  <c r="F1316" i="1" a="1"/>
  <c r="F1316" i="1"/>
  <c r="H1316" i="1" a="1"/>
  <c r="H1316" i="1" s="1"/>
  <c r="J1319" i="1" a="1"/>
  <c r="J1319" i="1" s="1"/>
  <c r="K1315" i="1" a="1"/>
  <c r="K1315" i="1" s="1"/>
  <c r="I1316" i="1" a="1"/>
  <c r="I1316" i="1"/>
  <c r="H1322" i="1" a="1"/>
  <c r="H1322" i="1" s="1"/>
  <c r="I1317" i="1" a="1"/>
  <c r="I1317" i="1" s="1"/>
  <c r="H1324" i="1" a="1"/>
  <c r="H1324" i="1" s="1"/>
  <c r="G1324" i="1" a="1"/>
  <c r="G1324" i="1"/>
  <c r="H1323" i="1" a="1"/>
  <c r="H1323" i="1"/>
  <c r="G1322" i="1" a="1"/>
  <c r="G1322" i="1" s="1"/>
  <c r="G1317" i="1" a="1"/>
  <c r="G1317" i="1" s="1"/>
  <c r="F1322" i="1" a="1"/>
  <c r="F1322" i="1"/>
  <c r="H1319" i="1" a="1"/>
  <c r="H1319" i="1" s="1"/>
  <c r="H1318" i="1" a="1"/>
  <c r="H1318" i="1" s="1"/>
  <c r="F1318" i="1" a="1"/>
  <c r="F1318" i="1" s="1"/>
  <c r="H1315" i="1" a="1"/>
  <c r="H1315" i="1"/>
  <c r="F1324" i="1" a="1"/>
  <c r="F1324" i="1"/>
  <c r="K1323" i="1" a="1"/>
  <c r="K1323" i="1" s="1"/>
  <c r="F1319" i="1" a="1"/>
  <c r="F1319" i="1" s="1"/>
  <c r="J1321" i="1" a="1"/>
  <c r="J1321" i="1"/>
  <c r="J1323" i="1" a="1"/>
  <c r="J1323" i="1"/>
  <c r="I1323" i="1" a="1"/>
  <c r="I1323" i="1"/>
  <c r="G1323" i="1" a="1"/>
  <c r="G1323" i="1" s="1"/>
  <c r="F1323" i="1" a="1"/>
  <c r="F1323" i="1" s="1"/>
  <c r="K1319" i="1" a="1"/>
  <c r="K1319" i="1" s="1"/>
  <c r="I1319" i="1" a="1"/>
  <c r="I1319" i="1" s="1"/>
  <c r="K1318" i="1" a="1"/>
  <c r="K1318" i="1" s="1"/>
  <c r="G1319" i="1" a="1"/>
  <c r="G1319" i="1" s="1"/>
  <c r="H1317" i="1" a="1"/>
  <c r="H1317" i="1"/>
  <c r="K1316" i="1" a="1"/>
  <c r="K1316" i="1"/>
  <c r="G1316" i="1" a="1"/>
  <c r="G1316" i="1" s="1"/>
  <c r="F1321" i="1" a="1"/>
  <c r="F1321" i="1"/>
  <c r="K1322" i="1" a="1"/>
  <c r="K1322" i="1"/>
  <c r="G1321" i="1" a="1"/>
  <c r="G1321" i="1"/>
  <c r="F1317" i="1" a="1"/>
  <c r="F1317" i="1"/>
  <c r="F1315" i="1" a="1"/>
  <c r="F1315" i="1" s="1"/>
  <c r="J1315" i="1" a="1"/>
  <c r="J1315" i="1" s="1"/>
  <c r="J1322" i="1" a="1"/>
  <c r="J1322" i="1" s="1"/>
  <c r="I1322" i="1" a="1"/>
  <c r="I1322" i="1" s="1"/>
  <c r="K1321" i="1" a="1"/>
  <c r="K1321" i="1" s="1"/>
  <c r="I1321" i="1" a="1"/>
  <c r="I1321" i="1" s="1"/>
  <c r="J1317" i="1" a="1"/>
  <c r="J1317" i="1"/>
  <c r="F1258" i="1" a="1"/>
  <c r="F1258" i="1" s="1"/>
  <c r="J1261" i="1" a="1"/>
  <c r="J1261" i="1" s="1"/>
  <c r="K1261" i="1" a="1"/>
  <c r="K1261" i="1"/>
  <c r="F1259" i="1" a="1"/>
  <c r="F1259" i="1"/>
  <c r="I1261" i="1" a="1"/>
  <c r="I1261" i="1"/>
  <c r="G1258" i="1" a="1"/>
  <c r="G1258" i="1" s="1"/>
  <c r="J1260" i="1" a="1"/>
  <c r="J1260" i="1" s="1"/>
  <c r="H1260" i="1" a="1"/>
  <c r="H1260" i="1"/>
  <c r="J1257" i="1" a="1"/>
  <c r="J1257" i="1" s="1"/>
  <c r="H1259" i="1" a="1"/>
  <c r="H1259" i="1" s="1"/>
  <c r="G1259" i="1" a="1"/>
  <c r="G1259" i="1" s="1"/>
  <c r="K1256" i="1" a="1"/>
  <c r="K1256" i="1" s="1"/>
  <c r="H1258" i="1" a="1"/>
  <c r="H1258" i="1" s="1"/>
  <c r="I1256" i="1" a="1"/>
  <c r="I1256" i="1" s="1"/>
  <c r="F1261" i="1" a="1"/>
  <c r="F1261" i="1" s="1"/>
  <c r="J1258" i="1" a="1"/>
  <c r="J1258" i="1"/>
  <c r="K1257" i="1" a="1"/>
  <c r="K1257" i="1"/>
  <c r="K1260" i="1" a="1"/>
  <c r="K1260" i="1"/>
  <c r="J1256" i="1" a="1"/>
  <c r="J1256" i="1" s="1"/>
  <c r="H1261" i="1" a="1"/>
  <c r="H1261" i="1"/>
  <c r="H1257" i="1" a="1"/>
  <c r="H1257" i="1"/>
  <c r="G1256" i="1" a="1"/>
  <c r="G1256" i="1" s="1"/>
  <c r="G1257" i="1" a="1"/>
  <c r="G1257" i="1" s="1"/>
  <c r="I1260" i="1" a="1"/>
  <c r="I1260" i="1" s="1"/>
  <c r="G1260" i="1" a="1"/>
  <c r="G1260" i="1" s="1"/>
  <c r="F1260" i="1" a="1"/>
  <c r="F1260" i="1" s="1"/>
  <c r="K1259" i="1" a="1"/>
  <c r="K1259" i="1" s="1"/>
  <c r="J1259" i="1" a="1"/>
  <c r="J1259" i="1" s="1"/>
  <c r="K1258" i="1" a="1"/>
  <c r="K1258" i="1"/>
  <c r="I1257" i="1" a="1"/>
  <c r="I1257" i="1"/>
  <c r="I1259" i="1" a="1"/>
  <c r="I1259" i="1" s="1"/>
  <c r="I1258" i="1" a="1"/>
  <c r="I1258" i="1" s="1"/>
  <c r="H1256" i="1" a="1"/>
  <c r="H1256" i="1"/>
  <c r="G1261" i="1" a="1"/>
  <c r="G1261" i="1"/>
  <c r="F1257" i="1" a="1"/>
  <c r="F1257" i="1" s="1"/>
  <c r="H1254" i="1" a="1"/>
  <c r="H1254" i="1" s="1"/>
  <c r="G1252" i="1" a="1"/>
  <c r="G1252" i="1" s="1"/>
  <c r="I1250" i="1" a="1"/>
  <c r="I1250" i="1"/>
  <c r="J1250" i="1" a="1"/>
  <c r="J1250" i="1" s="1"/>
  <c r="G1250" i="1" a="1"/>
  <c r="G1250" i="1" s="1"/>
  <c r="K1253" i="1" a="1"/>
  <c r="K1253" i="1" s="1"/>
  <c r="F1253" i="1" a="1"/>
  <c r="F1253" i="1"/>
  <c r="I1249" i="1" a="1"/>
  <c r="I1249" i="1" s="1"/>
  <c r="G1251" i="1" a="1"/>
  <c r="G1251" i="1" s="1"/>
  <c r="K1251" i="1" a="1"/>
  <c r="K1251" i="1" s="1"/>
  <c r="I1253" i="1" a="1"/>
  <c r="I1253" i="1"/>
  <c r="H1251" i="1" a="1"/>
  <c r="H1251" i="1"/>
  <c r="I1251" i="1" a="1"/>
  <c r="I1251" i="1" s="1"/>
  <c r="F1254" i="1" a="1"/>
  <c r="F1254" i="1" s="1"/>
  <c r="K1249" i="1" a="1"/>
  <c r="K1249" i="1"/>
  <c r="J1249" i="1" a="1"/>
  <c r="J1249" i="1"/>
  <c r="J1252" i="1" a="1"/>
  <c r="J1252" i="1" s="1"/>
  <c r="K1250" i="1" a="1"/>
  <c r="K1250" i="1" s="1"/>
  <c r="H1253" i="1" a="1"/>
  <c r="H1253" i="1" s="1"/>
  <c r="F1252" i="1" a="1"/>
  <c r="F1252" i="1" s="1"/>
  <c r="J1251" i="1" a="1"/>
  <c r="J1251" i="1" s="1"/>
  <c r="F1256" i="1" a="1"/>
  <c r="F1256" i="1" s="1"/>
  <c r="K1255" i="1" a="1"/>
  <c r="K1255" i="1" s="1"/>
  <c r="I1254" i="1" a="1"/>
  <c r="I1254" i="1"/>
  <c r="J1255" i="1" a="1"/>
  <c r="J1255" i="1"/>
  <c r="I1255" i="1" a="1"/>
  <c r="I1255" i="1" s="1"/>
  <c r="H1255" i="1" a="1"/>
  <c r="H1255" i="1"/>
  <c r="G1254" i="1" a="1"/>
  <c r="G1254" i="1"/>
  <c r="G1255" i="1" a="1"/>
  <c r="G1255" i="1"/>
  <c r="K1252" i="1" a="1"/>
  <c r="K1252" i="1" s="1"/>
  <c r="J1253" i="1" a="1"/>
  <c r="J1253" i="1" s="1"/>
  <c r="F1255" i="1" a="1"/>
  <c r="F1255" i="1" s="1"/>
  <c r="K1254" i="1" a="1"/>
  <c r="K1254" i="1" s="1"/>
  <c r="J1254" i="1" a="1"/>
  <c r="J1254" i="1" s="1"/>
  <c r="F1250" i="1" a="1"/>
  <c r="F1250" i="1" s="1"/>
  <c r="I1252" i="1" a="1"/>
  <c r="I1252" i="1" s="1"/>
  <c r="H1252" i="1" a="1"/>
  <c r="H1252" i="1"/>
  <c r="G1253" i="1" a="1"/>
  <c r="G1253" i="1" s="1"/>
  <c r="H1250" i="1" a="1"/>
  <c r="H1250" i="1" s="1"/>
  <c r="F1251" i="1" a="1"/>
  <c r="F1251" i="1"/>
  <c r="F1247" i="1" a="1"/>
  <c r="F1247" i="1"/>
  <c r="J1246" i="1" a="1"/>
  <c r="J1246" i="1"/>
  <c r="F1245" i="1" a="1"/>
  <c r="F1245" i="1" s="1"/>
  <c r="F1244" i="1" a="1"/>
  <c r="F1244" i="1" s="1"/>
  <c r="H1248" i="1" a="1"/>
  <c r="H1248" i="1"/>
  <c r="K1245" i="1" a="1"/>
  <c r="K1245" i="1" s="1"/>
  <c r="K1247" i="1" a="1"/>
  <c r="K1247" i="1" s="1"/>
  <c r="J1244" i="1" a="1"/>
  <c r="J1244" i="1" s="1"/>
  <c r="I1248" i="1" a="1"/>
  <c r="I1248" i="1" s="1"/>
  <c r="G1248" i="1" a="1"/>
  <c r="G1248" i="1" s="1"/>
  <c r="J1245" i="1" a="1"/>
  <c r="J1245" i="1" s="1"/>
  <c r="G1247" i="1" a="1"/>
  <c r="G1247" i="1" s="1"/>
  <c r="H1244" i="1" a="1"/>
  <c r="H1244" i="1"/>
  <c r="H1245" i="1" a="1"/>
  <c r="H1245" i="1"/>
  <c r="H1249" i="1" a="1"/>
  <c r="H1249" i="1"/>
  <c r="F1249" i="1" a="1"/>
  <c r="F1249" i="1" s="1"/>
  <c r="I1245" i="1" a="1"/>
  <c r="I1245" i="1"/>
  <c r="K1244" i="1" a="1"/>
  <c r="K1244" i="1"/>
  <c r="K1243" i="1" a="1"/>
  <c r="K1243" i="1" s="1"/>
  <c r="H1246" i="1" a="1"/>
  <c r="H1246" i="1" s="1"/>
  <c r="G1249" i="1" a="1"/>
  <c r="G1249" i="1" s="1"/>
  <c r="K1248" i="1" a="1"/>
  <c r="K1248" i="1" s="1"/>
  <c r="F1248" i="1" a="1"/>
  <c r="F1248" i="1" s="1"/>
  <c r="K1246" i="1" a="1"/>
  <c r="K1246" i="1" s="1"/>
  <c r="G1246" i="1" a="1"/>
  <c r="G1246" i="1" s="1"/>
  <c r="F1246" i="1" a="1"/>
  <c r="F1246" i="1"/>
  <c r="J1248" i="1" a="1"/>
  <c r="J1248" i="1"/>
  <c r="J1247" i="1" a="1"/>
  <c r="J1247" i="1" s="1"/>
  <c r="I1247" i="1" a="1"/>
  <c r="I1247" i="1" s="1"/>
  <c r="H1247" i="1" a="1"/>
  <c r="H1247" i="1"/>
  <c r="G1245" i="1" a="1"/>
  <c r="G1245" i="1"/>
  <c r="I1244" i="1" a="1"/>
  <c r="I1244" i="1" s="1"/>
  <c r="I1246" i="1" a="1"/>
  <c r="I1246" i="1" s="1"/>
  <c r="G1244" i="1" a="1"/>
  <c r="G1244" i="1" s="1"/>
  <c r="J1240" i="1" a="1"/>
  <c r="J1240" i="1"/>
  <c r="H1243" i="1" a="1"/>
  <c r="H1243" i="1" s="1"/>
  <c r="G1243" i="1" a="1"/>
  <c r="G1243" i="1" s="1"/>
  <c r="F1243" i="1" a="1"/>
  <c r="F1243" i="1" s="1"/>
  <c r="F1242" i="1" a="1"/>
  <c r="F1242" i="1"/>
  <c r="K1242" i="1" a="1"/>
  <c r="K1242" i="1" s="1"/>
  <c r="G1237" i="1" a="1"/>
  <c r="G1237" i="1" s="1"/>
  <c r="J1239" i="1" a="1"/>
  <c r="J1239" i="1" s="1"/>
  <c r="F1239" i="1" a="1"/>
  <c r="F1239" i="1"/>
  <c r="J1242" i="1" a="1"/>
  <c r="J1242" i="1"/>
  <c r="I1242" i="1" a="1"/>
  <c r="I1242" i="1" s="1"/>
  <c r="H1242" i="1" a="1"/>
  <c r="H1242" i="1" s="1"/>
  <c r="G1242" i="1" a="1"/>
  <c r="G1242" i="1"/>
  <c r="I1238" i="1" a="1"/>
  <c r="I1238" i="1"/>
  <c r="H1238" i="1" a="1"/>
  <c r="H1238" i="1" s="1"/>
  <c r="K1241" i="1" a="1"/>
  <c r="K1241" i="1" s="1"/>
  <c r="H1241" i="1" a="1"/>
  <c r="H1241" i="1" s="1"/>
  <c r="F1241" i="1" a="1"/>
  <c r="F1241" i="1" s="1"/>
  <c r="I1240" i="1" a="1"/>
  <c r="I1240" i="1" s="1"/>
  <c r="H1240" i="1" a="1"/>
  <c r="H1240" i="1" s="1"/>
  <c r="G1240" i="1" a="1"/>
  <c r="G1240" i="1" s="1"/>
  <c r="H1237" i="1" a="1"/>
  <c r="H1237" i="1"/>
  <c r="F1240" i="1" a="1"/>
  <c r="F1240" i="1"/>
  <c r="F1238" i="1" a="1"/>
  <c r="F1238" i="1" s="1"/>
  <c r="I1239" i="1" a="1"/>
  <c r="I1239" i="1"/>
  <c r="H1239" i="1" a="1"/>
  <c r="H1239" i="1"/>
  <c r="J1237" i="1" a="1"/>
  <c r="J1237" i="1"/>
  <c r="K1238" i="1" a="1"/>
  <c r="K1238" i="1" s="1"/>
  <c r="G1238" i="1" a="1"/>
  <c r="G1238" i="1" s="1"/>
  <c r="K1236" i="1" a="1"/>
  <c r="K1236" i="1" s="1"/>
  <c r="K1237" i="1" a="1"/>
  <c r="K1237" i="1" s="1"/>
  <c r="K1239" i="1" a="1"/>
  <c r="K1239" i="1" s="1"/>
  <c r="F1237" i="1" a="1"/>
  <c r="F1237" i="1" s="1"/>
  <c r="J1241" i="1" a="1"/>
  <c r="J1241" i="1" s="1"/>
  <c r="I1241" i="1" a="1"/>
  <c r="I1241" i="1"/>
  <c r="G1241" i="1" a="1"/>
  <c r="G1241" i="1" s="1"/>
  <c r="K1240" i="1" a="1"/>
  <c r="K1240" i="1" s="1"/>
  <c r="G1239" i="1" a="1"/>
  <c r="G1239" i="1"/>
  <c r="J1238" i="1" a="1"/>
  <c r="J1238" i="1"/>
  <c r="I1237" i="1" a="1"/>
  <c r="I1237" i="1"/>
  <c r="I1236" i="1" a="1"/>
  <c r="I1236" i="1" s="1"/>
  <c r="H1236" i="1" a="1"/>
  <c r="H1236" i="1" s="1"/>
  <c r="J1243" i="1" a="1"/>
  <c r="J1243" i="1"/>
  <c r="I1243" i="1" a="1"/>
  <c r="I1243" i="1" s="1"/>
  <c r="J1236" i="1" a="1"/>
  <c r="J1236" i="1" s="1"/>
  <c r="J1232" i="1" a="1"/>
  <c r="J1232" i="1" s="1"/>
  <c r="K1229" i="1" a="1"/>
  <c r="K1229" i="1" s="1"/>
  <c r="F1229" i="1" a="1"/>
  <c r="F1229" i="1" s="1"/>
  <c r="G1232" i="1" a="1"/>
  <c r="G1232" i="1" s="1"/>
  <c r="H1229" i="1" a="1"/>
  <c r="H1229" i="1" s="1"/>
  <c r="G1236" i="1" a="1"/>
  <c r="G1236" i="1"/>
  <c r="F1236" i="1" a="1"/>
  <c r="F1236" i="1"/>
  <c r="K1235" i="1" a="1"/>
  <c r="K1235" i="1"/>
  <c r="J1235" i="1" a="1"/>
  <c r="J1235" i="1" s="1"/>
  <c r="G1233" i="1" a="1"/>
  <c r="G1233" i="1"/>
  <c r="J1231" i="1" a="1"/>
  <c r="J1231" i="1"/>
  <c r="G1235" i="1" a="1"/>
  <c r="G1235" i="1" s="1"/>
  <c r="K1234" i="1" a="1"/>
  <c r="K1234" i="1" s="1"/>
  <c r="G1229" i="1" a="1"/>
  <c r="G1229" i="1" s="1"/>
  <c r="I1234" i="1" a="1"/>
  <c r="I1234" i="1" s="1"/>
  <c r="F1232" i="1" a="1"/>
  <c r="F1232" i="1" s="1"/>
  <c r="I1231" i="1" a="1"/>
  <c r="I1231" i="1" s="1"/>
  <c r="H1232" i="1" a="1"/>
  <c r="H1232" i="1" s="1"/>
  <c r="I1229" i="1" a="1"/>
  <c r="I1229" i="1"/>
  <c r="H1233" i="1" a="1"/>
  <c r="H1233" i="1"/>
  <c r="K1231" i="1" a="1"/>
  <c r="K1231" i="1" s="1"/>
  <c r="J1230" i="1" a="1"/>
  <c r="J1230" i="1" s="1"/>
  <c r="J1234" i="1" a="1"/>
  <c r="J1234" i="1"/>
  <c r="F1234" i="1" a="1"/>
  <c r="F1234" i="1"/>
  <c r="H1230" i="1" a="1"/>
  <c r="H1230" i="1" s="1"/>
  <c r="I1235" i="1" a="1"/>
  <c r="I1235" i="1" s="1"/>
  <c r="F1235" i="1" a="1"/>
  <c r="F1235" i="1" s="1"/>
  <c r="F1231" i="1" a="1"/>
  <c r="F1231" i="1"/>
  <c r="H1235" i="1" a="1"/>
  <c r="H1235" i="1" s="1"/>
  <c r="K1233" i="1" a="1"/>
  <c r="K1233" i="1" s="1"/>
  <c r="I1233" i="1" a="1"/>
  <c r="I1233" i="1" s="1"/>
  <c r="H1234" i="1" a="1"/>
  <c r="H1234" i="1"/>
  <c r="G1234" i="1" a="1"/>
  <c r="G1234" i="1" s="1"/>
  <c r="K1230" i="1" a="1"/>
  <c r="K1230" i="1" s="1"/>
  <c r="G1230" i="1" a="1"/>
  <c r="G1230" i="1" s="1"/>
  <c r="J1233" i="1" a="1"/>
  <c r="J1233" i="1"/>
  <c r="F1233" i="1" a="1"/>
  <c r="F1233" i="1"/>
  <c r="K1232" i="1" a="1"/>
  <c r="K1232" i="1" s="1"/>
  <c r="I1232" i="1" a="1"/>
  <c r="I1232" i="1" s="1"/>
  <c r="G1231" i="1" a="1"/>
  <c r="G1231" i="1"/>
  <c r="J1229" i="1" a="1"/>
  <c r="J1229" i="1"/>
  <c r="I1230" i="1" a="1"/>
  <c r="I1230" i="1" s="1"/>
  <c r="H1231" i="1" a="1"/>
  <c r="H1231" i="1" s="1"/>
  <c r="F1230" i="1" a="1"/>
  <c r="F1230" i="1" s="1"/>
  <c r="G1224" i="1" a="1"/>
  <c r="G1224" i="1" s="1"/>
  <c r="J1223" i="1" a="1"/>
  <c r="J1223" i="1" s="1"/>
  <c r="F1226" i="1" a="1"/>
  <c r="F1226" i="1" s="1"/>
  <c r="H1224" i="1" a="1"/>
  <c r="H1224" i="1" s="1"/>
  <c r="H1225" i="1" a="1"/>
  <c r="H1225" i="1"/>
  <c r="K1228" i="1" a="1"/>
  <c r="K1228" i="1"/>
  <c r="J1228" i="1" a="1"/>
  <c r="J1228" i="1" s="1"/>
  <c r="I1228" i="1" a="1"/>
  <c r="I1228" i="1"/>
  <c r="H1228" i="1" a="1"/>
  <c r="H1228" i="1"/>
  <c r="G1228" i="1" a="1"/>
  <c r="G1228" i="1"/>
  <c r="F1228" i="1" a="1"/>
  <c r="F1228" i="1" s="1"/>
  <c r="K1227" i="1" a="1"/>
  <c r="K1227" i="1" s="1"/>
  <c r="I1224" i="1" a="1"/>
  <c r="I1224" i="1" s="1"/>
  <c r="J1227" i="1" a="1"/>
  <c r="J1227" i="1" s="1"/>
  <c r="F1227" i="1" a="1"/>
  <c r="F1227" i="1" s="1"/>
  <c r="I1227" i="1" a="1"/>
  <c r="I1227" i="1" s="1"/>
  <c r="H1227" i="1" a="1"/>
  <c r="H1227" i="1" s="1"/>
  <c r="G1227" i="1" a="1"/>
  <c r="G1227" i="1"/>
  <c r="G1225" i="1" a="1"/>
  <c r="G1225" i="1" s="1"/>
  <c r="H1221" i="1" a="1"/>
  <c r="H1221" i="1" s="1"/>
  <c r="K1220" i="1" a="1"/>
  <c r="K1220" i="1"/>
  <c r="K1226" i="1" a="1"/>
  <c r="K1226" i="1"/>
  <c r="I1222" i="1" a="1"/>
  <c r="I1222" i="1"/>
  <c r="J1226" i="1" a="1"/>
  <c r="J1226" i="1" s="1"/>
  <c r="J1225" i="1" a="1"/>
  <c r="J1225" i="1" s="1"/>
  <c r="G1222" i="1" a="1"/>
  <c r="G1222" i="1"/>
  <c r="F1225" i="1" a="1"/>
  <c r="F1225" i="1" s="1"/>
  <c r="I1226" i="1" a="1"/>
  <c r="I1226" i="1" s="1"/>
  <c r="H1226" i="1" a="1"/>
  <c r="H1226" i="1" s="1"/>
  <c r="G1226" i="1" a="1"/>
  <c r="G1226" i="1" s="1"/>
  <c r="G1223" i="1" a="1"/>
  <c r="G1223" i="1" s="1"/>
  <c r="J1221" i="1" a="1"/>
  <c r="J1221" i="1" s="1"/>
  <c r="F1221" i="1" a="1"/>
  <c r="F1221" i="1" s="1"/>
  <c r="K1221" i="1" a="1"/>
  <c r="K1221" i="1"/>
  <c r="I1223" i="1" a="1"/>
  <c r="I1223" i="1"/>
  <c r="K1223" i="1" a="1"/>
  <c r="K1223" i="1"/>
  <c r="I1221" i="1" a="1"/>
  <c r="I1221" i="1" s="1"/>
  <c r="K1225" i="1" a="1"/>
  <c r="K1225" i="1"/>
  <c r="K1222" i="1" a="1"/>
  <c r="K1222" i="1"/>
  <c r="H1220" i="1" a="1"/>
  <c r="H1220" i="1" s="1"/>
  <c r="I1225" i="1" a="1"/>
  <c r="I1225" i="1" s="1"/>
  <c r="H1223" i="1" a="1"/>
  <c r="H1223" i="1" s="1"/>
  <c r="H1222" i="1" a="1"/>
  <c r="H1222" i="1" s="1"/>
  <c r="J1224" i="1" a="1"/>
  <c r="J1224" i="1" s="1"/>
  <c r="F1222" i="1" a="1"/>
  <c r="F1222" i="1" s="1"/>
  <c r="F1224" i="1" a="1"/>
  <c r="F1224" i="1" s="1"/>
  <c r="G1221" i="1" a="1"/>
  <c r="G1221" i="1"/>
  <c r="I1220" i="1" a="1"/>
  <c r="I1220" i="1"/>
  <c r="K1224" i="1" a="1"/>
  <c r="K1224" i="1" s="1"/>
  <c r="J1220" i="1" a="1"/>
  <c r="J1220" i="1" s="1"/>
  <c r="F1223" i="1" a="1"/>
  <c r="F1223" i="1"/>
  <c r="J1222" i="1" a="1"/>
  <c r="J1222" i="1"/>
  <c r="J1104" i="1"/>
  <c r="G1104" i="1"/>
  <c r="F1104" i="1"/>
  <c r="K1102" i="1"/>
  <c r="J1102" i="1"/>
  <c r="H1102" i="1"/>
  <c r="K1100" i="1"/>
  <c r="I1100" i="1"/>
  <c r="G1100" i="1"/>
  <c r="F1100" i="1"/>
  <c r="K1098" i="1"/>
  <c r="J1098" i="1"/>
  <c r="K1092" i="1"/>
  <c r="J1092" i="1"/>
  <c r="K1088" i="1"/>
  <c r="J1088" i="1"/>
  <c r="I1088" i="1"/>
  <c r="F1088" i="1"/>
  <c r="J1087" i="1"/>
  <c r="J1085" i="1"/>
  <c r="H1085" i="1"/>
  <c r="F1085" i="1"/>
  <c r="J1083" i="1"/>
  <c r="I1083" i="1"/>
  <c r="G1083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I1078" i="1"/>
  <c r="I1104" i="1" s="1"/>
  <c r="H1078" i="1"/>
  <c r="H1104" i="1" s="1"/>
  <c r="G1078" i="1"/>
  <c r="F1078" i="1"/>
  <c r="K1076" i="1"/>
  <c r="J1076" i="1"/>
  <c r="I1076" i="1"/>
  <c r="I1102" i="1" s="1"/>
  <c r="H1076" i="1"/>
  <c r="G1076" i="1"/>
  <c r="G1102" i="1" s="1"/>
  <c r="F1076" i="1"/>
  <c r="F1102" i="1" s="1"/>
  <c r="K1074" i="1"/>
  <c r="J1074" i="1"/>
  <c r="J1100" i="1" s="1"/>
  <c r="I1074" i="1"/>
  <c r="H1074" i="1"/>
  <c r="H1100" i="1" s="1"/>
  <c r="G1074" i="1"/>
  <c r="F1074" i="1"/>
  <c r="K1072" i="1"/>
  <c r="J1072" i="1"/>
  <c r="I1072" i="1"/>
  <c r="I1098" i="1" s="1"/>
  <c r="H1072" i="1"/>
  <c r="H1098" i="1" s="1"/>
  <c r="G1072" i="1"/>
  <c r="G1098" i="1" s="1"/>
  <c r="F1072" i="1"/>
  <c r="F1098" i="1" s="1"/>
  <c r="K1066" i="1"/>
  <c r="J1066" i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I1062" i="1"/>
  <c r="H1062" i="1"/>
  <c r="H1088" i="1" s="1"/>
  <c r="G1062" i="1"/>
  <c r="G1088" i="1" s="1"/>
  <c r="F1062" i="1"/>
  <c r="K1061" i="1"/>
  <c r="K1087" i="1" s="1"/>
  <c r="J1061" i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I1059" i="1"/>
  <c r="I1085" i="1" s="1"/>
  <c r="H1059" i="1"/>
  <c r="G1059" i="1"/>
  <c r="G1085" i="1" s="1"/>
  <c r="F1059" i="1"/>
  <c r="K1057" i="1"/>
  <c r="K1083" i="1" s="1"/>
  <c r="J1057" i="1"/>
  <c r="I1057" i="1"/>
  <c r="H1057" i="1"/>
  <c r="H1083" i="1" s="1"/>
  <c r="G1057" i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I899" i="1" s="1"/>
  <c r="H902" i="1"/>
  <c r="G902" i="1"/>
  <c r="G899" i="1" s="1"/>
  <c r="F902" i="1"/>
  <c r="F899" i="1" s="1"/>
  <c r="K899" i="1"/>
  <c r="J899" i="1"/>
  <c r="H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K897" i="1" s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J997" i="1" a="1"/>
  <c r="J997" i="1" s="1"/>
  <c r="H997" i="1" a="1"/>
  <c r="H997" i="1" s="1"/>
  <c r="G997" i="1" a="1"/>
  <c r="G997" i="1" s="1"/>
  <c r="F997" i="1" a="1"/>
  <c r="F997" i="1" s="1"/>
  <c r="J989" i="1" a="1"/>
  <c r="J989" i="1" s="1"/>
  <c r="J996" i="1" a="1"/>
  <c r="J996" i="1" s="1"/>
  <c r="H996" i="1" a="1"/>
  <c r="H996" i="1" s="1"/>
  <c r="F989" i="1" a="1"/>
  <c r="F989" i="1"/>
  <c r="I983" i="1" a="1"/>
  <c r="I983" i="1"/>
  <c r="H983" i="1" a="1"/>
  <c r="H983" i="1" s="1"/>
  <c r="K989" i="1" a="1"/>
  <c r="K989" i="1" s="1"/>
  <c r="I989" i="1" a="1"/>
  <c r="I989" i="1" s="1"/>
  <c r="K997" i="1" a="1"/>
  <c r="K997" i="1" s="1"/>
  <c r="H989" i="1" a="1"/>
  <c r="H989" i="1" s="1"/>
  <c r="I997" i="1" a="1"/>
  <c r="I997" i="1" s="1"/>
  <c r="K1006" i="1" a="1"/>
  <c r="K1006" i="1" s="1"/>
  <c r="I1006" i="1" a="1"/>
  <c r="I1006" i="1" s="1"/>
  <c r="J1006" i="1" a="1"/>
  <c r="J1006" i="1" s="1"/>
  <c r="G1006" i="1" a="1"/>
  <c r="G1006" i="1" s="1"/>
  <c r="F1006" i="1" a="1"/>
  <c r="F1006" i="1" s="1"/>
  <c r="I996" i="1" a="1"/>
  <c r="I996" i="1"/>
  <c r="G996" i="1" a="1"/>
  <c r="G996" i="1"/>
  <c r="K983" i="1" a="1"/>
  <c r="K983" i="1" s="1"/>
  <c r="G989" i="1" a="1"/>
  <c r="G989" i="1" s="1"/>
  <c r="F996" i="1" a="1"/>
  <c r="F996" i="1" s="1"/>
  <c r="J983" i="1" a="1"/>
  <c r="J983" i="1" s="1"/>
  <c r="H1006" i="1" a="1"/>
  <c r="H1006" i="1" s="1"/>
  <c r="K996" i="1" a="1"/>
  <c r="K996" i="1" s="1"/>
  <c r="K926" i="1" a="1"/>
  <c r="K926" i="1" s="1"/>
  <c r="I973" i="1" a="1"/>
  <c r="I973" i="1" s="1"/>
  <c r="H974" i="1" a="1"/>
  <c r="H974" i="1" s="1"/>
  <c r="F974" i="1" a="1"/>
  <c r="F974" i="1" s="1"/>
  <c r="K976" i="1" a="1"/>
  <c r="K976" i="1" s="1"/>
  <c r="J974" i="1" a="1"/>
  <c r="J974" i="1" s="1"/>
  <c r="I974" i="1" a="1"/>
  <c r="I974" i="1" s="1"/>
  <c r="J926" i="1" a="1"/>
  <c r="J926" i="1" s="1"/>
  <c r="J976" i="1" a="1"/>
  <c r="J976" i="1" s="1"/>
  <c r="G974" i="1" a="1"/>
  <c r="G974" i="1" s="1"/>
  <c r="H977" i="1" a="1"/>
  <c r="H977" i="1" s="1"/>
  <c r="G977" i="1" a="1"/>
  <c r="G977" i="1" s="1"/>
  <c r="G976" i="1" a="1"/>
  <c r="G976" i="1" s="1"/>
  <c r="J973" i="1" a="1"/>
  <c r="J973" i="1" s="1"/>
  <c r="H976" i="1" a="1"/>
  <c r="H976" i="1" s="1"/>
  <c r="F977" i="1" a="1"/>
  <c r="F977" i="1" s="1"/>
  <c r="F976" i="1" a="1"/>
  <c r="F976" i="1" s="1"/>
  <c r="K973" i="1" a="1"/>
  <c r="K973" i="1" s="1"/>
  <c r="G973" i="1" a="1"/>
  <c r="G973" i="1" s="1"/>
  <c r="G983" i="1" a="1"/>
  <c r="G983" i="1" s="1"/>
  <c r="H973" i="1" a="1"/>
  <c r="H973" i="1" s="1"/>
  <c r="F983" i="1" a="1"/>
  <c r="F983" i="1" s="1"/>
  <c r="K977" i="1" a="1"/>
  <c r="K977" i="1" s="1"/>
  <c r="J977" i="1" a="1"/>
  <c r="J977" i="1" s="1"/>
  <c r="I977" i="1" a="1"/>
  <c r="I977" i="1" s="1"/>
  <c r="K974" i="1" a="1"/>
  <c r="K974" i="1" s="1"/>
  <c r="I976" i="1" a="1"/>
  <c r="I976" i="1" s="1"/>
  <c r="F973" i="1" a="1"/>
  <c r="F973" i="1" s="1"/>
  <c r="H912" i="1" a="1"/>
  <c r="H912" i="1"/>
  <c r="J914" i="1" a="1"/>
  <c r="J914" i="1" s="1"/>
  <c r="F914" i="1" a="1"/>
  <c r="F914" i="1" s="1"/>
  <c r="H883" i="1" a="1"/>
  <c r="H883" i="1" s="1"/>
  <c r="K894" i="1" a="1"/>
  <c r="K894" i="1" s="1"/>
  <c r="I894" i="1" a="1"/>
  <c r="I894" i="1" s="1"/>
  <c r="G894" i="1" a="1"/>
  <c r="G894" i="1" s="1"/>
  <c r="J912" i="1" a="1"/>
  <c r="J912" i="1"/>
  <c r="F926" i="1" a="1"/>
  <c r="F926" i="1" s="1"/>
  <c r="I914" i="1" a="1"/>
  <c r="I914" i="1" s="1"/>
  <c r="G914" i="1" a="1"/>
  <c r="G914" i="1"/>
  <c r="F912" i="1" a="1"/>
  <c r="F912" i="1" s="1"/>
  <c r="K912" i="1" a="1"/>
  <c r="K912" i="1" s="1"/>
  <c r="J883" i="1" a="1"/>
  <c r="J883" i="1"/>
  <c r="J894" i="1" a="1"/>
  <c r="J894" i="1" s="1"/>
  <c r="H894" i="1" a="1"/>
  <c r="H894" i="1" s="1"/>
  <c r="H901" i="1" s="1"/>
  <c r="I883" i="1" a="1"/>
  <c r="I883" i="1" s="1"/>
  <c r="K914" i="1" a="1"/>
  <c r="K914" i="1" s="1"/>
  <c r="F883" i="1" a="1"/>
  <c r="F883" i="1" s="1"/>
  <c r="G883" i="1" a="1"/>
  <c r="G883" i="1" s="1"/>
  <c r="I912" i="1" a="1"/>
  <c r="I912" i="1" s="1"/>
  <c r="K883" i="1" a="1"/>
  <c r="K883" i="1" s="1"/>
  <c r="I926" i="1" a="1"/>
  <c r="I926" i="1"/>
  <c r="H926" i="1" a="1"/>
  <c r="H926" i="1"/>
  <c r="F894" i="1" a="1"/>
  <c r="F894" i="1" s="1"/>
  <c r="H914" i="1" a="1"/>
  <c r="H914" i="1" s="1"/>
  <c r="G912" i="1" a="1"/>
  <c r="G912" i="1"/>
  <c r="G926" i="1" a="1"/>
  <c r="G926" i="1" s="1"/>
  <c r="I882" i="1" a="1"/>
  <c r="I882" i="1" s="1"/>
  <c r="K882" i="1" a="1"/>
  <c r="K882" i="1" s="1"/>
  <c r="H882" i="1" a="1"/>
  <c r="H882" i="1" s="1"/>
  <c r="F882" i="1" a="1"/>
  <c r="F882" i="1" s="1"/>
  <c r="J882" i="1" a="1"/>
  <c r="J882" i="1" s="1"/>
  <c r="G882" i="1" a="1"/>
  <c r="G882" i="1" s="1"/>
  <c r="K804" i="1" a="1"/>
  <c r="K804" i="1"/>
  <c r="K802" i="1" a="1"/>
  <c r="K802" i="1" s="1"/>
  <c r="F804" i="1" a="1"/>
  <c r="F804" i="1" s="1"/>
  <c r="J802" i="1" a="1"/>
  <c r="J802" i="1" s="1"/>
  <c r="J804" i="1" a="1"/>
  <c r="J804" i="1" s="1"/>
  <c r="I804" i="1" a="1"/>
  <c r="I804" i="1" s="1"/>
  <c r="G804" i="1" a="1"/>
  <c r="G804" i="1"/>
  <c r="H804" i="1" a="1"/>
  <c r="H804" i="1" s="1"/>
  <c r="I802" i="1" a="1"/>
  <c r="I802" i="1"/>
  <c r="H800" i="1" a="1"/>
  <c r="H800" i="1"/>
  <c r="G800" i="1" a="1"/>
  <c r="G800" i="1" s="1"/>
  <c r="H802" i="1" a="1"/>
  <c r="H802" i="1" s="1"/>
  <c r="G802" i="1" a="1"/>
  <c r="G802" i="1" s="1"/>
  <c r="K800" i="1" a="1"/>
  <c r="K800" i="1"/>
  <c r="F802" i="1" a="1"/>
  <c r="F802" i="1" s="1"/>
  <c r="J800" i="1" a="1"/>
  <c r="J800" i="1" s="1"/>
  <c r="I800" i="1" a="1"/>
  <c r="I800" i="1" s="1"/>
  <c r="F800" i="1" a="1"/>
  <c r="F800" i="1" s="1"/>
  <c r="J764" i="1" a="1"/>
  <c r="J764" i="1" s="1"/>
  <c r="J814" i="1" s="1" a="1"/>
  <c r="J814" i="1" s="1"/>
  <c r="I778" i="1" a="1"/>
  <c r="I778" i="1" s="1"/>
  <c r="F764" i="1" a="1"/>
  <c r="F764" i="1" s="1"/>
  <c r="F814" i="1" s="1" a="1"/>
  <c r="F814" i="1" s="1"/>
  <c r="G778" i="1" a="1"/>
  <c r="G778" i="1"/>
  <c r="F778" i="1" a="1"/>
  <c r="F778" i="1"/>
  <c r="K764" i="1" a="1"/>
  <c r="K764" i="1" s="1"/>
  <c r="K814" i="1" s="1" a="1"/>
  <c r="K814" i="1" s="1"/>
  <c r="I764" i="1" a="1"/>
  <c r="I764" i="1" s="1"/>
  <c r="I814" i="1" s="1" a="1"/>
  <c r="I814" i="1" s="1"/>
  <c r="H764" i="1" a="1"/>
  <c r="H764" i="1"/>
  <c r="H814" i="1" s="1" a="1"/>
  <c r="H814" i="1" s="1"/>
  <c r="K778" i="1" a="1"/>
  <c r="K778" i="1"/>
  <c r="J778" i="1" a="1"/>
  <c r="J778" i="1" s="1"/>
  <c r="J777" i="1" s="1"/>
  <c r="J781" i="1" s="1"/>
  <c r="H778" i="1" a="1"/>
  <c r="H778" i="1" s="1"/>
  <c r="G764" i="1" a="1"/>
  <c r="G764" i="1" s="1"/>
  <c r="G814" i="1" s="1" a="1"/>
  <c r="G814" i="1" s="1"/>
  <c r="K1895" i="1" a="1"/>
  <c r="K1895" i="1"/>
  <c r="H1893" i="1" a="1"/>
  <c r="H1893" i="1" s="1"/>
  <c r="G1893" i="1" a="1"/>
  <c r="G1893" i="1" s="1"/>
  <c r="H1891" i="1" a="1"/>
  <c r="H1891" i="1" s="1"/>
  <c r="K1897" i="1" a="1"/>
  <c r="K1897" i="1"/>
  <c r="I1895" i="1" a="1"/>
  <c r="I1895" i="1" s="1"/>
  <c r="K1891" i="1" a="1"/>
  <c r="K1891" i="1" s="1"/>
  <c r="G1891" i="1" a="1"/>
  <c r="G1891" i="1" s="1"/>
  <c r="F1895" i="1" a="1"/>
  <c r="F1895" i="1"/>
  <c r="G1897" i="1" a="1"/>
  <c r="G1897" i="1"/>
  <c r="J1897" i="1" a="1"/>
  <c r="J1897" i="1" s="1"/>
  <c r="J1895" i="1" a="1"/>
  <c r="J1895" i="1" s="1"/>
  <c r="I1891" i="1" a="1"/>
  <c r="I1891" i="1"/>
  <c r="F1893" i="1" a="1"/>
  <c r="F1893" i="1"/>
  <c r="I1897" i="1" a="1"/>
  <c r="I1897" i="1" s="1"/>
  <c r="J1893" i="1" a="1"/>
  <c r="J1893" i="1"/>
  <c r="G1895" i="1" a="1"/>
  <c r="G1895" i="1" s="1"/>
  <c r="K1893" i="1" a="1"/>
  <c r="K1893" i="1" s="1"/>
  <c r="I1893" i="1" a="1"/>
  <c r="I1893" i="1" s="1"/>
  <c r="H1897" i="1" a="1"/>
  <c r="H1897" i="1" s="1"/>
  <c r="F1897" i="1" a="1"/>
  <c r="F1897" i="1" s="1"/>
  <c r="J1891" i="1" a="1"/>
  <c r="J1891" i="1"/>
  <c r="H1895" i="1" a="1"/>
  <c r="H1895" i="1" s="1"/>
  <c r="J1883" i="1" a="1"/>
  <c r="J1883" i="1" s="1"/>
  <c r="K1888" i="1" a="1"/>
  <c r="K1888" i="1"/>
  <c r="F1882" i="1" a="1"/>
  <c r="F1882" i="1"/>
  <c r="J1888" i="1" a="1"/>
  <c r="J1888" i="1"/>
  <c r="I1888" i="1" a="1"/>
  <c r="I1888" i="1" s="1"/>
  <c r="F1888" i="1" a="1"/>
  <c r="F1888" i="1" s="1"/>
  <c r="G1885" i="1" a="1"/>
  <c r="G1885" i="1" s="1"/>
  <c r="I1883" i="1" a="1"/>
  <c r="I1883" i="1"/>
  <c r="K1882" i="1" a="1"/>
  <c r="K1882" i="1" s="1"/>
  <c r="F1891" i="1" a="1"/>
  <c r="F1891" i="1"/>
  <c r="F1885" i="1" a="1"/>
  <c r="F1885" i="1"/>
  <c r="K1889" i="1" a="1"/>
  <c r="K1889" i="1"/>
  <c r="G1887" i="1" a="1"/>
  <c r="G1887" i="1" s="1"/>
  <c r="K1885" i="1" a="1"/>
  <c r="K1885" i="1" s="1"/>
  <c r="J1889" i="1" a="1"/>
  <c r="J1889" i="1"/>
  <c r="I1882" i="1" a="1"/>
  <c r="I1882" i="1"/>
  <c r="G1882" i="1" a="1"/>
  <c r="G1882" i="1" s="1"/>
  <c r="K1887" i="1" a="1"/>
  <c r="K1887" i="1" s="1"/>
  <c r="I1889" i="1" a="1"/>
  <c r="I1889" i="1" s="1"/>
  <c r="H1889" i="1" a="1"/>
  <c r="H1889" i="1" s="1"/>
  <c r="H1888" i="1" a="1"/>
  <c r="H1888" i="1" s="1"/>
  <c r="F1887" i="1" a="1"/>
  <c r="F1887" i="1" s="1"/>
  <c r="H1885" i="1" a="1"/>
  <c r="H1885" i="1" s="1"/>
  <c r="J1885" i="1" a="1"/>
  <c r="J1885" i="1" s="1"/>
  <c r="K1883" i="1" a="1"/>
  <c r="K1883" i="1" s="1"/>
  <c r="H1883" i="1" a="1"/>
  <c r="H1883" i="1" s="1"/>
  <c r="I1885" i="1" a="1"/>
  <c r="I1885" i="1"/>
  <c r="H1882" i="1" a="1"/>
  <c r="H1882" i="1" s="1"/>
  <c r="G1888" i="1" a="1"/>
  <c r="G1888" i="1" s="1"/>
  <c r="I1887" i="1" a="1"/>
  <c r="I1887" i="1" s="1"/>
  <c r="G1889" i="1" a="1"/>
  <c r="G1889" i="1"/>
  <c r="G1883" i="1" a="1"/>
  <c r="G1883" i="1" s="1"/>
  <c r="F1889" i="1" a="1"/>
  <c r="F1889" i="1" s="1"/>
  <c r="J1882" i="1" a="1"/>
  <c r="J1882" i="1" s="1"/>
  <c r="J1887" i="1" a="1"/>
  <c r="J1887" i="1" s="1"/>
  <c r="H1887" i="1" a="1"/>
  <c r="H1887" i="1" s="1"/>
  <c r="F1883" i="1" a="1"/>
  <c r="F1883" i="1"/>
  <c r="F1875" i="1" a="1"/>
  <c r="F1875" i="1" s="1"/>
  <c r="K1867" i="1" a="1"/>
  <c r="K1867" i="1" s="1"/>
  <c r="F1873" i="1" a="1"/>
  <c r="F1873" i="1" s="1"/>
  <c r="J1871" i="1" a="1"/>
  <c r="J1871" i="1" s="1"/>
  <c r="K1866" i="1" a="1"/>
  <c r="K1866" i="1" s="1"/>
  <c r="I1871" i="1" a="1"/>
  <c r="I1871" i="1"/>
  <c r="H1871" i="1" a="1"/>
  <c r="H1871" i="1" s="1"/>
  <c r="J1869" i="1" a="1"/>
  <c r="J1869" i="1"/>
  <c r="G1869" i="1" a="1"/>
  <c r="G1869" i="1" s="1"/>
  <c r="J1867" i="1" a="1"/>
  <c r="J1867" i="1" s="1"/>
  <c r="G1867" i="1" a="1"/>
  <c r="G1867" i="1" s="1"/>
  <c r="I1873" i="1" a="1"/>
  <c r="I1873" i="1"/>
  <c r="J1877" i="1" a="1"/>
  <c r="J1877" i="1" s="1"/>
  <c r="K1871" i="1" a="1"/>
  <c r="K1871" i="1" s="1"/>
  <c r="K1879" i="1" a="1"/>
  <c r="K1879" i="1"/>
  <c r="J1879" i="1" a="1"/>
  <c r="J1879" i="1" s="1"/>
  <c r="G1879" i="1" a="1"/>
  <c r="G1879" i="1" s="1"/>
  <c r="K1877" i="1" a="1"/>
  <c r="K1877" i="1"/>
  <c r="F1869" i="1" a="1"/>
  <c r="F1869" i="1" s="1"/>
  <c r="H1875" i="1" a="1"/>
  <c r="H1875" i="1" s="1"/>
  <c r="H1869" i="1" a="1"/>
  <c r="H1869" i="1" s="1"/>
  <c r="I1879" i="1" a="1"/>
  <c r="I1879" i="1"/>
  <c r="H1879" i="1" a="1"/>
  <c r="H1879" i="1" s="1"/>
  <c r="F1879" i="1" a="1"/>
  <c r="F1879" i="1"/>
  <c r="G1873" i="1" a="1"/>
  <c r="G1873" i="1" s="1"/>
  <c r="I1875" i="1" a="1"/>
  <c r="I1875" i="1" s="1"/>
  <c r="K1873" i="1" a="1"/>
  <c r="K1873" i="1" s="1"/>
  <c r="I1867" i="1" a="1"/>
  <c r="I1867" i="1" s="1"/>
  <c r="H1867" i="1" a="1"/>
  <c r="H1867" i="1" s="1"/>
  <c r="I1869" i="1" a="1"/>
  <c r="I1869" i="1"/>
  <c r="I1877" i="1" a="1"/>
  <c r="I1877" i="1" s="1"/>
  <c r="F1877" i="1" a="1"/>
  <c r="F1877" i="1" s="1"/>
  <c r="H1873" i="1" a="1"/>
  <c r="H1873" i="1" s="1"/>
  <c r="G1871" i="1" a="1"/>
  <c r="G1871" i="1" s="1"/>
  <c r="F1867" i="1" a="1"/>
  <c r="F1867" i="1" s="1"/>
  <c r="J1866" i="1" a="1"/>
  <c r="J1866" i="1"/>
  <c r="I1866" i="1" a="1"/>
  <c r="I1866" i="1" s="1"/>
  <c r="J1873" i="1" a="1"/>
  <c r="J1873" i="1" s="1"/>
  <c r="F1871" i="1" a="1"/>
  <c r="F1871" i="1" s="1"/>
  <c r="K1869" i="1" a="1"/>
  <c r="K1869" i="1" s="1"/>
  <c r="H1877" i="1" a="1"/>
  <c r="H1877" i="1" s="1"/>
  <c r="G1877" i="1" a="1"/>
  <c r="G1877" i="1"/>
  <c r="K1875" i="1" a="1"/>
  <c r="K1875" i="1" s="1"/>
  <c r="J1875" i="1" a="1"/>
  <c r="J1875" i="1"/>
  <c r="G1875" i="1" a="1"/>
  <c r="G1875" i="1" s="1"/>
  <c r="F1862" i="1" a="1"/>
  <c r="F1862" i="1" s="1"/>
  <c r="H1859" i="1" a="1"/>
  <c r="H1859" i="1" s="1"/>
  <c r="G1854" i="1" a="1"/>
  <c r="G1854" i="1"/>
  <c r="G1866" i="1" a="1"/>
  <c r="G1866" i="1" s="1"/>
  <c r="F1866" i="1" a="1"/>
  <c r="F1866" i="1" s="1"/>
  <c r="K1865" i="1" a="1"/>
  <c r="K1865" i="1" s="1"/>
  <c r="J1863" i="1" a="1"/>
  <c r="J1863" i="1" s="1"/>
  <c r="G1863" i="1" a="1"/>
  <c r="G1863" i="1" s="1"/>
  <c r="K1862" i="1" a="1"/>
  <c r="K1862" i="1"/>
  <c r="I1860" i="1" a="1"/>
  <c r="I1860" i="1" s="1"/>
  <c r="I1865" i="1" a="1"/>
  <c r="I1865" i="1" s="1"/>
  <c r="I1863" i="1" a="1"/>
  <c r="I1863" i="1" s="1"/>
  <c r="F1859" i="1" a="1"/>
  <c r="F1859" i="1" s="1"/>
  <c r="J1856" i="1" a="1"/>
  <c r="J1856" i="1" s="1"/>
  <c r="K1854" i="1" a="1"/>
  <c r="K1854" i="1"/>
  <c r="K1863" i="1" a="1"/>
  <c r="K1863" i="1" s="1"/>
  <c r="K1859" i="1" a="1"/>
  <c r="K1859" i="1" s="1"/>
  <c r="H1863" i="1" a="1"/>
  <c r="H1863" i="1" s="1"/>
  <c r="F1863" i="1" a="1"/>
  <c r="F1863" i="1" s="1"/>
  <c r="H1860" i="1" a="1"/>
  <c r="H1860" i="1" s="1"/>
  <c r="I1856" i="1" a="1"/>
  <c r="I1856" i="1"/>
  <c r="G1856" i="1" a="1"/>
  <c r="G1856" i="1" s="1"/>
  <c r="J1854" i="1" a="1"/>
  <c r="J1854" i="1" s="1"/>
  <c r="J1860" i="1" a="1"/>
  <c r="J1860" i="1" s="1"/>
  <c r="H1866" i="1" a="1"/>
  <c r="H1866" i="1" s="1"/>
  <c r="F1860" i="1" a="1"/>
  <c r="F1860" i="1" s="1"/>
  <c r="I1859" i="1" a="1"/>
  <c r="I1859" i="1"/>
  <c r="J1865" i="1" a="1"/>
  <c r="J1865" i="1" s="1"/>
  <c r="H1865" i="1" a="1"/>
  <c r="H1865" i="1" s="1"/>
  <c r="J1859" i="1" a="1"/>
  <c r="J1859" i="1" s="1"/>
  <c r="F1865" i="1" a="1"/>
  <c r="F1865" i="1" s="1"/>
  <c r="J1862" i="1" a="1"/>
  <c r="J1862" i="1" s="1"/>
  <c r="H1862" i="1" a="1"/>
  <c r="H1862" i="1"/>
  <c r="G1862" i="1" a="1"/>
  <c r="G1862" i="1" s="1"/>
  <c r="G1860" i="1" a="1"/>
  <c r="G1860" i="1" s="1"/>
  <c r="G1859" i="1" a="1"/>
  <c r="G1859" i="1" s="1"/>
  <c r="I1854" i="1" a="1"/>
  <c r="I1854" i="1" s="1"/>
  <c r="H1854" i="1" a="1"/>
  <c r="H1854" i="1" s="1"/>
  <c r="K1856" i="1" a="1"/>
  <c r="K1856" i="1" s="1"/>
  <c r="F1856" i="1" a="1"/>
  <c r="F1856" i="1" s="1"/>
  <c r="H1856" i="1" a="1"/>
  <c r="H1856" i="1"/>
  <c r="G1865" i="1" a="1"/>
  <c r="G1865" i="1"/>
  <c r="I1862" i="1" a="1"/>
  <c r="I1862" i="1"/>
  <c r="K1860" i="1" a="1"/>
  <c r="K1860" i="1"/>
  <c r="F1848" i="1" a="1"/>
  <c r="F1848" i="1"/>
  <c r="I1845" i="1" a="1"/>
  <c r="I1845" i="1" s="1"/>
  <c r="K1846" i="1" a="1"/>
  <c r="K1846" i="1" s="1"/>
  <c r="F1854" i="1" a="1"/>
  <c r="F1854" i="1" s="1"/>
  <c r="J1845" i="1" a="1"/>
  <c r="J1845" i="1" s="1"/>
  <c r="G1850" i="1" a="1"/>
  <c r="G1850" i="1" s="1"/>
  <c r="I1850" i="1" a="1"/>
  <c r="I1850" i="1" s="1"/>
  <c r="F1846" i="1" a="1"/>
  <c r="F1846" i="1" s="1"/>
  <c r="K1852" i="1" a="1"/>
  <c r="K1852" i="1"/>
  <c r="G1852" i="1" a="1"/>
  <c r="G1852" i="1"/>
  <c r="I1846" i="1" a="1"/>
  <c r="I1846" i="1"/>
  <c r="H1850" i="1" a="1"/>
  <c r="H1850" i="1"/>
  <c r="F1850" i="1" a="1"/>
  <c r="F1850" i="1"/>
  <c r="J1848" i="1" a="1"/>
  <c r="J1848" i="1" s="1"/>
  <c r="G1845" i="1" a="1"/>
  <c r="G1845" i="1" s="1"/>
  <c r="G1848" i="1" a="1"/>
  <c r="G1848" i="1" s="1"/>
  <c r="K1845" i="1" a="1"/>
  <c r="K1845" i="1" s="1"/>
  <c r="G1846" i="1" a="1"/>
  <c r="G1846" i="1" s="1"/>
  <c r="H1852" i="1" a="1"/>
  <c r="H1852" i="1" s="1"/>
  <c r="F1852" i="1" a="1"/>
  <c r="F1852" i="1" s="1"/>
  <c r="I1848" i="1" a="1"/>
  <c r="I1848" i="1"/>
  <c r="F1845" i="1" a="1"/>
  <c r="F1845" i="1"/>
  <c r="J1850" i="1" a="1"/>
  <c r="J1850" i="1"/>
  <c r="K1850" i="1" a="1"/>
  <c r="K1850" i="1"/>
  <c r="K1848" i="1" a="1"/>
  <c r="K1848" i="1"/>
  <c r="H1845" i="1" a="1"/>
  <c r="H1845" i="1" s="1"/>
  <c r="J1852" i="1" a="1"/>
  <c r="J1852" i="1" s="1"/>
  <c r="I1852" i="1" a="1"/>
  <c r="I1852" i="1" s="1"/>
  <c r="H1846" i="1" a="1"/>
  <c r="H1846" i="1" s="1"/>
  <c r="H1848" i="1" a="1"/>
  <c r="H1848" i="1" s="1"/>
  <c r="J1846" i="1" a="1"/>
  <c r="J1846" i="1" s="1"/>
  <c r="F1837" i="1" a="1"/>
  <c r="F1837" i="1" s="1"/>
  <c r="G1837" i="1" a="1"/>
  <c r="G1837" i="1"/>
  <c r="H1835" i="1" a="1"/>
  <c r="H1835" i="1"/>
  <c r="J1840" i="1" a="1"/>
  <c r="J1840" i="1"/>
  <c r="K1837" i="1" a="1"/>
  <c r="K1837" i="1"/>
  <c r="J1841" i="1" a="1"/>
  <c r="J1841" i="1"/>
  <c r="I1843" i="1" a="1"/>
  <c r="I1843" i="1" s="1"/>
  <c r="G1835" i="1" a="1"/>
  <c r="G1835" i="1" s="1"/>
  <c r="K1843" i="1" a="1"/>
  <c r="K1843" i="1" s="1"/>
  <c r="K1835" i="1" a="1"/>
  <c r="K1835" i="1" s="1"/>
  <c r="K1841" i="1" a="1"/>
  <c r="K1841" i="1" s="1"/>
  <c r="G1841" i="1" a="1"/>
  <c r="G1841" i="1" s="1"/>
  <c r="J1837" i="1" a="1"/>
  <c r="J1837" i="1" s="1"/>
  <c r="K1840" i="1" a="1"/>
  <c r="K1840" i="1"/>
  <c r="I1840" i="1" a="1"/>
  <c r="I1840" i="1"/>
  <c r="F1835" i="1" a="1"/>
  <c r="F1835" i="1"/>
  <c r="I1837" i="1" a="1"/>
  <c r="I1837" i="1"/>
  <c r="H1837" i="1" a="1"/>
  <c r="H1837" i="1"/>
  <c r="G1843" i="1" a="1"/>
  <c r="G1843" i="1" s="1"/>
  <c r="H1840" i="1" a="1"/>
  <c r="H1840" i="1" s="1"/>
  <c r="I1841" i="1" a="1"/>
  <c r="I1841" i="1" s="1"/>
  <c r="F1840" i="1" a="1"/>
  <c r="F1840" i="1" s="1"/>
  <c r="H1843" i="1" a="1"/>
  <c r="H1843" i="1" s="1"/>
  <c r="J1835" i="1" a="1"/>
  <c r="J1835" i="1" s="1"/>
  <c r="I1835" i="1" a="1"/>
  <c r="I1835" i="1" s="1"/>
  <c r="K1833" i="1" a="1"/>
  <c r="K1833" i="1"/>
  <c r="J1843" i="1" a="1"/>
  <c r="J1843" i="1"/>
  <c r="F1843" i="1" a="1"/>
  <c r="F1843" i="1"/>
  <c r="H1841" i="1" a="1"/>
  <c r="H1841" i="1"/>
  <c r="F1841" i="1" a="1"/>
  <c r="F1841" i="1"/>
  <c r="G1840" i="1" a="1"/>
  <c r="G1840" i="1" s="1"/>
  <c r="K1821" i="1" a="1"/>
  <c r="K1821" i="1" s="1"/>
  <c r="J1821" i="1" a="1"/>
  <c r="J1821" i="1" s="1"/>
  <c r="I1827" i="1" a="1"/>
  <c r="I1827" i="1" s="1"/>
  <c r="K1824" i="1" a="1"/>
  <c r="K1824" i="1" s="1"/>
  <c r="H1829" i="1" a="1"/>
  <c r="H1829" i="1" s="1"/>
  <c r="F1824" i="1" a="1"/>
  <c r="F1824" i="1" s="1"/>
  <c r="K1827" i="1" a="1"/>
  <c r="K1827" i="1"/>
  <c r="G1824" i="1" a="1"/>
  <c r="G1824" i="1"/>
  <c r="J1822" i="1" a="1"/>
  <c r="J1822" i="1"/>
  <c r="H1822" i="1" a="1"/>
  <c r="H1822" i="1"/>
  <c r="F1829" i="1" a="1"/>
  <c r="F1829" i="1"/>
  <c r="H1826" i="1" a="1"/>
  <c r="H1826" i="1" s="1"/>
  <c r="I1821" i="1" a="1"/>
  <c r="I1821" i="1" s="1"/>
  <c r="I1824" i="1" a="1"/>
  <c r="I1824" i="1" s="1"/>
  <c r="J1833" i="1" a="1"/>
  <c r="J1833" i="1" s="1"/>
  <c r="I1833" i="1" a="1"/>
  <c r="I1833" i="1" s="1"/>
  <c r="H1833" i="1" a="1"/>
  <c r="H1833" i="1" s="1"/>
  <c r="G1833" i="1" a="1"/>
  <c r="G1833" i="1" s="1"/>
  <c r="H1824" i="1" a="1"/>
  <c r="H1824" i="1"/>
  <c r="H1831" i="1" a="1"/>
  <c r="H1831" i="1"/>
  <c r="G1822" i="1" a="1"/>
  <c r="G1822" i="1"/>
  <c r="K1826" i="1" a="1"/>
  <c r="K1826" i="1"/>
  <c r="F1826" i="1" a="1"/>
  <c r="F1826" i="1"/>
  <c r="G1829" i="1" a="1"/>
  <c r="G1829" i="1" s="1"/>
  <c r="K1822" i="1" a="1"/>
  <c r="K1822" i="1" s="1"/>
  <c r="I1822" i="1" a="1"/>
  <c r="I1822" i="1" s="1"/>
  <c r="I1831" i="1" a="1"/>
  <c r="I1831" i="1" s="1"/>
  <c r="G1826" i="1" a="1"/>
  <c r="G1826" i="1" s="1"/>
  <c r="H1821" i="1" a="1"/>
  <c r="H1821" i="1" s="1"/>
  <c r="K1829" i="1" a="1"/>
  <c r="K1829" i="1" s="1"/>
  <c r="J1826" i="1" a="1"/>
  <c r="J1826" i="1"/>
  <c r="G1827" i="1" a="1"/>
  <c r="G1827" i="1"/>
  <c r="F1833" i="1" a="1"/>
  <c r="F1833" i="1"/>
  <c r="K1831" i="1" a="1"/>
  <c r="K1831" i="1"/>
  <c r="J1831" i="1" a="1"/>
  <c r="J1831" i="1"/>
  <c r="G1831" i="1" a="1"/>
  <c r="G1831" i="1" s="1"/>
  <c r="H1827" i="1" a="1"/>
  <c r="H1827" i="1" s="1"/>
  <c r="F1831" i="1" a="1"/>
  <c r="F1831" i="1" s="1"/>
  <c r="J1827" i="1" a="1"/>
  <c r="J1827" i="1" s="1"/>
  <c r="J1824" i="1" a="1"/>
  <c r="J1824" i="1" s="1"/>
  <c r="F1822" i="1" a="1"/>
  <c r="F1822" i="1" s="1"/>
  <c r="J1829" i="1" a="1"/>
  <c r="J1829" i="1" s="1"/>
  <c r="I1829" i="1" a="1"/>
  <c r="I1829" i="1"/>
  <c r="F1827" i="1" a="1"/>
  <c r="F1827" i="1"/>
  <c r="I1826" i="1" a="1"/>
  <c r="I1826" i="1"/>
  <c r="G1821" i="1" a="1"/>
  <c r="G1821" i="1"/>
  <c r="F1821" i="1" a="1"/>
  <c r="F1821" i="1"/>
  <c r="K1049" i="1" a="1"/>
  <c r="K1049" i="1" s="1"/>
  <c r="I1051" i="1" a="1"/>
  <c r="I1051" i="1" s="1"/>
  <c r="I1052" i="1" a="1"/>
  <c r="I1052" i="1" s="1"/>
  <c r="H1049" i="1" a="1"/>
  <c r="H1049" i="1" s="1"/>
  <c r="F1052" i="1" a="1"/>
  <c r="F1052" i="1" s="1"/>
  <c r="F1039" i="1" a="1"/>
  <c r="F1039" i="1" s="1"/>
  <c r="G1051" i="1" a="1"/>
  <c r="G1051" i="1" s="1"/>
  <c r="G1039" i="1" a="1"/>
  <c r="G1039" i="1"/>
  <c r="I1039" i="1" a="1"/>
  <c r="I1039" i="1"/>
  <c r="G1052" i="1" a="1"/>
  <c r="G1052" i="1"/>
  <c r="K1051" i="1" a="1"/>
  <c r="K1051" i="1"/>
  <c r="F1051" i="1" a="1"/>
  <c r="F1051" i="1"/>
  <c r="I1049" i="1" a="1"/>
  <c r="I1049" i="1" s="1"/>
  <c r="K1039" i="1" a="1"/>
  <c r="K1039" i="1" s="1"/>
  <c r="I1037" i="1" a="1"/>
  <c r="I1037" i="1" s="1"/>
  <c r="J1052" i="1" a="1"/>
  <c r="J1052" i="1" s="1"/>
  <c r="H1052" i="1" a="1"/>
  <c r="H1052" i="1" s="1"/>
  <c r="J1051" i="1" a="1"/>
  <c r="J1051" i="1" s="1"/>
  <c r="J1039" i="1" a="1"/>
  <c r="J1039" i="1" s="1"/>
  <c r="K1037" i="1" a="1"/>
  <c r="K1037" i="1"/>
  <c r="H1039" i="1" a="1"/>
  <c r="H1039" i="1"/>
  <c r="J1037" i="1" a="1"/>
  <c r="J1037" i="1"/>
  <c r="G1049" i="1" a="1"/>
  <c r="G1049" i="1"/>
  <c r="J1049" i="1" a="1"/>
  <c r="J1049" i="1"/>
  <c r="H1051" i="1" a="1"/>
  <c r="H1051" i="1" s="1"/>
  <c r="F1049" i="1" a="1"/>
  <c r="F1049" i="1" s="1"/>
  <c r="K1052" i="1" a="1"/>
  <c r="K1052" i="1" s="1"/>
  <c r="I1022" i="1" a="1"/>
  <c r="I1022" i="1" s="1"/>
  <c r="H1022" i="1" a="1"/>
  <c r="H1022" i="1" s="1"/>
  <c r="F1022" i="1" a="1"/>
  <c r="F1022" i="1" s="1"/>
  <c r="I1030" i="1" a="1"/>
  <c r="I1030" i="1" s="1"/>
  <c r="K1027" i="1" a="1"/>
  <c r="K1027" i="1"/>
  <c r="I1027" i="1" a="1"/>
  <c r="I1027" i="1"/>
  <c r="G1022" i="1" a="1"/>
  <c r="G1022" i="1"/>
  <c r="H1037" i="1" a="1"/>
  <c r="H1037" i="1"/>
  <c r="K1022" i="1" a="1"/>
  <c r="K1022" i="1"/>
  <c r="G1037" i="1" a="1"/>
  <c r="G1037" i="1" s="1"/>
  <c r="F1030" i="1" a="1"/>
  <c r="F1030" i="1" s="1"/>
  <c r="J1022" i="1" a="1"/>
  <c r="J1022" i="1" s="1"/>
  <c r="F1027" i="1" a="1"/>
  <c r="F1027" i="1" s="1"/>
  <c r="J1027" i="1" a="1"/>
  <c r="J1027" i="1" s="1"/>
  <c r="G1027" i="1" a="1"/>
  <c r="G1027" i="1" s="1"/>
  <c r="F1025" i="1" a="1"/>
  <c r="F1025" i="1" s="1"/>
  <c r="J1025" i="1" a="1"/>
  <c r="J1025" i="1"/>
  <c r="H1025" i="1" a="1"/>
  <c r="H1025" i="1"/>
  <c r="F1037" i="1" a="1"/>
  <c r="F1037" i="1"/>
  <c r="K1030" i="1" a="1"/>
  <c r="K1030" i="1"/>
  <c r="J1030" i="1" a="1"/>
  <c r="J1030" i="1"/>
  <c r="I1025" i="1" a="1"/>
  <c r="I1025" i="1" s="1"/>
  <c r="H1030" i="1" a="1"/>
  <c r="H1030" i="1" s="1"/>
  <c r="G1030" i="1" a="1"/>
  <c r="G1030" i="1" s="1"/>
  <c r="K1025" i="1" a="1"/>
  <c r="K1025" i="1" s="1"/>
  <c r="H1027" i="1" a="1"/>
  <c r="H1027" i="1" s="1"/>
  <c r="G1025" i="1" a="1"/>
  <c r="G1025" i="1" s="1"/>
  <c r="K854" i="1"/>
  <c r="J854" i="1"/>
  <c r="I854" i="1"/>
  <c r="I853" i="1" s="1"/>
  <c r="H854" i="1"/>
  <c r="G854" i="1"/>
  <c r="F854" i="1"/>
  <c r="F853" i="1" s="1"/>
  <c r="K853" i="1"/>
  <c r="J853" i="1"/>
  <c r="H853" i="1"/>
  <c r="G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J784" i="1"/>
  <c r="J785" i="1" s="1"/>
  <c r="I784" i="1"/>
  <c r="I785" i="1" s="1"/>
  <c r="H784" i="1"/>
  <c r="H785" i="1" s="1"/>
  <c r="G784" i="1"/>
  <c r="G785" i="1" s="1"/>
  <c r="I781" i="1"/>
  <c r="G781" i="1"/>
  <c r="K780" i="1"/>
  <c r="J780" i="1"/>
  <c r="I780" i="1"/>
  <c r="H780" i="1"/>
  <c r="G780" i="1"/>
  <c r="F780" i="1"/>
  <c r="K777" i="1"/>
  <c r="K784" i="1" s="1"/>
  <c r="K785" i="1" s="1"/>
  <c r="I777" i="1"/>
  <c r="H777" i="1"/>
  <c r="H781" i="1" s="1"/>
  <c r="G777" i="1"/>
  <c r="F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I673" i="1"/>
  <c r="G673" i="1"/>
  <c r="K672" i="1"/>
  <c r="I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H667" i="1"/>
  <c r="H673" i="1" s="1"/>
  <c r="G667" i="1"/>
  <c r="F667" i="1"/>
  <c r="F673" i="1" s="1"/>
  <c r="K666" i="1"/>
  <c r="J666" i="1"/>
  <c r="J672" i="1" s="1"/>
  <c r="I666" i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H518" i="1"/>
  <c r="K515" i="1"/>
  <c r="G515" i="1"/>
  <c r="K503" i="1"/>
  <c r="J503" i="1"/>
  <c r="I503" i="1"/>
  <c r="H503" i="1"/>
  <c r="G503" i="1"/>
  <c r="F503" i="1"/>
  <c r="G477" i="1"/>
  <c r="J471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G435" i="1"/>
  <c r="K417" i="1"/>
  <c r="K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7" i="1"/>
  <c r="K517" i="1" s="1"/>
  <c r="I397" i="1"/>
  <c r="I517" i="1" s="1"/>
  <c r="G397" i="1"/>
  <c r="G517" i="1" s="1"/>
  <c r="I396" i="1"/>
  <c r="I437" i="1" s="1"/>
  <c r="G396" i="1"/>
  <c r="G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H384" i="1"/>
  <c r="H515" i="1" s="1"/>
  <c r="G384" i="1"/>
  <c r="K383" i="1"/>
  <c r="K514" i="1" s="1"/>
  <c r="I383" i="1"/>
  <c r="I514" i="1" s="1"/>
  <c r="G383" i="1"/>
  <c r="G514" i="1" s="1"/>
  <c r="K382" i="1"/>
  <c r="K513" i="1" s="1"/>
  <c r="I382" i="1"/>
  <c r="I513" i="1" s="1"/>
  <c r="G382" i="1"/>
  <c r="G513" i="1" s="1"/>
  <c r="K379" i="1"/>
  <c r="J379" i="1"/>
  <c r="I379" i="1"/>
  <c r="H379" i="1"/>
  <c r="G379" i="1"/>
  <c r="F379" i="1"/>
  <c r="K378" i="1"/>
  <c r="K435" i="1" s="1"/>
  <c r="I378" i="1"/>
  <c r="I435" i="1" s="1"/>
  <c r="G378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3" i="1"/>
  <c r="H478" i="1" s="1"/>
  <c r="F323" i="1"/>
  <c r="F478" i="1" s="1"/>
  <c r="J322" i="1"/>
  <c r="J477" i="1" s="1"/>
  <c r="H322" i="1"/>
  <c r="H477" i="1" s="1"/>
  <c r="K321" i="1"/>
  <c r="K476" i="1" s="1"/>
  <c r="G321" i="1"/>
  <c r="G476" i="1" s="1"/>
  <c r="G320" i="1"/>
  <c r="G475" i="1" s="1"/>
  <c r="F319" i="1"/>
  <c r="F474" i="1" s="1"/>
  <c r="H318" i="1"/>
  <c r="H473" i="1" s="1"/>
  <c r="K317" i="1"/>
  <c r="K472" i="1" s="1"/>
  <c r="G316" i="1"/>
  <c r="G471" i="1" s="1"/>
  <c r="K313" i="1"/>
  <c r="K418" i="1" s="1"/>
  <c r="I313" i="1"/>
  <c r="I418" i="1" s="1"/>
  <c r="G313" i="1"/>
  <c r="G418" i="1" s="1"/>
  <c r="I312" i="1"/>
  <c r="I417" i="1" s="1"/>
  <c r="G312" i="1"/>
  <c r="G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H299" i="1"/>
  <c r="H463" i="1" s="1"/>
  <c r="K298" i="1"/>
  <c r="I298" i="1"/>
  <c r="I411" i="1" s="1"/>
  <c r="G298" i="1"/>
  <c r="G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I127" i="1"/>
  <c r="G127" i="1"/>
  <c r="K126" i="1"/>
  <c r="F126" i="1"/>
  <c r="K124" i="1"/>
  <c r="J124" i="1"/>
  <c r="I124" i="1"/>
  <c r="H124" i="1"/>
  <c r="F124" i="1"/>
  <c r="I123" i="1"/>
  <c r="G123" i="1"/>
  <c r="K122" i="1"/>
  <c r="I122" i="1"/>
  <c r="G122" i="1"/>
  <c r="F122" i="1"/>
  <c r="H121" i="1"/>
  <c r="G121" i="1"/>
  <c r="F121" i="1"/>
  <c r="I120" i="1"/>
  <c r="H120" i="1"/>
  <c r="G120" i="1"/>
  <c r="F120" i="1"/>
  <c r="I119" i="1"/>
  <c r="G119" i="1"/>
  <c r="K118" i="1"/>
  <c r="I118" i="1"/>
  <c r="G118" i="1"/>
  <c r="F118" i="1"/>
  <c r="K117" i="1"/>
  <c r="G117" i="1"/>
  <c r="F117" i="1"/>
  <c r="H116" i="1"/>
  <c r="G116" i="1"/>
  <c r="F116" i="1"/>
  <c r="I115" i="1"/>
  <c r="G115" i="1"/>
  <c r="K114" i="1"/>
  <c r="I114" i="1"/>
  <c r="G114" i="1"/>
  <c r="F114" i="1"/>
  <c r="K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I384" i="1" s="1"/>
  <c r="I515" i="1" s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G323" i="1" s="1"/>
  <c r="G478" i="1" s="1"/>
  <c r="F248" i="1"/>
  <c r="K247" i="1"/>
  <c r="J247" i="1"/>
  <c r="I247" i="1"/>
  <c r="I322" i="1" s="1"/>
  <c r="I477" i="1" s="1"/>
  <c r="H247" i="1"/>
  <c r="G247" i="1"/>
  <c r="G322" i="1" s="1"/>
  <c r="F247" i="1"/>
  <c r="K246" i="1"/>
  <c r="J246" i="1"/>
  <c r="I246" i="1"/>
  <c r="I321" i="1" s="1"/>
  <c r="I476" i="1" s="1"/>
  <c r="H246" i="1"/>
  <c r="G246" i="1"/>
  <c r="F246" i="1"/>
  <c r="K245" i="1"/>
  <c r="K320" i="1" s="1"/>
  <c r="K475" i="1" s="1"/>
  <c r="J245" i="1"/>
  <c r="I245" i="1"/>
  <c r="I320" i="1" s="1"/>
  <c r="I475" i="1" s="1"/>
  <c r="H245" i="1"/>
  <c r="G245" i="1"/>
  <c r="F245" i="1"/>
  <c r="K244" i="1"/>
  <c r="J244" i="1"/>
  <c r="I244" i="1"/>
  <c r="H244" i="1"/>
  <c r="G244" i="1"/>
  <c r="G319" i="1" s="1"/>
  <c r="G474" i="1" s="1"/>
  <c r="F244" i="1"/>
  <c r="K243" i="1"/>
  <c r="J243" i="1"/>
  <c r="I243" i="1"/>
  <c r="H243" i="1"/>
  <c r="G243" i="1"/>
  <c r="G318" i="1" s="1"/>
  <c r="G473" i="1" s="1"/>
  <c r="F243" i="1"/>
  <c r="K242" i="1"/>
  <c r="J242" i="1"/>
  <c r="I242" i="1"/>
  <c r="I317" i="1" s="1"/>
  <c r="I472" i="1" s="1"/>
  <c r="H242" i="1"/>
  <c r="G242" i="1"/>
  <c r="G317" i="1" s="1"/>
  <c r="G472" i="1" s="1"/>
  <c r="F242" i="1"/>
  <c r="K241" i="1"/>
  <c r="K316" i="1" s="1"/>
  <c r="K471" i="1" s="1"/>
  <c r="J241" i="1"/>
  <c r="I241" i="1"/>
  <c r="I316" i="1" s="1"/>
  <c r="I471" i="1" s="1"/>
  <c r="H241" i="1"/>
  <c r="G241" i="1"/>
  <c r="F241" i="1"/>
  <c r="K233" i="1"/>
  <c r="J233" i="1"/>
  <c r="I233" i="1"/>
  <c r="I299" i="1" s="1"/>
  <c r="I463" i="1" s="1"/>
  <c r="H233" i="1"/>
  <c r="G233" i="1"/>
  <c r="G299" i="1" s="1"/>
  <c r="G463" i="1" s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K210" i="1" s="1"/>
  <c r="J214" i="1"/>
  <c r="J210" i="1" s="1"/>
  <c r="I214" i="1"/>
  <c r="I210" i="1" s="1"/>
  <c r="H214" i="1"/>
  <c r="G214" i="1"/>
  <c r="F214" i="1"/>
  <c r="F210" i="1" s="1"/>
  <c r="H210" i="1"/>
  <c r="G210" i="1"/>
  <c r="K207" i="1"/>
  <c r="K396" i="1" s="1"/>
  <c r="K437" i="1" s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K312" i="1" s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I398" i="1" s="1"/>
  <c r="I518" i="1" s="1"/>
  <c r="H170" i="1"/>
  <c r="H398" i="1" s="1"/>
  <c r="G170" i="1"/>
  <c r="G398" i="1" s="1"/>
  <c r="G518" i="1" s="1"/>
  <c r="F170" i="1"/>
  <c r="F398" i="1" s="1"/>
  <c r="F518" i="1" s="1"/>
  <c r="K169" i="1"/>
  <c r="J169" i="1"/>
  <c r="J397" i="1" s="1"/>
  <c r="J517" i="1" s="1"/>
  <c r="I169" i="1"/>
  <c r="H169" i="1"/>
  <c r="H397" i="1" s="1"/>
  <c r="H517" i="1" s="1"/>
  <c r="G169" i="1"/>
  <c r="F169" i="1"/>
  <c r="F397" i="1" s="1"/>
  <c r="F517" i="1" s="1"/>
  <c r="K168" i="1"/>
  <c r="J168" i="1"/>
  <c r="I168" i="1"/>
  <c r="H168" i="1"/>
  <c r="H396" i="1" s="1"/>
  <c r="H437" i="1" s="1"/>
  <c r="G168" i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J156" i="1"/>
  <c r="J384" i="1" s="1"/>
  <c r="J515" i="1" s="1"/>
  <c r="I156" i="1"/>
  <c r="H156" i="1"/>
  <c r="G156" i="1"/>
  <c r="F156" i="1"/>
  <c r="F384" i="1" s="1"/>
  <c r="F515" i="1" s="1"/>
  <c r="K155" i="1"/>
  <c r="J155" i="1"/>
  <c r="J383" i="1" s="1"/>
  <c r="J514" i="1" s="1"/>
  <c r="I155" i="1"/>
  <c r="H155" i="1"/>
  <c r="H383" i="1" s="1"/>
  <c r="H514" i="1" s="1"/>
  <c r="G155" i="1"/>
  <c r="F155" i="1"/>
  <c r="F383" i="1" s="1"/>
  <c r="F514" i="1" s="1"/>
  <c r="K154" i="1"/>
  <c r="J154" i="1"/>
  <c r="J382" i="1" s="1"/>
  <c r="J513" i="1" s="1"/>
  <c r="I154" i="1"/>
  <c r="H154" i="1"/>
  <c r="H382" i="1" s="1"/>
  <c r="H513" i="1" s="1"/>
  <c r="G154" i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H150" i="1"/>
  <c r="H378" i="1" s="1"/>
  <c r="H435" i="1" s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K323" i="1" s="1"/>
  <c r="K478" i="1" s="1"/>
  <c r="J95" i="1"/>
  <c r="I95" i="1"/>
  <c r="I323" i="1" s="1"/>
  <c r="I478" i="1" s="1"/>
  <c r="H95" i="1"/>
  <c r="H127" i="1" s="1"/>
  <c r="G95" i="1"/>
  <c r="F95" i="1"/>
  <c r="F127" i="1" s="1"/>
  <c r="K94" i="1"/>
  <c r="K322" i="1" s="1"/>
  <c r="K477" i="1" s="1"/>
  <c r="J94" i="1"/>
  <c r="J126" i="1" s="1"/>
  <c r="I94" i="1"/>
  <c r="I126" i="1" s="1"/>
  <c r="H94" i="1"/>
  <c r="H126" i="1" s="1"/>
  <c r="G94" i="1"/>
  <c r="G126" i="1" s="1"/>
  <c r="F94" i="1"/>
  <c r="F322" i="1" s="1"/>
  <c r="F477" i="1" s="1"/>
  <c r="K93" i="1"/>
  <c r="J93" i="1"/>
  <c r="J321" i="1" s="1"/>
  <c r="J476" i="1" s="1"/>
  <c r="I93" i="1"/>
  <c r="H93" i="1"/>
  <c r="H321" i="1" s="1"/>
  <c r="H476" i="1" s="1"/>
  <c r="G93" i="1"/>
  <c r="F93" i="1"/>
  <c r="F321" i="1" s="1"/>
  <c r="F476" i="1" s="1"/>
  <c r="K92" i="1"/>
  <c r="J92" i="1"/>
  <c r="J320" i="1" s="1"/>
  <c r="J475" i="1" s="1"/>
  <c r="I92" i="1"/>
  <c r="H92" i="1"/>
  <c r="H320" i="1" s="1"/>
  <c r="H475" i="1" s="1"/>
  <c r="G92" i="1"/>
  <c r="G124" i="1" s="1"/>
  <c r="F92" i="1"/>
  <c r="F320" i="1" s="1"/>
  <c r="F475" i="1" s="1"/>
  <c r="K91" i="1"/>
  <c r="K319" i="1" s="1"/>
  <c r="K474" i="1" s="1"/>
  <c r="J91" i="1"/>
  <c r="I91" i="1"/>
  <c r="I319" i="1" s="1"/>
  <c r="I474" i="1" s="1"/>
  <c r="H91" i="1"/>
  <c r="H319" i="1" s="1"/>
  <c r="H474" i="1" s="1"/>
  <c r="G91" i="1"/>
  <c r="F91" i="1"/>
  <c r="F123" i="1" s="1"/>
  <c r="K90" i="1"/>
  <c r="K318" i="1" s="1"/>
  <c r="K473" i="1" s="1"/>
  <c r="J90" i="1"/>
  <c r="I90" i="1"/>
  <c r="H90" i="1"/>
  <c r="H122" i="1" s="1"/>
  <c r="G90" i="1"/>
  <c r="F90" i="1"/>
  <c r="F318" i="1" s="1"/>
  <c r="F473" i="1" s="1"/>
  <c r="K89" i="1"/>
  <c r="K121" i="1" s="1"/>
  <c r="J89" i="1"/>
  <c r="I89" i="1"/>
  <c r="I121" i="1" s="1"/>
  <c r="H89" i="1"/>
  <c r="H317" i="1" s="1"/>
  <c r="H472" i="1" s="1"/>
  <c r="G89" i="1"/>
  <c r="F89" i="1"/>
  <c r="F317" i="1" s="1"/>
  <c r="F472" i="1" s="1"/>
  <c r="K88" i="1"/>
  <c r="K120" i="1" s="1"/>
  <c r="J88" i="1"/>
  <c r="J316" i="1" s="1"/>
  <c r="I88" i="1"/>
  <c r="H88" i="1"/>
  <c r="H316" i="1" s="1"/>
  <c r="H471" i="1" s="1"/>
  <c r="G88" i="1"/>
  <c r="F88" i="1"/>
  <c r="F316" i="1" s="1"/>
  <c r="F471" i="1" s="1"/>
  <c r="K87" i="1"/>
  <c r="J87" i="1"/>
  <c r="J119" i="1" s="1"/>
  <c r="I87" i="1"/>
  <c r="H87" i="1"/>
  <c r="G87" i="1"/>
  <c r="F87" i="1"/>
  <c r="K86" i="1"/>
  <c r="J86" i="1"/>
  <c r="J118" i="1" s="1"/>
  <c r="I86" i="1"/>
  <c r="H86" i="1"/>
  <c r="G86" i="1"/>
  <c r="F86" i="1"/>
  <c r="K85" i="1"/>
  <c r="J85" i="1"/>
  <c r="I85" i="1"/>
  <c r="I117" i="1" s="1"/>
  <c r="H85" i="1"/>
  <c r="H313" i="1" s="1"/>
  <c r="H418" i="1" s="1"/>
  <c r="G85" i="1"/>
  <c r="F85" i="1"/>
  <c r="F313" i="1" s="1"/>
  <c r="F418" i="1" s="1"/>
  <c r="K84" i="1"/>
  <c r="K116" i="1" s="1"/>
  <c r="J84" i="1"/>
  <c r="I84" i="1"/>
  <c r="I116" i="1" s="1"/>
  <c r="H84" i="1"/>
  <c r="H312" i="1" s="1"/>
  <c r="H417" i="1" s="1"/>
  <c r="G84" i="1"/>
  <c r="F84" i="1"/>
  <c r="F312" i="1" s="1"/>
  <c r="F417" i="1" s="1"/>
  <c r="K83" i="1"/>
  <c r="K115" i="1" s="1"/>
  <c r="J83" i="1"/>
  <c r="J115" i="1" s="1"/>
  <c r="I83" i="1"/>
  <c r="H83" i="1"/>
  <c r="H115" i="1" s="1"/>
  <c r="G83" i="1"/>
  <c r="F83" i="1"/>
  <c r="F115" i="1" s="1"/>
  <c r="K82" i="1"/>
  <c r="J82" i="1"/>
  <c r="J114" i="1" s="1"/>
  <c r="I82" i="1"/>
  <c r="H82" i="1"/>
  <c r="H114" i="1" s="1"/>
  <c r="G82" i="1"/>
  <c r="F82" i="1"/>
  <c r="K81" i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H71" i="1"/>
  <c r="G71" i="1"/>
  <c r="F71" i="1"/>
  <c r="F299" i="1" s="1"/>
  <c r="F463" i="1" s="1"/>
  <c r="K70" i="1"/>
  <c r="J70" i="1"/>
  <c r="J298" i="1" s="1"/>
  <c r="J411" i="1" s="1"/>
  <c r="I70" i="1"/>
  <c r="H70" i="1"/>
  <c r="H298" i="1" s="1"/>
  <c r="H411" i="1" s="1"/>
  <c r="G70" i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K2044" i="1" a="1"/>
  <c r="K2044" i="1"/>
  <c r="J2044" i="1" a="1"/>
  <c r="J2044" i="1"/>
  <c r="H2044" i="1" a="1"/>
  <c r="H2044" i="1"/>
  <c r="G2044" i="1" a="1"/>
  <c r="G2044" i="1"/>
  <c r="F2044" i="1" a="1"/>
  <c r="F2044" i="1"/>
  <c r="I2044" i="1" a="1"/>
  <c r="I2044" i="1"/>
  <c r="I2041" i="1" a="1"/>
  <c r="I2041" i="1"/>
  <c r="F2041" i="1" a="1"/>
  <c r="F2041" i="1"/>
  <c r="H2040" i="1" a="1"/>
  <c r="H2040" i="1"/>
  <c r="K2039" i="1" a="1"/>
  <c r="K2039" i="1"/>
  <c r="K2043" i="1" a="1"/>
  <c r="K2043" i="1"/>
  <c r="G2040" i="1" a="1"/>
  <c r="G2040" i="1"/>
  <c r="J2042" i="1" a="1"/>
  <c r="J2042" i="1"/>
  <c r="J2041" i="1" a="1"/>
  <c r="J2041" i="1"/>
  <c r="I2040" i="1" a="1"/>
  <c r="I2040" i="1"/>
  <c r="I2039" i="1" a="1"/>
  <c r="I2039" i="1"/>
  <c r="J2039" i="1" a="1"/>
  <c r="J2039" i="1"/>
  <c r="J2043" i="1" a="1"/>
  <c r="J2043" i="1"/>
  <c r="I2043" i="1" a="1"/>
  <c r="I2043" i="1"/>
  <c r="H2043" i="1" a="1"/>
  <c r="H2043" i="1"/>
  <c r="G2043" i="1" a="1"/>
  <c r="G2043" i="1"/>
  <c r="F2043" i="1" a="1"/>
  <c r="F2043" i="1"/>
  <c r="K2042" i="1" a="1"/>
  <c r="K2042" i="1"/>
  <c r="I2042" i="1" a="1"/>
  <c r="I2042" i="1"/>
  <c r="H2042" i="1" a="1"/>
  <c r="H2042" i="1"/>
  <c r="G2042" i="1" a="1"/>
  <c r="G2042" i="1"/>
  <c r="G2041" i="1" a="1"/>
  <c r="G2041" i="1"/>
  <c r="F2042" i="1" a="1"/>
  <c r="F2042" i="1"/>
  <c r="K2041" i="1" a="1"/>
  <c r="K2041" i="1"/>
  <c r="J2040" i="1" a="1"/>
  <c r="J2040" i="1"/>
  <c r="H2041" i="1" a="1"/>
  <c r="H2041" i="1"/>
  <c r="K2040" i="1" a="1"/>
  <c r="K2040" i="1"/>
  <c r="F2040" i="1" a="1"/>
  <c r="F2040" i="1"/>
  <c r="F2039" i="1" a="1"/>
  <c r="F2039" i="1"/>
  <c r="K2038" i="1" a="1"/>
  <c r="K2038" i="1"/>
  <c r="H2039" i="1" a="1"/>
  <c r="H2039" i="1"/>
  <c r="G2039" i="1" a="1"/>
  <c r="G2039" i="1"/>
  <c r="J2038" i="1" a="1"/>
  <c r="J2038" i="1"/>
  <c r="I2038" i="1" a="1"/>
  <c r="I2038" i="1"/>
  <c r="F2038" i="1" a="1"/>
  <c r="F2038" i="1"/>
  <c r="I2037" i="1" a="1"/>
  <c r="I2037" i="1"/>
  <c r="J2036" i="1" a="1"/>
  <c r="J2036" i="1"/>
  <c r="I2036" i="1" a="1"/>
  <c r="I2036" i="1"/>
  <c r="G2035" i="1" a="1"/>
  <c r="G2035" i="1"/>
  <c r="F2037" i="1" a="1"/>
  <c r="F2037" i="1"/>
  <c r="F2036" i="1" a="1"/>
  <c r="F2036" i="1"/>
  <c r="I2035" i="1" a="1"/>
  <c r="I2035" i="1"/>
  <c r="K2037" i="1" a="1"/>
  <c r="K2037" i="1"/>
  <c r="J2034" i="1" a="1"/>
  <c r="J2034" i="1"/>
  <c r="H2036" i="1" a="1"/>
  <c r="H2036" i="1"/>
  <c r="F2035" i="1" a="1"/>
  <c r="F2035" i="1"/>
  <c r="K2034" i="1" a="1"/>
  <c r="K2034" i="1"/>
  <c r="G2037" i="1" a="1"/>
  <c r="G2037" i="1"/>
  <c r="K2036" i="1" a="1"/>
  <c r="K2036" i="1"/>
  <c r="K2035" i="1" a="1"/>
  <c r="K2035" i="1"/>
  <c r="J2037" i="1" a="1"/>
  <c r="J2037" i="1"/>
  <c r="J2035" i="1" a="1"/>
  <c r="J2035" i="1"/>
  <c r="H2035" i="1" a="1"/>
  <c r="H2035" i="1"/>
  <c r="G2036" i="1" a="1"/>
  <c r="G2036" i="1"/>
  <c r="H2037" i="1" a="1"/>
  <c r="H2037" i="1"/>
  <c r="H2038" i="1" a="1"/>
  <c r="H2038" i="1"/>
  <c r="G2038" i="1" a="1"/>
  <c r="G2038" i="1"/>
  <c r="I2034" i="1" a="1"/>
  <c r="I2034" i="1"/>
  <c r="G2034" i="1" a="1"/>
  <c r="G2034" i="1"/>
  <c r="J2024" i="1" a="1"/>
  <c r="J2024" i="1"/>
  <c r="J2023" i="1" s="1" a="1"/>
  <c r="J2023" i="1" s="1"/>
  <c r="K2032" i="1" a="1"/>
  <c r="K2032" i="1"/>
  <c r="G2031" i="1" a="1"/>
  <c r="G2031" i="1"/>
  <c r="H2029" i="1" a="1"/>
  <c r="H2029" i="1"/>
  <c r="K2027" i="1" a="1"/>
  <c r="K2027" i="1"/>
  <c r="K2026" i="1" s="1" a="1"/>
  <c r="K2026" i="1" s="1"/>
  <c r="H2030" i="1" a="1"/>
  <c r="H2030" i="1"/>
  <c r="K2024" i="1" a="1"/>
  <c r="K2024" i="1"/>
  <c r="K2023" i="1" s="1" a="1"/>
  <c r="K2023" i="1" s="1"/>
  <c r="I2029" i="1" a="1"/>
  <c r="I2029" i="1"/>
  <c r="J2027" i="1" a="1"/>
  <c r="J2027" i="1"/>
  <c r="J2026" i="1" s="1" a="1"/>
  <c r="J2026" i="1" s="1"/>
  <c r="J2033" i="1" a="1"/>
  <c r="J2033" i="1"/>
  <c r="H2034" i="1" a="1"/>
  <c r="H2034" i="1"/>
  <c r="G2027" i="1" a="1"/>
  <c r="G2027" i="1"/>
  <c r="G2026" i="1" s="1" a="1"/>
  <c r="G2026" i="1" s="1"/>
  <c r="F2033" i="1" a="1"/>
  <c r="F2033" i="1"/>
  <c r="K2031" i="1" a="1"/>
  <c r="K2031" i="1"/>
  <c r="G2029" i="1" a="1"/>
  <c r="G2029" i="1"/>
  <c r="J2031" i="1" a="1"/>
  <c r="J2031" i="1"/>
  <c r="J2029" i="1" a="1"/>
  <c r="J2029" i="1"/>
  <c r="H2031" i="1" a="1"/>
  <c r="H2031" i="1"/>
  <c r="J2030" i="1" a="1"/>
  <c r="J2030" i="1"/>
  <c r="I2030" i="1" a="1"/>
  <c r="I2030" i="1"/>
  <c r="G2030" i="1" a="1"/>
  <c r="G2030" i="1"/>
  <c r="K2029" i="1" a="1"/>
  <c r="K2029" i="1"/>
  <c r="F2029" i="1" a="1"/>
  <c r="F2029" i="1"/>
  <c r="G2033" i="1" a="1"/>
  <c r="G2033" i="1"/>
  <c r="F2034" i="1" a="1"/>
  <c r="F2034" i="1"/>
  <c r="K2033" i="1" a="1"/>
  <c r="K2033" i="1"/>
  <c r="I2033" i="1" a="1"/>
  <c r="I2033" i="1"/>
  <c r="I2032" i="1" a="1"/>
  <c r="I2032" i="1"/>
  <c r="G2032" i="1" a="1"/>
  <c r="G2032" i="1"/>
  <c r="F2032" i="1" a="1"/>
  <c r="F2032" i="1"/>
  <c r="I2027" i="1" a="1"/>
  <c r="I2027" i="1"/>
  <c r="I2026" i="1" s="1" a="1"/>
  <c r="I2026" i="1" s="1"/>
  <c r="J2032" i="1" a="1"/>
  <c r="J2032" i="1"/>
  <c r="H2032" i="1" a="1"/>
  <c r="H2032" i="1"/>
  <c r="F2031" i="1" a="1"/>
  <c r="F2031" i="1"/>
  <c r="H2027" i="1" a="1"/>
  <c r="H2027" i="1"/>
  <c r="H2026" i="1" s="1" a="1"/>
  <c r="H2026" i="1" s="1"/>
  <c r="K2030" i="1" a="1"/>
  <c r="K2030" i="1"/>
  <c r="F2030" i="1" a="1"/>
  <c r="F2030" i="1"/>
  <c r="F2027" i="1" a="1"/>
  <c r="F2027" i="1"/>
  <c r="F2026" i="1" s="1" a="1"/>
  <c r="F2026" i="1" s="1"/>
  <c r="H2033" i="1" a="1"/>
  <c r="H2033" i="1"/>
  <c r="I2031" i="1" a="1"/>
  <c r="I2031" i="1"/>
  <c r="G2020" i="1" a="1"/>
  <c r="G2020" i="1"/>
  <c r="I2018" i="1" a="1"/>
  <c r="I2018" i="1"/>
  <c r="H2023" i="1"/>
  <c r="I2021" i="1" a="1"/>
  <c r="I2021" i="1"/>
  <c r="F2021" i="1" a="1"/>
  <c r="F2021" i="1"/>
  <c r="K2020" i="1" a="1"/>
  <c r="K2020" i="1"/>
  <c r="F2020" i="1" a="1"/>
  <c r="F2020" i="1"/>
  <c r="H2021" i="1" a="1"/>
  <c r="H2021" i="1"/>
  <c r="J2018" i="1" a="1"/>
  <c r="J2018" i="1"/>
  <c r="I2020" i="1" a="1"/>
  <c r="I2020" i="1"/>
  <c r="J2020" i="1" a="1"/>
  <c r="J2020" i="1"/>
  <c r="G2021" i="1" a="1"/>
  <c r="G2021" i="1"/>
  <c r="K2018" i="1" a="1"/>
  <c r="K2018" i="1"/>
  <c r="G2018" i="1" a="1"/>
  <c r="G2018" i="1"/>
  <c r="H2020" i="1" a="1"/>
  <c r="H2020" i="1"/>
  <c r="J2021" i="1" a="1"/>
  <c r="J2021" i="1"/>
  <c r="I2024" i="1" a="1"/>
  <c r="I2024" i="1"/>
  <c r="I2023" i="1" s="1" a="1"/>
  <c r="I2023" i="1" s="1"/>
  <c r="H2024" i="1" a="1"/>
  <c r="H2024" i="1"/>
  <c r="H2023" i="1" s="1" a="1"/>
  <c r="H2018" i="1" a="1"/>
  <c r="H2018" i="1"/>
  <c r="G2024" i="1" a="1"/>
  <c r="G2024" i="1"/>
  <c r="G2023" i="1" s="1" a="1"/>
  <c r="G2023" i="1" s="1"/>
  <c r="K2021" i="1" a="1"/>
  <c r="K2021" i="1"/>
  <c r="F2024" i="1" a="1"/>
  <c r="F2024" i="1"/>
  <c r="F2023" i="1" s="1" a="1"/>
  <c r="F2023" i="1" s="1"/>
  <c r="F2018" i="1" a="1"/>
  <c r="F2018" i="1"/>
  <c r="K741" i="1" a="1"/>
  <c r="K741" i="1"/>
  <c r="J741" i="1" a="1"/>
  <c r="J741" i="1"/>
  <c r="I741" i="1" a="1"/>
  <c r="I741" i="1"/>
  <c r="F738" i="1" a="1"/>
  <c r="F738" i="1"/>
  <c r="J738" i="1" a="1"/>
  <c r="J738" i="1"/>
  <c r="H738" i="1" a="1"/>
  <c r="H738" i="1"/>
  <c r="G741" i="1" a="1"/>
  <c r="G741" i="1"/>
  <c r="F741" i="1" a="1"/>
  <c r="F741" i="1"/>
  <c r="H740" i="1" a="1"/>
  <c r="H740" i="1" s="1"/>
  <c r="H742" i="1" s="1" a="1"/>
  <c r="H742" i="1" s="1"/>
  <c r="K738" i="1" a="1"/>
  <c r="K738" i="1"/>
  <c r="I738" i="1" a="1"/>
  <c r="I738" i="1"/>
  <c r="G738" i="1" a="1"/>
  <c r="G738" i="1"/>
  <c r="H741" i="1" a="1"/>
  <c r="H741" i="1"/>
  <c r="F725" i="1" a="1"/>
  <c r="F725" i="1"/>
  <c r="K718" i="1" a="1"/>
  <c r="K718" i="1"/>
  <c r="I725" i="1" a="1"/>
  <c r="I725" i="1"/>
  <c r="H725" i="1" a="1"/>
  <c r="H725" i="1"/>
  <c r="J725" i="1" a="1"/>
  <c r="J725" i="1"/>
  <c r="K722" i="1" a="1"/>
  <c r="K722" i="1"/>
  <c r="F722" i="1" a="1"/>
  <c r="F722" i="1" s="1"/>
  <c r="G725" i="1" a="1"/>
  <c r="G725" i="1"/>
  <c r="J722" i="1" a="1"/>
  <c r="J722" i="1"/>
  <c r="G722" i="1" a="1"/>
  <c r="G722" i="1"/>
  <c r="H722" i="1" a="1"/>
  <c r="H722" i="1"/>
  <c r="I722" i="1" a="1"/>
  <c r="I722" i="1"/>
  <c r="K725" i="1" a="1"/>
  <c r="K725" i="1" s="1"/>
  <c r="H717" i="1" a="1"/>
  <c r="H717" i="1"/>
  <c r="K717" i="1" a="1"/>
  <c r="K717" i="1"/>
  <c r="J718" i="1" a="1"/>
  <c r="J718" i="1"/>
  <c r="I714" i="1" a="1"/>
  <c r="I714" i="1"/>
  <c r="I718" i="1" a="1"/>
  <c r="I718" i="1"/>
  <c r="G714" i="1" a="1"/>
  <c r="G714" i="1" s="1"/>
  <c r="I716" i="1" a="1"/>
  <c r="I716" i="1"/>
  <c r="F714" i="1" a="1"/>
  <c r="F714" i="1"/>
  <c r="K709" i="1" a="1"/>
  <c r="K709" i="1"/>
  <c r="G716" i="1" a="1"/>
  <c r="G716" i="1"/>
  <c r="H716" i="1" a="1"/>
  <c r="H716" i="1"/>
  <c r="J714" i="1" a="1"/>
  <c r="J714" i="1" s="1"/>
  <c r="H714" i="1" a="1"/>
  <c r="H714" i="1"/>
  <c r="H718" i="1" a="1"/>
  <c r="H718" i="1"/>
  <c r="G718" i="1" a="1"/>
  <c r="G718" i="1"/>
  <c r="G740" i="1" s="1" a="1"/>
  <c r="G740" i="1" s="1"/>
  <c r="G742" i="1" s="1" a="1"/>
  <c r="G742" i="1" s="1"/>
  <c r="I717" i="1" a="1"/>
  <c r="I717" i="1"/>
  <c r="G717" i="1" a="1"/>
  <c r="G717" i="1"/>
  <c r="K716" i="1" a="1"/>
  <c r="K716" i="1" s="1"/>
  <c r="J709" i="1" a="1"/>
  <c r="J709" i="1"/>
  <c r="J716" i="1" a="1"/>
  <c r="J716" i="1"/>
  <c r="J740" i="1" s="1" a="1"/>
  <c r="J740" i="1" s="1"/>
  <c r="J742" i="1" s="1" a="1"/>
  <c r="J742" i="1" s="1"/>
  <c r="F718" i="1" a="1"/>
  <c r="F718" i="1"/>
  <c r="J717" i="1" a="1"/>
  <c r="J717" i="1"/>
  <c r="F717" i="1" a="1"/>
  <c r="F717" i="1"/>
  <c r="F716" i="1" a="1"/>
  <c r="F716" i="1" s="1"/>
  <c r="K714" i="1" a="1"/>
  <c r="K714" i="1"/>
  <c r="F694" i="1" a="1"/>
  <c r="F694" i="1"/>
  <c r="I695" i="1" a="1"/>
  <c r="I695" i="1"/>
  <c r="I685" i="1" a="1"/>
  <c r="I685" i="1"/>
  <c r="K686" i="1" a="1"/>
  <c r="K686" i="1"/>
  <c r="G686" i="1" a="1"/>
  <c r="G686" i="1" s="1"/>
  <c r="F709" i="1" a="1"/>
  <c r="F709" i="1"/>
  <c r="F695" i="1" a="1"/>
  <c r="F695" i="1"/>
  <c r="J695" i="1" a="1"/>
  <c r="J695" i="1"/>
  <c r="F707" i="1" a="1"/>
  <c r="F707" i="1"/>
  <c r="K707" i="1" a="1"/>
  <c r="K707" i="1"/>
  <c r="I707" i="1" a="1"/>
  <c r="I707" i="1" s="1"/>
  <c r="H707" i="1" a="1"/>
  <c r="H707" i="1"/>
  <c r="I694" i="1" a="1"/>
  <c r="I694" i="1"/>
  <c r="G707" i="1" a="1"/>
  <c r="G707" i="1"/>
  <c r="H695" i="1" a="1"/>
  <c r="H695" i="1"/>
  <c r="H686" i="1" a="1"/>
  <c r="H686" i="1"/>
  <c r="J686" i="1" a="1"/>
  <c r="J686" i="1" s="1"/>
  <c r="F686" i="1" a="1"/>
  <c r="F686" i="1"/>
  <c r="G685" i="1" a="1"/>
  <c r="G685" i="1"/>
  <c r="J694" i="1" a="1"/>
  <c r="J694" i="1"/>
  <c r="H685" i="1" a="1"/>
  <c r="H685" i="1"/>
  <c r="G695" i="1" a="1"/>
  <c r="G695" i="1"/>
  <c r="J685" i="1" a="1"/>
  <c r="J685" i="1" s="1"/>
  <c r="I686" i="1" a="1"/>
  <c r="I686" i="1"/>
  <c r="G694" i="1" a="1"/>
  <c r="G694" i="1"/>
  <c r="I709" i="1" a="1"/>
  <c r="I709" i="1"/>
  <c r="H709" i="1" a="1"/>
  <c r="H709" i="1"/>
  <c r="G709" i="1" a="1"/>
  <c r="G709" i="1"/>
  <c r="H694" i="1" a="1"/>
  <c r="H694" i="1" s="1"/>
  <c r="J707" i="1" a="1"/>
  <c r="J707" i="1"/>
  <c r="K685" i="1" a="1"/>
  <c r="K685" i="1"/>
  <c r="K694" i="1" a="1"/>
  <c r="K694" i="1"/>
  <c r="K695" i="1" a="1"/>
  <c r="K695" i="1"/>
  <c r="K681" i="1" a="1"/>
  <c r="K681" i="1"/>
  <c r="J681" i="1" a="1"/>
  <c r="J681" i="1" s="1"/>
  <c r="I664" i="1" a="1"/>
  <c r="I664" i="1"/>
  <c r="I681" i="1" a="1"/>
  <c r="I681" i="1"/>
  <c r="G679" i="1" a="1"/>
  <c r="G679" i="1"/>
  <c r="K680" i="1" a="1"/>
  <c r="K680" i="1"/>
  <c r="G681" i="1" a="1"/>
  <c r="G681" i="1"/>
  <c r="I680" i="1" a="1"/>
  <c r="I680" i="1" s="1"/>
  <c r="K679" i="1" a="1"/>
  <c r="K679" i="1"/>
  <c r="F681" i="1" a="1"/>
  <c r="F681" i="1"/>
  <c r="I679" i="1" a="1"/>
  <c r="I679" i="1"/>
  <c r="F664" i="1" a="1"/>
  <c r="F664" i="1"/>
  <c r="J664" i="1" a="1"/>
  <c r="J664" i="1"/>
  <c r="J679" i="1" a="1"/>
  <c r="J679" i="1" s="1"/>
  <c r="G680" i="1" a="1"/>
  <c r="G680" i="1"/>
  <c r="H681" i="1" a="1"/>
  <c r="H681" i="1"/>
  <c r="J680" i="1" a="1"/>
  <c r="J680" i="1"/>
  <c r="H664" i="1" a="1"/>
  <c r="H664" i="1"/>
  <c r="K664" i="1" a="1"/>
  <c r="K664" i="1"/>
  <c r="F685" i="1" a="1"/>
  <c r="F685" i="1" s="1"/>
  <c r="K683" i="1" a="1"/>
  <c r="K683" i="1"/>
  <c r="J683" i="1" a="1"/>
  <c r="J683" i="1"/>
  <c r="G664" i="1" a="1"/>
  <c r="G664" i="1"/>
  <c r="I683" i="1" a="1"/>
  <c r="I683" i="1"/>
  <c r="H680" i="1" a="1"/>
  <c r="H680" i="1"/>
  <c r="F679" i="1" a="1"/>
  <c r="F679" i="1" s="1"/>
  <c r="H679" i="1" a="1"/>
  <c r="H679" i="1"/>
  <c r="H683" i="1" a="1"/>
  <c r="H683" i="1"/>
  <c r="G683" i="1" a="1"/>
  <c r="G683" i="1"/>
  <c r="K663" i="1" a="1"/>
  <c r="K663" i="1"/>
  <c r="F683" i="1" a="1"/>
  <c r="F683" i="1"/>
  <c r="F680" i="1" a="1"/>
  <c r="F680" i="1" s="1"/>
  <c r="I648" i="1" a="1"/>
  <c r="I648" i="1"/>
  <c r="I647" i="1" a="1"/>
  <c r="I647" i="1"/>
  <c r="H663" i="1" a="1"/>
  <c r="H663" i="1"/>
  <c r="G663" i="1" a="1"/>
  <c r="G663" i="1"/>
  <c r="F663" i="1" a="1"/>
  <c r="F663" i="1"/>
  <c r="G647" i="1" a="1"/>
  <c r="G647" i="1" s="1"/>
  <c r="K646" i="1" a="1"/>
  <c r="K646" i="1"/>
  <c r="I645" i="1" a="1"/>
  <c r="I645" i="1"/>
  <c r="J662" i="1" a="1"/>
  <c r="J662" i="1"/>
  <c r="F662" i="1" a="1"/>
  <c r="F662" i="1"/>
  <c r="K650" i="1" a="1"/>
  <c r="K650" i="1"/>
  <c r="I650" i="1" a="1"/>
  <c r="I650" i="1" s="1"/>
  <c r="J651" i="1" a="1"/>
  <c r="J651" i="1"/>
  <c r="I651" i="1" a="1"/>
  <c r="I651" i="1"/>
  <c r="J650" i="1" a="1"/>
  <c r="J650" i="1"/>
  <c r="G651" i="1" a="1"/>
  <c r="G651" i="1"/>
  <c r="J646" i="1" a="1"/>
  <c r="J646" i="1"/>
  <c r="K645" i="1" a="1"/>
  <c r="K645" i="1" s="1"/>
  <c r="F645" i="1" a="1"/>
  <c r="F645" i="1"/>
  <c r="H647" i="1" a="1"/>
  <c r="H647" i="1"/>
  <c r="H648" i="1" a="1"/>
  <c r="H648" i="1"/>
  <c r="F647" i="1" a="1"/>
  <c r="F647" i="1"/>
  <c r="H646" i="1" a="1"/>
  <c r="H646" i="1"/>
  <c r="K651" i="1" a="1"/>
  <c r="K651" i="1" s="1"/>
  <c r="I646" i="1" a="1"/>
  <c r="I646" i="1"/>
  <c r="H651" i="1" a="1"/>
  <c r="H651" i="1"/>
  <c r="J647" i="1" a="1"/>
  <c r="J647" i="1"/>
  <c r="K662" i="1" a="1"/>
  <c r="K662" i="1"/>
  <c r="H645" i="1" a="1"/>
  <c r="H645" i="1"/>
  <c r="H650" i="1" a="1"/>
  <c r="H650" i="1" s="1"/>
  <c r="F646" i="1" a="1"/>
  <c r="F646" i="1"/>
  <c r="I662" i="1" a="1"/>
  <c r="I662" i="1"/>
  <c r="K647" i="1" a="1"/>
  <c r="K647" i="1"/>
  <c r="H662" i="1" a="1"/>
  <c r="H662" i="1"/>
  <c r="G662" i="1" a="1"/>
  <c r="G662" i="1"/>
  <c r="F651" i="1" a="1"/>
  <c r="F651" i="1" s="1"/>
  <c r="K648" i="1" a="1"/>
  <c r="K648" i="1"/>
  <c r="J648" i="1" a="1"/>
  <c r="J648" i="1"/>
  <c r="F648" i="1" a="1"/>
  <c r="F648" i="1"/>
  <c r="G648" i="1" a="1"/>
  <c r="G648" i="1"/>
  <c r="J645" i="1" a="1"/>
  <c r="J645" i="1"/>
  <c r="G645" i="1" a="1"/>
  <c r="G645" i="1" s="1"/>
  <c r="F650" i="1" a="1"/>
  <c r="F650" i="1"/>
  <c r="G646" i="1" a="1"/>
  <c r="G646" i="1"/>
  <c r="G650" i="1" a="1"/>
  <c r="G650" i="1"/>
  <c r="J663" i="1" a="1"/>
  <c r="J663" i="1"/>
  <c r="I663" i="1" a="1"/>
  <c r="I663" i="1"/>
  <c r="J635" i="1" a="1"/>
  <c r="J635" i="1" s="1"/>
  <c r="F643" i="1" a="1"/>
  <c r="F643" i="1" s="1"/>
  <c r="J636" i="1" a="1"/>
  <c r="J636" i="1"/>
  <c r="J637" i="1" a="1"/>
  <c r="J637" i="1"/>
  <c r="I636" i="1" a="1"/>
  <c r="I636" i="1"/>
  <c r="K640" i="1" a="1"/>
  <c r="K640" i="1"/>
  <c r="I640" i="1" a="1"/>
  <c r="I640" i="1"/>
  <c r="K641" i="1" a="1"/>
  <c r="K641" i="1" s="1"/>
  <c r="I637" i="1" a="1"/>
  <c r="I637" i="1"/>
  <c r="F637" i="1" a="1"/>
  <c r="F637" i="1"/>
  <c r="J640" i="1" a="1"/>
  <c r="J640" i="1"/>
  <c r="H635" i="1" a="1"/>
  <c r="H635" i="1"/>
  <c r="I638" i="1" a="1"/>
  <c r="I638" i="1"/>
  <c r="F641" i="1" a="1"/>
  <c r="F641" i="1" s="1"/>
  <c r="F636" i="1" a="1"/>
  <c r="F636" i="1"/>
  <c r="H640" i="1" a="1"/>
  <c r="H640" i="1"/>
  <c r="I641" i="1" a="1"/>
  <c r="I641" i="1"/>
  <c r="F635" i="1" a="1"/>
  <c r="F635" i="1"/>
  <c r="G638" i="1" a="1"/>
  <c r="G638" i="1"/>
  <c r="I643" i="1" a="1"/>
  <c r="I643" i="1" s="1"/>
  <c r="G640" i="1" a="1"/>
  <c r="G640" i="1"/>
  <c r="J641" i="1" a="1"/>
  <c r="J641" i="1"/>
  <c r="K633" i="1" a="1"/>
  <c r="K633" i="1"/>
  <c r="H636" i="1" a="1"/>
  <c r="H636" i="1"/>
  <c r="G643" i="1" a="1"/>
  <c r="G643" i="1" s="1"/>
  <c r="J638" i="1" a="1"/>
  <c r="J638" i="1" s="1"/>
  <c r="H638" i="1" a="1"/>
  <c r="H638" i="1"/>
  <c r="K638" i="1" a="1"/>
  <c r="K638" i="1"/>
  <c r="H637" i="1" a="1"/>
  <c r="H637" i="1"/>
  <c r="H643" i="1" a="1"/>
  <c r="H643" i="1"/>
  <c r="J643" i="1" a="1"/>
  <c r="J643" i="1" s="1"/>
  <c r="K643" i="1" a="1"/>
  <c r="K643" i="1" s="1"/>
  <c r="H641" i="1" a="1"/>
  <c r="H641" i="1"/>
  <c r="G641" i="1" a="1"/>
  <c r="G641" i="1"/>
  <c r="F640" i="1" a="1"/>
  <c r="F640" i="1"/>
  <c r="G637" i="1" a="1"/>
  <c r="G637" i="1"/>
  <c r="F638" i="1" a="1"/>
  <c r="F638" i="1"/>
  <c r="G635" i="1" a="1"/>
  <c r="G635" i="1" s="1"/>
  <c r="K635" i="1" a="1"/>
  <c r="K635" i="1"/>
  <c r="K637" i="1" a="1"/>
  <c r="K637" i="1"/>
  <c r="K636" i="1" a="1"/>
  <c r="K636" i="1"/>
  <c r="I635" i="1" a="1"/>
  <c r="I635" i="1"/>
  <c r="G636" i="1" a="1"/>
  <c r="G636" i="1" s="1"/>
  <c r="G623" i="1" a="1"/>
  <c r="G623" i="1" s="1"/>
  <c r="I626" i="1" a="1"/>
  <c r="I626" i="1"/>
  <c r="J625" i="1" a="1"/>
  <c r="J625" i="1"/>
  <c r="G626" i="1" a="1"/>
  <c r="G626" i="1"/>
  <c r="H625" i="1" a="1"/>
  <c r="H625" i="1"/>
  <c r="F623" i="1" a="1"/>
  <c r="F623" i="1"/>
  <c r="K625" i="1" a="1"/>
  <c r="K625" i="1" s="1"/>
  <c r="H630" i="1" a="1"/>
  <c r="H630" i="1"/>
  <c r="K628" i="1" a="1"/>
  <c r="K628" i="1"/>
  <c r="G628" i="1" a="1"/>
  <c r="G628" i="1"/>
  <c r="F627" i="1" a="1"/>
  <c r="F627" i="1"/>
  <c r="I625" i="1" a="1"/>
  <c r="I625" i="1"/>
  <c r="J623" i="1" a="1"/>
  <c r="J623" i="1" s="1"/>
  <c r="J633" i="1" a="1"/>
  <c r="J633" i="1"/>
  <c r="I633" i="1" a="1"/>
  <c r="I633" i="1"/>
  <c r="H633" i="1" a="1"/>
  <c r="H633" i="1"/>
  <c r="G633" i="1" a="1"/>
  <c r="G633" i="1"/>
  <c r="F633" i="1" a="1"/>
  <c r="F633" i="1" s="1"/>
  <c r="J628" i="1" a="1"/>
  <c r="J628" i="1" s="1"/>
  <c r="F626" i="1" a="1"/>
  <c r="F626" i="1"/>
  <c r="K623" i="1" a="1"/>
  <c r="K623" i="1"/>
  <c r="I627" i="1" a="1"/>
  <c r="I627" i="1"/>
  <c r="K630" i="1" a="1"/>
  <c r="K630" i="1"/>
  <c r="H623" i="1" a="1"/>
  <c r="H623" i="1"/>
  <c r="K631" i="1" a="1"/>
  <c r="K631" i="1" s="1"/>
  <c r="J631" i="1" a="1"/>
  <c r="J631" i="1"/>
  <c r="F625" i="1" a="1"/>
  <c r="F625" i="1"/>
  <c r="I631" i="1" a="1"/>
  <c r="I631" i="1"/>
  <c r="H631" i="1" a="1"/>
  <c r="H631" i="1"/>
  <c r="G630" i="1" a="1"/>
  <c r="G630" i="1" s="1"/>
  <c r="J627" i="1" a="1"/>
  <c r="J627" i="1" s="1"/>
  <c r="G631" i="1" a="1"/>
  <c r="G631" i="1" s="1"/>
  <c r="F631" i="1" a="1"/>
  <c r="F631" i="1"/>
  <c r="J626" i="1" a="1"/>
  <c r="J626" i="1"/>
  <c r="K627" i="1" a="1"/>
  <c r="K627" i="1"/>
  <c r="G625" i="1" a="1"/>
  <c r="G625" i="1"/>
  <c r="J630" i="1" a="1"/>
  <c r="J630" i="1" s="1"/>
  <c r="F630" i="1" a="1"/>
  <c r="F630" i="1" s="1"/>
  <c r="I630" i="1" a="1"/>
  <c r="I630" i="1"/>
  <c r="I628" i="1" a="1"/>
  <c r="I628" i="1"/>
  <c r="H628" i="1" a="1"/>
  <c r="H628" i="1"/>
  <c r="F628" i="1" a="1"/>
  <c r="F628" i="1" s="1"/>
  <c r="H627" i="1" a="1"/>
  <c r="H627" i="1" s="1"/>
  <c r="G627" i="1" a="1"/>
  <c r="G627" i="1" s="1"/>
  <c r="K626" i="1" a="1"/>
  <c r="K626" i="1"/>
  <c r="H626" i="1" a="1"/>
  <c r="H626" i="1"/>
  <c r="I623" i="1" a="1"/>
  <c r="I623" i="1"/>
  <c r="G617" i="1" a="1"/>
  <c r="G617" i="1"/>
  <c r="K607" i="1" a="1"/>
  <c r="K607" i="1" s="1"/>
  <c r="G616" i="1" a="1"/>
  <c r="G616" i="1" s="1"/>
  <c r="F615" i="1" a="1"/>
  <c r="F615" i="1"/>
  <c r="H607" i="1" a="1"/>
  <c r="H607" i="1"/>
  <c r="H618" i="1" a="1"/>
  <c r="H618" i="1"/>
  <c r="J616" i="1" a="1"/>
  <c r="J616" i="1"/>
  <c r="K615" i="1" a="1"/>
  <c r="K615" i="1" s="1"/>
  <c r="I608" i="1" a="1"/>
  <c r="I608" i="1" s="1"/>
  <c r="G615" i="1" a="1"/>
  <c r="G615" i="1"/>
  <c r="G608" i="1" a="1"/>
  <c r="G608" i="1"/>
  <c r="I607" i="1" a="1"/>
  <c r="I607" i="1"/>
  <c r="I621" i="1" a="1"/>
  <c r="I621" i="1" s="1"/>
  <c r="J617" i="1" a="1"/>
  <c r="J617" i="1" s="1"/>
  <c r="F616" i="1" a="1"/>
  <c r="F616" i="1" s="1"/>
  <c r="J608" i="1" a="1"/>
  <c r="J608" i="1"/>
  <c r="K605" i="1" a="1"/>
  <c r="K605" i="1"/>
  <c r="K618" i="1" a="1"/>
  <c r="K618" i="1"/>
  <c r="F621" i="1" a="1"/>
  <c r="F621" i="1" s="1"/>
  <c r="H620" i="1" a="1"/>
  <c r="H620" i="1" s="1"/>
  <c r="G620" i="1" a="1"/>
  <c r="G620" i="1" s="1"/>
  <c r="F620" i="1" a="1"/>
  <c r="F620" i="1"/>
  <c r="G618" i="1" a="1"/>
  <c r="G618" i="1"/>
  <c r="H608" i="1" a="1"/>
  <c r="H608" i="1"/>
  <c r="F617" i="1" a="1"/>
  <c r="F617" i="1"/>
  <c r="K616" i="1" a="1"/>
  <c r="K616" i="1" s="1"/>
  <c r="J615" i="1" a="1"/>
  <c r="J615" i="1" s="1"/>
  <c r="H616" i="1" a="1"/>
  <c r="H616" i="1"/>
  <c r="I605" i="1" a="1"/>
  <c r="I605" i="1"/>
  <c r="I615" i="1" a="1"/>
  <c r="I615" i="1"/>
  <c r="J607" i="1" a="1"/>
  <c r="J607" i="1" s="1"/>
  <c r="F607" i="1" a="1"/>
  <c r="F607" i="1" s="1"/>
  <c r="K608" i="1" a="1"/>
  <c r="K608" i="1" s="1"/>
  <c r="K620" i="1" a="1"/>
  <c r="K620" i="1"/>
  <c r="J620" i="1" a="1"/>
  <c r="J620" i="1"/>
  <c r="J618" i="1" a="1"/>
  <c r="J618" i="1"/>
  <c r="I617" i="1" a="1"/>
  <c r="I617" i="1"/>
  <c r="H605" i="1" a="1"/>
  <c r="H605" i="1" s="1"/>
  <c r="I616" i="1" a="1"/>
  <c r="I616" i="1" s="1"/>
  <c r="H615" i="1" a="1"/>
  <c r="H615" i="1"/>
  <c r="J605" i="1" a="1"/>
  <c r="J605" i="1"/>
  <c r="K621" i="1" a="1"/>
  <c r="K621" i="1"/>
  <c r="F608" i="1" a="1"/>
  <c r="F608" i="1"/>
  <c r="J621" i="1" a="1"/>
  <c r="J621" i="1" s="1"/>
  <c r="H617" i="1" a="1"/>
  <c r="H617" i="1" s="1"/>
  <c r="H621" i="1" a="1"/>
  <c r="H621" i="1"/>
  <c r="K617" i="1" a="1"/>
  <c r="K617" i="1"/>
  <c r="G621" i="1" a="1"/>
  <c r="G621" i="1"/>
  <c r="I620" i="1" a="1"/>
  <c r="I620" i="1" s="1"/>
  <c r="G607" i="1" a="1"/>
  <c r="G607" i="1" s="1"/>
  <c r="F618" i="1" a="1"/>
  <c r="F618" i="1" s="1"/>
  <c r="I618" i="1" a="1"/>
  <c r="I618" i="1"/>
  <c r="G604" i="1" a="1"/>
  <c r="G604" i="1"/>
  <c r="G605" i="1" a="1"/>
  <c r="G605" i="1"/>
  <c r="K604" i="1" a="1"/>
  <c r="K604" i="1" s="1"/>
  <c r="J604" i="1" a="1"/>
  <c r="J604" i="1" s="1"/>
  <c r="I604" i="1" a="1"/>
  <c r="I604" i="1" s="1"/>
  <c r="H604" i="1" a="1"/>
  <c r="H604" i="1"/>
  <c r="H601" i="1" a="1"/>
  <c r="H601" i="1"/>
  <c r="F604" i="1" a="1"/>
  <c r="F604" i="1"/>
  <c r="J601" i="1" a="1"/>
  <c r="J601" i="1"/>
  <c r="K601" i="1" a="1"/>
  <c r="K601" i="1" s="1"/>
  <c r="G601" i="1" a="1"/>
  <c r="G601" i="1" s="1"/>
  <c r="F601" i="1" a="1"/>
  <c r="F601" i="1"/>
  <c r="K600" i="1" a="1"/>
  <c r="K600" i="1"/>
  <c r="I601" i="1" a="1"/>
  <c r="I601" i="1"/>
  <c r="F605" i="1" a="1"/>
  <c r="F605" i="1" s="1"/>
  <c r="J586" i="1" a="1"/>
  <c r="J586" i="1" s="1"/>
  <c r="H593" i="1" a="1"/>
  <c r="H593" i="1" s="1"/>
  <c r="I591" i="1" a="1"/>
  <c r="I591" i="1"/>
  <c r="J590" i="1" a="1"/>
  <c r="J590" i="1"/>
  <c r="F590" i="1" a="1"/>
  <c r="F590" i="1"/>
  <c r="I600" i="1" a="1"/>
  <c r="I600" i="1"/>
  <c r="F594" i="1" a="1"/>
  <c r="F594" i="1" s="1"/>
  <c r="J593" i="1" a="1"/>
  <c r="J593" i="1" s="1"/>
  <c r="I587" i="1" a="1"/>
  <c r="I587" i="1"/>
  <c r="F587" i="1" a="1"/>
  <c r="F587" i="1"/>
  <c r="J600" i="1" a="1"/>
  <c r="J600" i="1"/>
  <c r="I593" i="1" a="1"/>
  <c r="I593" i="1"/>
  <c r="H600" i="1" a="1"/>
  <c r="H600" i="1" s="1"/>
  <c r="G600" i="1" a="1"/>
  <c r="G600" i="1" s="1"/>
  <c r="F600" i="1" a="1"/>
  <c r="F600" i="1"/>
  <c r="I594" i="1" a="1"/>
  <c r="I594" i="1"/>
  <c r="H590" i="1" a="1"/>
  <c r="H590" i="1"/>
  <c r="J587" i="1" a="1"/>
  <c r="J587" i="1" s="1"/>
  <c r="K594" i="1" a="1"/>
  <c r="K594" i="1" s="1"/>
  <c r="J594" i="1" a="1"/>
  <c r="J594" i="1" s="1"/>
  <c r="H594" i="1" a="1"/>
  <c r="H594" i="1"/>
  <c r="F593" i="1" a="1"/>
  <c r="F593" i="1"/>
  <c r="J591" i="1" a="1"/>
  <c r="J591" i="1"/>
  <c r="G591" i="1" a="1"/>
  <c r="G591" i="1" s="1"/>
  <c r="I590" i="1" a="1"/>
  <c r="I590" i="1" s="1"/>
  <c r="K590" i="1" a="1"/>
  <c r="K590" i="1" s="1"/>
  <c r="G593" i="1" a="1"/>
  <c r="G593" i="1"/>
  <c r="H591" i="1" a="1"/>
  <c r="H591" i="1" s="1"/>
  <c r="H587" i="1" a="1"/>
  <c r="H587" i="1"/>
  <c r="G594" i="1" a="1"/>
  <c r="G594" i="1"/>
  <c r="K593" i="1" a="1"/>
  <c r="K593" i="1" s="1"/>
  <c r="G587" i="1" a="1"/>
  <c r="G587" i="1" s="1"/>
  <c r="G590" i="1" a="1"/>
  <c r="G590" i="1"/>
  <c r="K591" i="1" a="1"/>
  <c r="K591" i="1" s="1"/>
  <c r="K587" i="1" a="1"/>
  <c r="K587" i="1"/>
  <c r="K586" i="1" a="1"/>
  <c r="K586" i="1"/>
  <c r="F591" i="1" a="1"/>
  <c r="F591" i="1" s="1"/>
  <c r="I586" i="1" a="1"/>
  <c r="I586" i="1" s="1"/>
  <c r="H586" i="1" a="1"/>
  <c r="H586" i="1"/>
  <c r="G586" i="1" a="1"/>
  <c r="G586" i="1" s="1"/>
  <c r="F586" i="1" a="1"/>
  <c r="F586" i="1"/>
  <c r="I582" i="1" a="1"/>
  <c r="I582" i="1"/>
  <c r="K583" i="1" a="1"/>
  <c r="K583" i="1" s="1"/>
  <c r="J583" i="1" a="1"/>
  <c r="J583" i="1" s="1"/>
  <c r="H582" i="1" a="1"/>
  <c r="H582" i="1"/>
  <c r="I583" i="1" a="1"/>
  <c r="I583" i="1" s="1"/>
  <c r="H583" i="1" a="1"/>
  <c r="H583" i="1" s="1"/>
  <c r="G583" i="1" a="1"/>
  <c r="G583" i="1" s="1"/>
  <c r="F583" i="1" a="1"/>
  <c r="F583" i="1" s="1"/>
  <c r="K582" i="1" a="1"/>
  <c r="K582" i="1" s="1"/>
  <c r="G582" i="1" a="1"/>
  <c r="G582" i="1"/>
  <c r="J582" i="1" a="1"/>
  <c r="J582" i="1" s="1"/>
  <c r="F582" i="1" a="1"/>
  <c r="F582" i="1" s="1"/>
  <c r="K1703" i="1" a="1"/>
  <c r="K1703" i="1"/>
  <c r="J1703" i="1" a="1"/>
  <c r="J1703" i="1" s="1"/>
  <c r="F1703" i="1" a="1"/>
  <c r="F1703" i="1" s="1"/>
  <c r="K1704" i="1" a="1"/>
  <c r="K1704" i="1"/>
  <c r="I1704" i="1" a="1"/>
  <c r="I1704" i="1" s="1"/>
  <c r="I1703" i="1" a="1"/>
  <c r="I1703" i="1"/>
  <c r="H1704" i="1" a="1"/>
  <c r="H1704" i="1"/>
  <c r="H1703" i="1" a="1"/>
  <c r="H1703" i="1" s="1"/>
  <c r="J1704" i="1" a="1"/>
  <c r="J1704" i="1" s="1"/>
  <c r="G1704" i="1" a="1"/>
  <c r="G1704" i="1"/>
  <c r="F1704" i="1" a="1"/>
  <c r="F1704" i="1" s="1"/>
  <c r="G1703" i="1" a="1"/>
  <c r="G1703" i="1"/>
  <c r="G30" i="1" a="1"/>
  <c r="G30" i="1"/>
  <c r="J31" i="1" a="1"/>
  <c r="J31" i="1" s="1"/>
  <c r="G31" i="1" a="1"/>
  <c r="G31" i="1" s="1"/>
  <c r="I30" i="1" a="1"/>
  <c r="I30" i="1"/>
  <c r="F31" i="1" a="1"/>
  <c r="F31" i="1" s="1"/>
  <c r="H30" i="1" a="1"/>
  <c r="H30" i="1" s="1"/>
  <c r="K30" i="1" a="1"/>
  <c r="K30" i="1" s="1"/>
  <c r="K31" i="1" a="1"/>
  <c r="K31" i="1" s="1"/>
  <c r="I31" i="1" a="1"/>
  <c r="I31" i="1" s="1"/>
  <c r="J30" i="1" a="1"/>
  <c r="J30" i="1"/>
  <c r="H31" i="1" a="1"/>
  <c r="H31" i="1" s="1"/>
  <c r="F30" i="1" a="1"/>
  <c r="F30" i="1" s="1"/>
  <c r="K19" i="1"/>
  <c r="K18" i="1" s="1"/>
  <c r="J19" i="1"/>
  <c r="J18" i="1" s="1"/>
  <c r="I19" i="1"/>
  <c r="I18" i="1" s="1"/>
  <c r="H19" i="1"/>
  <c r="H18" i="1" s="1"/>
  <c r="G19" i="1"/>
  <c r="F19" i="1"/>
  <c r="G18" i="1"/>
  <c r="F18" i="1"/>
  <c r="K15" i="1" a="1"/>
  <c r="K15" i="1" s="1"/>
  <c r="J15" i="1" a="1"/>
  <c r="J15" i="1" s="1"/>
  <c r="K14" i="1" a="1"/>
  <c r="K14" i="1" s="1"/>
  <c r="J14" i="1" a="1"/>
  <c r="J14" i="1"/>
  <c r="I14" i="1" a="1"/>
  <c r="I14" i="1" s="1"/>
  <c r="H15" i="1" a="1"/>
  <c r="H15" i="1" s="1"/>
  <c r="I15" i="1" a="1"/>
  <c r="I15" i="1"/>
  <c r="J13" i="1" a="1"/>
  <c r="J13" i="1" s="1"/>
  <c r="F15" i="1" a="1"/>
  <c r="F15" i="1" s="1"/>
  <c r="G14" i="1" a="1"/>
  <c r="G14" i="1"/>
  <c r="F14" i="1" a="1"/>
  <c r="F14" i="1" s="1"/>
  <c r="H14" i="1" a="1"/>
  <c r="H14" i="1"/>
  <c r="G15" i="1" a="1"/>
  <c r="G15" i="1" s="1"/>
  <c r="K13" i="1" a="1"/>
  <c r="K13" i="1" s="1"/>
  <c r="I13" i="1" a="1"/>
  <c r="I13" i="1" s="1"/>
  <c r="H13" i="1" a="1"/>
  <c r="H13" i="1" s="1"/>
  <c r="G13" i="1" a="1"/>
  <c r="G13" i="1" s="1"/>
  <c r="F13" i="1" a="1"/>
  <c r="F13" i="1" s="1"/>
  <c r="G197" i="1" a="1"/>
  <c r="G197" i="1" s="1"/>
  <c r="K197" i="1" a="1"/>
  <c r="K197" i="1" s="1"/>
  <c r="K196" i="1" s="1"/>
  <c r="K359" i="1" s="1"/>
  <c r="K426" i="1" s="1"/>
  <c r="J197" i="1" a="1"/>
  <c r="J197" i="1" s="1"/>
  <c r="J196" i="1" s="1"/>
  <c r="F197" i="1" a="1"/>
  <c r="F197" i="1" s="1"/>
  <c r="F196" i="1" s="1"/>
  <c r="I197" i="1" a="1"/>
  <c r="I197" i="1" s="1"/>
  <c r="I196" i="1" s="1"/>
  <c r="I359" i="1" s="1"/>
  <c r="I426" i="1" s="1"/>
  <c r="H197" i="1" a="1"/>
  <c r="H197" i="1" s="1"/>
  <c r="H196" i="1" s="1"/>
  <c r="J138" i="1" a="1"/>
  <c r="J138" i="1" s="1"/>
  <c r="J139" i="1" a="1"/>
  <c r="J139" i="1" s="1"/>
  <c r="I139" i="1" a="1"/>
  <c r="I139" i="1" s="1"/>
  <c r="H139" i="1" a="1"/>
  <c r="H139" i="1"/>
  <c r="K139" i="1" a="1"/>
  <c r="K139" i="1" s="1"/>
  <c r="G139" i="1" a="1"/>
  <c r="G139" i="1" s="1"/>
  <c r="F139" i="1" a="1"/>
  <c r="F139" i="1"/>
  <c r="K138" i="1" a="1"/>
  <c r="K138" i="1" s="1"/>
  <c r="I138" i="1" a="1"/>
  <c r="I138" i="1" s="1"/>
  <c r="G137" i="1" a="1"/>
  <c r="G137" i="1" s="1"/>
  <c r="F137" i="1" a="1"/>
  <c r="F137" i="1" s="1"/>
  <c r="F138" i="1" a="1"/>
  <c r="F138" i="1"/>
  <c r="K137" i="1" a="1"/>
  <c r="K137" i="1" s="1"/>
  <c r="J137" i="1" a="1"/>
  <c r="J137" i="1" s="1"/>
  <c r="K136" i="1" a="1"/>
  <c r="K136" i="1" s="1"/>
  <c r="I137" i="1" a="1"/>
  <c r="I137" i="1" s="1"/>
  <c r="J136" i="1" a="1"/>
  <c r="J136" i="1" s="1"/>
  <c r="H137" i="1" a="1"/>
  <c r="H137" i="1" s="1"/>
  <c r="G138" i="1" a="1"/>
  <c r="G138" i="1" s="1"/>
  <c r="H138" i="1" a="1"/>
  <c r="H138" i="1" s="1"/>
  <c r="H136" i="1" a="1"/>
  <c r="H136" i="1" s="1"/>
  <c r="F136" i="1" a="1"/>
  <c r="F136" i="1" s="1"/>
  <c r="I136" i="1" a="1"/>
  <c r="I136" i="1" s="1"/>
  <c r="G136" i="1" a="1"/>
  <c r="G136" i="1" s="1"/>
  <c r="J282" i="1" a="1"/>
  <c r="J282" i="1" s="1"/>
  <c r="J281" i="1" s="1"/>
  <c r="G282" i="1" a="1"/>
  <c r="G282" i="1" s="1"/>
  <c r="K282" i="1" a="1"/>
  <c r="K282" i="1" s="1"/>
  <c r="K281" i="1" s="1"/>
  <c r="K380" i="1" s="1"/>
  <c r="K511" i="1" s="1"/>
  <c r="H282" i="1" a="1"/>
  <c r="H282" i="1"/>
  <c r="H281" i="1" s="1"/>
  <c r="I282" i="1" a="1"/>
  <c r="I282" i="1" s="1"/>
  <c r="I281" i="1" s="1"/>
  <c r="F282" i="1" a="1"/>
  <c r="F282" i="1" s="1"/>
  <c r="H273" i="1" a="1"/>
  <c r="H273" i="1"/>
  <c r="H272" i="1" s="1"/>
  <c r="H361" i="1" s="1"/>
  <c r="H502" i="1" s="1"/>
  <c r="F273" i="1" a="1"/>
  <c r="F273" i="1" s="1"/>
  <c r="F272" i="1" s="1"/>
  <c r="H240" i="1" a="1"/>
  <c r="H240" i="1" s="1"/>
  <c r="J240" i="1" a="1"/>
  <c r="J240" i="1" s="1"/>
  <c r="J239" i="1" s="1"/>
  <c r="J314" i="1" s="1"/>
  <c r="J469" i="1" s="1"/>
  <c r="F240" i="1" a="1"/>
  <c r="F240" i="1" s="1"/>
  <c r="F239" i="1" s="1"/>
  <c r="G240" i="1" a="1"/>
  <c r="G240" i="1" s="1"/>
  <c r="G239" i="1" s="1"/>
  <c r="G273" i="1" a="1"/>
  <c r="G273" i="1" s="1"/>
  <c r="I240" i="1" a="1"/>
  <c r="I240" i="1" s="1"/>
  <c r="I239" i="1" s="1"/>
  <c r="K273" i="1" a="1"/>
  <c r="K273" i="1" s="1"/>
  <c r="K272" i="1" s="1"/>
  <c r="K361" i="1" s="1"/>
  <c r="K502" i="1" s="1"/>
  <c r="J273" i="1" a="1"/>
  <c r="J273" i="1" s="1"/>
  <c r="I273" i="1" a="1"/>
  <c r="I273" i="1" s="1"/>
  <c r="I272" i="1" s="1"/>
  <c r="I361" i="1" s="1"/>
  <c r="I502" i="1" s="1"/>
  <c r="K240" i="1" a="1"/>
  <c r="K240" i="1" s="1"/>
  <c r="K239" i="1" s="1"/>
  <c r="H57" i="1" a="1"/>
  <c r="H57" i="1" s="1"/>
  <c r="K57" i="1" a="1"/>
  <c r="K57" i="1" s="1"/>
  <c r="I57" i="1" a="1"/>
  <c r="I57" i="1" s="1"/>
  <c r="H58" i="1" a="1"/>
  <c r="H58" i="1" s="1"/>
  <c r="F60" i="1" a="1"/>
  <c r="F60" i="1" s="1"/>
  <c r="F58" i="1" a="1"/>
  <c r="F58" i="1" s="1"/>
  <c r="I59" i="1" a="1"/>
  <c r="I59" i="1" s="1"/>
  <c r="G57" i="1" a="1"/>
  <c r="G57" i="1" s="1"/>
  <c r="K60" i="1" a="1"/>
  <c r="K60" i="1" s="1"/>
  <c r="J57" i="1" a="1"/>
  <c r="J57" i="1" s="1"/>
  <c r="I60" i="1" a="1"/>
  <c r="I60" i="1" s="1"/>
  <c r="H60" i="1" a="1"/>
  <c r="H60" i="1" s="1"/>
  <c r="G60" i="1" a="1"/>
  <c r="G60" i="1" s="1"/>
  <c r="J59" i="1" a="1"/>
  <c r="J59" i="1" s="1"/>
  <c r="G58" i="1" a="1"/>
  <c r="G58" i="1" s="1"/>
  <c r="H59" i="1" a="1"/>
  <c r="H59" i="1" s="1"/>
  <c r="I58" i="1" a="1"/>
  <c r="I58" i="1" s="1"/>
  <c r="J60" i="1" a="1"/>
  <c r="J60" i="1" s="1"/>
  <c r="K59" i="1" a="1"/>
  <c r="K59" i="1" s="1"/>
  <c r="G59" i="1" a="1"/>
  <c r="G59" i="1"/>
  <c r="F59" i="1" a="1"/>
  <c r="F59" i="1" s="1"/>
  <c r="K58" i="1" a="1"/>
  <c r="K58" i="1"/>
  <c r="J58" i="1" a="1"/>
  <c r="J58" i="1" s="1"/>
  <c r="F57" i="1" a="1"/>
  <c r="F57" i="1"/>
  <c r="K53" i="1" a="1"/>
  <c r="K53" i="1" s="1"/>
  <c r="I53" i="1" a="1"/>
  <c r="I53" i="1" s="1"/>
  <c r="H53" i="1" a="1"/>
  <c r="H53" i="1" s="1"/>
  <c r="J53" i="1" a="1"/>
  <c r="J53" i="1"/>
  <c r="G53" i="1" a="1"/>
  <c r="G53" i="1" s="1"/>
  <c r="F53" i="1" a="1"/>
  <c r="F53" i="1" s="1"/>
  <c r="K52" i="1" a="1"/>
  <c r="K52" i="1"/>
  <c r="J52" i="1" a="1"/>
  <c r="J52" i="1" s="1"/>
  <c r="I52" i="1" a="1"/>
  <c r="I52" i="1" s="1"/>
  <c r="H52" i="1" a="1"/>
  <c r="H52" i="1" s="1"/>
  <c r="K51" i="1" a="1"/>
  <c r="K51" i="1" s="1"/>
  <c r="F52" i="1" a="1"/>
  <c r="F52" i="1" s="1"/>
  <c r="J51" i="1" a="1"/>
  <c r="J51" i="1" s="1"/>
  <c r="G52" i="1" a="1"/>
  <c r="G52" i="1"/>
  <c r="J50" i="1" a="1"/>
  <c r="J50" i="1" s="1"/>
  <c r="G51" i="1" a="1"/>
  <c r="G51" i="1"/>
  <c r="F51" i="1" a="1"/>
  <c r="F51" i="1" s="1"/>
  <c r="K50" i="1" a="1"/>
  <c r="K50" i="1"/>
  <c r="I51" i="1" a="1"/>
  <c r="I51" i="1" s="1"/>
  <c r="H51" i="1" a="1"/>
  <c r="H51" i="1" s="1"/>
  <c r="I50" i="1" a="1"/>
  <c r="I50" i="1" s="1"/>
  <c r="G50" i="1" a="1"/>
  <c r="G50" i="1"/>
  <c r="F50" i="1" a="1"/>
  <c r="F50" i="1" s="1"/>
  <c r="H50" i="1" a="1"/>
  <c r="H50" i="1" s="1"/>
  <c r="H11" i="1" a="1"/>
  <c r="H11" i="1"/>
  <c r="K10" i="1" a="1"/>
  <c r="K10" i="1" s="1"/>
  <c r="F10" i="1" a="1"/>
  <c r="F10" i="1" s="1"/>
  <c r="G11" i="1" a="1"/>
  <c r="G11" i="1" s="1"/>
  <c r="G10" i="1" a="1"/>
  <c r="G10" i="1" s="1"/>
  <c r="K11" i="1" a="1"/>
  <c r="K11" i="1" s="1"/>
  <c r="H10" i="1" a="1"/>
  <c r="H10" i="1" s="1"/>
  <c r="J10" i="1" a="1"/>
  <c r="J10" i="1"/>
  <c r="I10" i="1" a="1"/>
  <c r="I10" i="1" s="1"/>
  <c r="F11" i="1" a="1"/>
  <c r="F11" i="1"/>
  <c r="J11" i="1" a="1"/>
  <c r="J11" i="1" s="1"/>
  <c r="K9" i="1" a="1"/>
  <c r="K9" i="1"/>
  <c r="I11" i="1" a="1"/>
  <c r="I11" i="1" s="1"/>
  <c r="F9" i="1" a="1"/>
  <c r="F9" i="1" s="1"/>
  <c r="J9" i="1" a="1"/>
  <c r="J9" i="1" s="1"/>
  <c r="I9" i="1" a="1"/>
  <c r="I9" i="1"/>
  <c r="H9" i="1" a="1"/>
  <c r="H9" i="1" s="1"/>
  <c r="G9" i="1" a="1"/>
  <c r="G9" i="1" s="1"/>
  <c r="G7" i="1" a="1"/>
  <c r="G7" i="1"/>
  <c r="I6" i="1" a="1"/>
  <c r="I6" i="1" s="1"/>
  <c r="G5" i="1" a="1"/>
  <c r="G5" i="1" s="1"/>
  <c r="J6" i="1" a="1"/>
  <c r="J6" i="1" s="1"/>
  <c r="F5" i="1" a="1"/>
  <c r="F5" i="1" s="1"/>
  <c r="F7" i="1" a="1"/>
  <c r="F7" i="1" s="1"/>
  <c r="I5" i="1" a="1"/>
  <c r="I5" i="1" s="1"/>
  <c r="K6" i="1" a="1"/>
  <c r="K6" i="1"/>
  <c r="K4" i="1" a="1"/>
  <c r="K4" i="1" s="1"/>
  <c r="J4" i="1" a="1"/>
  <c r="J4" i="1"/>
  <c r="G4" i="1" a="1"/>
  <c r="G4" i="1" s="1"/>
  <c r="H5" i="1" a="1"/>
  <c r="H5" i="1"/>
  <c r="I4" i="1" a="1"/>
  <c r="I4" i="1" s="1"/>
  <c r="H4" i="1" a="1"/>
  <c r="H4" i="1" s="1"/>
  <c r="H6" i="1" a="1"/>
  <c r="H6" i="1" s="1"/>
  <c r="K7" i="1" a="1"/>
  <c r="K7" i="1"/>
  <c r="J7" i="1" a="1"/>
  <c r="J7" i="1" s="1"/>
  <c r="I7" i="1" a="1"/>
  <c r="I7" i="1" s="1"/>
  <c r="F6" i="1" a="1"/>
  <c r="F6" i="1"/>
  <c r="F4" i="1" a="1"/>
  <c r="F4" i="1" s="1"/>
  <c r="H7" i="1" a="1"/>
  <c r="H7" i="1" s="1"/>
  <c r="K5" i="1" a="1"/>
  <c r="K5" i="1" s="1"/>
  <c r="G6" i="1" a="1"/>
  <c r="G6" i="1" s="1"/>
  <c r="J5" i="1" a="1"/>
  <c r="J5" i="1" s="1"/>
  <c r="F27" i="1" a="1"/>
  <c r="F27" i="1" s="1"/>
  <c r="F28" i="1" a="1"/>
  <c r="F28" i="1"/>
  <c r="H26" i="1" a="1"/>
  <c r="H26" i="1" s="1"/>
  <c r="F26" i="1" a="1"/>
  <c r="F26" i="1"/>
  <c r="K25" i="1" a="1"/>
  <c r="K25" i="1" s="1"/>
  <c r="I26" i="1" a="1"/>
  <c r="I26" i="1"/>
  <c r="K26" i="1" a="1"/>
  <c r="K26" i="1" s="1"/>
  <c r="G27" i="1" a="1"/>
  <c r="G27" i="1" s="1"/>
  <c r="J26" i="1" a="1"/>
  <c r="J26" i="1" s="1"/>
  <c r="G26" i="1" a="1"/>
  <c r="G26" i="1"/>
  <c r="G28" i="1" a="1"/>
  <c r="G28" i="1" s="1"/>
  <c r="K27" i="1" a="1"/>
  <c r="K27" i="1" s="1"/>
  <c r="H27" i="1" a="1"/>
  <c r="H27" i="1"/>
  <c r="J25" i="1" a="1"/>
  <c r="J25" i="1" s="1"/>
  <c r="J27" i="1" a="1"/>
  <c r="J27" i="1" s="1"/>
  <c r="I27" i="1" a="1"/>
  <c r="I27" i="1" s="1"/>
  <c r="H25" i="1" a="1"/>
  <c r="H25" i="1" s="1"/>
  <c r="F25" i="1" a="1"/>
  <c r="F25" i="1" s="1"/>
  <c r="K24" i="1" a="1"/>
  <c r="K24" i="1" s="1"/>
  <c r="J24" i="1" a="1"/>
  <c r="J24" i="1"/>
  <c r="I24" i="1" a="1"/>
  <c r="I24" i="1" s="1"/>
  <c r="F24" i="1" a="1"/>
  <c r="F24" i="1"/>
  <c r="G24" i="1" a="1"/>
  <c r="G24" i="1" s="1"/>
  <c r="I25" i="1" a="1"/>
  <c r="I25" i="1"/>
  <c r="G25" i="1" a="1"/>
  <c r="G25" i="1" s="1"/>
  <c r="H24" i="1" a="1"/>
  <c r="H24" i="1" s="1"/>
  <c r="J17" i="1" a="1"/>
  <c r="J17" i="1" s="1"/>
  <c r="G17" i="1" a="1"/>
  <c r="G17" i="1"/>
  <c r="K16" i="1" a="1"/>
  <c r="K16" i="1" s="1"/>
  <c r="K21" i="1" a="1"/>
  <c r="K21" i="1" s="1"/>
  <c r="J21" i="1" a="1"/>
  <c r="J21" i="1"/>
  <c r="F16" i="1" a="1"/>
  <c r="F16" i="1" s="1"/>
  <c r="F21" i="1" a="1"/>
  <c r="F21" i="1" s="1"/>
  <c r="J16" i="1" a="1"/>
  <c r="J16" i="1" s="1"/>
  <c r="K17" i="1" a="1"/>
  <c r="K17" i="1" s="1"/>
  <c r="G16" i="1" a="1"/>
  <c r="G16" i="1" s="1"/>
  <c r="H17" i="1" a="1"/>
  <c r="H17" i="1" s="1"/>
  <c r="F17" i="1" a="1"/>
  <c r="F17" i="1"/>
  <c r="I17" i="1" a="1"/>
  <c r="I17" i="1" s="1"/>
  <c r="I16" i="1" a="1"/>
  <c r="I16" i="1"/>
  <c r="H16" i="1" a="1"/>
  <c r="H16" i="1" s="1"/>
  <c r="H21" i="1" a="1"/>
  <c r="H21" i="1"/>
  <c r="G21" i="1" a="1"/>
  <c r="G21" i="1" s="1"/>
  <c r="I21" i="1" a="1"/>
  <c r="I21" i="1" s="1"/>
  <c r="H54" i="1" a="1"/>
  <c r="H54" i="1" s="1"/>
  <c r="K54" i="1" a="1"/>
  <c r="K54" i="1"/>
  <c r="J54" i="1" a="1"/>
  <c r="J54" i="1" s="1"/>
  <c r="I54" i="1" a="1"/>
  <c r="I54" i="1" s="1"/>
  <c r="G54" i="1" a="1"/>
  <c r="G54" i="1"/>
  <c r="F54" i="1" a="1"/>
  <c r="F54" i="1" s="1"/>
  <c r="K48" i="1" a="1"/>
  <c r="K48" i="1" s="1"/>
  <c r="J48" i="1" a="1"/>
  <c r="J48" i="1" s="1"/>
  <c r="I48" i="1" a="1"/>
  <c r="I48" i="1" s="1"/>
  <c r="H48" i="1" a="1"/>
  <c r="H48" i="1" s="1"/>
  <c r="H43" i="1" a="1"/>
  <c r="H43" i="1" s="1"/>
  <c r="F43" i="1" a="1"/>
  <c r="F43" i="1" s="1"/>
  <c r="G48" i="1" a="1"/>
  <c r="G48" i="1" s="1"/>
  <c r="K43" i="1" a="1"/>
  <c r="K43" i="1"/>
  <c r="F48" i="1" a="1"/>
  <c r="F48" i="1" s="1"/>
  <c r="J43" i="1" a="1"/>
  <c r="J43" i="1"/>
  <c r="G43" i="1" a="1"/>
  <c r="G43" i="1" s="1"/>
  <c r="I43" i="1" a="1"/>
  <c r="I43" i="1" s="1"/>
  <c r="K42" i="1" a="1"/>
  <c r="K42" i="1" s="1"/>
  <c r="J42" i="1" a="1"/>
  <c r="J42" i="1"/>
  <c r="H42" i="1" a="1"/>
  <c r="H42" i="1" s="1"/>
  <c r="G42" i="1" a="1"/>
  <c r="G42" i="1" s="1"/>
  <c r="F42" i="1" a="1"/>
  <c r="F42" i="1"/>
  <c r="I42" i="1" a="1"/>
  <c r="I42" i="1" s="1"/>
  <c r="J41" i="1" a="1"/>
  <c r="J41" i="1" s="1"/>
  <c r="K41" i="1" a="1"/>
  <c r="K41" i="1"/>
  <c r="I41" i="1" a="1"/>
  <c r="I41" i="1" s="1"/>
  <c r="H41" i="1" a="1"/>
  <c r="H41" i="1" s="1"/>
  <c r="G41" i="1" a="1"/>
  <c r="G41" i="1" s="1"/>
  <c r="F41" i="1" a="1"/>
  <c r="F41" i="1"/>
  <c r="K28" i="1" a="1"/>
  <c r="K28" i="1" s="1"/>
  <c r="H28" i="1" a="1"/>
  <c r="H28" i="1"/>
  <c r="J28" i="1" a="1"/>
  <c r="J28" i="1" s="1"/>
  <c r="I28" i="1" a="1"/>
  <c r="I28" i="1" s="1"/>
  <c r="B2" i="1" a="1"/>
  <c r="B2" i="1" s="1"/>
  <c r="F381" i="1" l="1"/>
  <c r="F512" i="1" s="1"/>
  <c r="F281" i="1"/>
  <c r="F380" i="1" s="1"/>
  <c r="F511" i="1" s="1"/>
  <c r="J272" i="1"/>
  <c r="J361" i="1" s="1"/>
  <c r="J502" i="1" s="1"/>
  <c r="J362" i="1"/>
  <c r="K740" i="1" a="1"/>
  <c r="K740" i="1" s="1"/>
  <c r="K742" i="1" s="1" a="1"/>
  <c r="K742" i="1" s="1"/>
  <c r="K724" i="1" a="1"/>
  <c r="K724" i="1" s="1"/>
  <c r="K726" i="1" s="1" a="1"/>
  <c r="K726" i="1" s="1"/>
  <c r="F740" i="1" a="1"/>
  <c r="F740" i="1" s="1"/>
  <c r="F742" i="1" s="1" a="1"/>
  <c r="F742" i="1" s="1"/>
  <c r="F724" i="1" a="1"/>
  <c r="F724" i="1" s="1"/>
  <c r="F726" i="1" s="1" a="1"/>
  <c r="F726" i="1" s="1"/>
  <c r="G360" i="1"/>
  <c r="G427" i="1" s="1"/>
  <c r="G196" i="1"/>
  <c r="G359" i="1" s="1"/>
  <c r="G426" i="1" s="1"/>
  <c r="G362" i="1"/>
  <c r="G272" i="1"/>
  <c r="G361" i="1" s="1"/>
  <c r="G502" i="1" s="1"/>
  <c r="I315" i="1"/>
  <c r="I470" i="1" s="1"/>
  <c r="I362" i="1"/>
  <c r="I381" i="1"/>
  <c r="I512" i="1" s="1"/>
  <c r="I724" i="1" a="1"/>
  <c r="I724" i="1" s="1"/>
  <c r="I726" i="1" s="1" a="1"/>
  <c r="I726" i="1" s="1"/>
  <c r="J117" i="1"/>
  <c r="J313" i="1"/>
  <c r="J418" i="1" s="1"/>
  <c r="J121" i="1"/>
  <c r="J317" i="1"/>
  <c r="J472" i="1" s="1"/>
  <c r="J123" i="1"/>
  <c r="J319" i="1"/>
  <c r="J474" i="1" s="1"/>
  <c r="J127" i="1"/>
  <c r="J323" i="1"/>
  <c r="J478" i="1" s="1"/>
  <c r="J360" i="1"/>
  <c r="J427" i="1" s="1"/>
  <c r="J381" i="1"/>
  <c r="J512" i="1" s="1"/>
  <c r="K315" i="1"/>
  <c r="K470" i="1" s="1"/>
  <c r="K360" i="1"/>
  <c r="K427" i="1" s="1"/>
  <c r="K362" i="1"/>
  <c r="K381" i="1"/>
  <c r="K512" i="1" s="1"/>
  <c r="I360" i="1"/>
  <c r="I427" i="1" s="1"/>
  <c r="F784" i="1"/>
  <c r="F785" i="1" s="1"/>
  <c r="F781" i="1"/>
  <c r="F314" i="1"/>
  <c r="F469" i="1" s="1"/>
  <c r="F359" i="1"/>
  <c r="F426" i="1" s="1"/>
  <c r="F361" i="1"/>
  <c r="F502" i="1" s="1"/>
  <c r="J120" i="1"/>
  <c r="G314" i="1"/>
  <c r="G469" i="1" s="1"/>
  <c r="F362" i="1"/>
  <c r="H381" i="1"/>
  <c r="H512" i="1" s="1"/>
  <c r="H724" i="1" a="1"/>
  <c r="H724" i="1" s="1"/>
  <c r="H726" i="1" s="1" a="1"/>
  <c r="H726" i="1" s="1"/>
  <c r="H359" i="1"/>
  <c r="H426" i="1" s="1"/>
  <c r="H380" i="1"/>
  <c r="H511" i="1" s="1"/>
  <c r="I314" i="1"/>
  <c r="I469" i="1" s="1"/>
  <c r="I318" i="1"/>
  <c r="I473" i="1" s="1"/>
  <c r="I380" i="1"/>
  <c r="I511" i="1" s="1"/>
  <c r="G281" i="1"/>
  <c r="G380" i="1" s="1"/>
  <c r="G511" i="1" s="1"/>
  <c r="G381" i="1"/>
  <c r="G512" i="1" s="1"/>
  <c r="G724" i="1" a="1"/>
  <c r="G724" i="1" s="1"/>
  <c r="G726" i="1" s="1" a="1"/>
  <c r="G726" i="1" s="1"/>
  <c r="J116" i="1"/>
  <c r="J312" i="1"/>
  <c r="J417" i="1" s="1"/>
  <c r="J318" i="1"/>
  <c r="J473" i="1" s="1"/>
  <c r="J122" i="1"/>
  <c r="J359" i="1"/>
  <c r="J426" i="1" s="1"/>
  <c r="J380" i="1"/>
  <c r="J511" i="1" s="1"/>
  <c r="J396" i="1"/>
  <c r="J437" i="1" s="1"/>
  <c r="K314" i="1"/>
  <c r="K469" i="1" s="1"/>
  <c r="F315" i="1"/>
  <c r="F470" i="1" s="1"/>
  <c r="F360" i="1"/>
  <c r="F427" i="1" s="1"/>
  <c r="G315" i="1"/>
  <c r="G470" i="1" s="1"/>
  <c r="J315" i="1"/>
  <c r="J470" i="1" s="1"/>
  <c r="H315" i="1"/>
  <c r="H470" i="1" s="1"/>
  <c r="H360" i="1"/>
  <c r="H427" i="1" s="1"/>
  <c r="H362" i="1"/>
  <c r="F119" i="1"/>
  <c r="H123" i="1"/>
  <c r="J724" i="1" a="1"/>
  <c r="J724" i="1" s="1"/>
  <c r="J726" i="1" s="1" a="1"/>
  <c r="J726" i="1" s="1"/>
  <c r="H119" i="1"/>
  <c r="K123" i="1"/>
  <c r="G897" i="1"/>
  <c r="H117" i="1"/>
  <c r="K119" i="1"/>
  <c r="K781" i="1"/>
  <c r="I897" i="1"/>
  <c r="J900" i="1"/>
  <c r="G901" i="1"/>
  <c r="G923" i="1"/>
  <c r="G922" i="1" s="1"/>
  <c r="F923" i="1"/>
  <c r="F922" i="1" s="1"/>
  <c r="F893" i="1"/>
  <c r="J901" i="1"/>
  <c r="J923" i="1"/>
  <c r="J922" i="1" s="1"/>
  <c r="J897" i="1"/>
  <c r="I901" i="1"/>
  <c r="I923" i="1"/>
  <c r="I922" i="1" s="1"/>
  <c r="H118" i="1"/>
  <c r="K901" i="1"/>
  <c r="K923" i="1"/>
  <c r="K922" i="1" s="1"/>
  <c r="I740" i="1" a="1"/>
  <c r="I740" i="1" s="1"/>
  <c r="I742" i="1" s="1" a="1"/>
  <c r="I742" i="1" s="1"/>
  <c r="H239" i="1"/>
  <c r="H314" i="1" s="1"/>
  <c r="H469" i="1" s="1"/>
  <c r="G900" i="1"/>
  <c r="H900" i="1"/>
  <c r="H897" i="1"/>
  <c r="I900" i="1"/>
  <c r="K900" i="1"/>
  <c r="H923" i="1"/>
  <c r="H922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F901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H1838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H1657" i="1"/>
  <c r="G1657" i="1"/>
  <c r="I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H1569" i="1"/>
  <c r="G1616" i="1"/>
  <c r="F1569" i="1"/>
  <c r="F1616" i="1"/>
  <c r="I1569" i="1"/>
  <c r="H1616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554" i="1" l="1"/>
  <c r="I1601" i="1"/>
  <c r="H1601" i="1"/>
  <c r="F1554" i="1"/>
  <c r="I1554" i="1"/>
  <c r="I1608" i="1"/>
  <c r="H1608" i="1"/>
  <c r="F1608" i="1"/>
  <c r="G1554" i="1"/>
  <c r="G1601" i="1"/>
  <c r="G1561" i="1"/>
  <c r="G1608" i="1"/>
  <c r="I1561" i="1"/>
  <c r="H1561" i="1"/>
  <c r="F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413" i="1"/>
  <c r="G1510" i="1"/>
  <c r="I1413" i="1"/>
  <c r="H1413" i="1"/>
  <c r="F1427" i="1"/>
  <c r="G1427" i="1"/>
  <c r="H1427" i="1"/>
  <c r="I1427" i="1"/>
  <c r="I1510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I1329" i="1"/>
  <c r="I1343" i="1"/>
  <c r="F1343" i="1"/>
  <c r="H1343" i="1"/>
  <c r="F1329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F1182" i="1" l="1"/>
  <c r="I1205" i="1"/>
  <c r="G1182" i="1"/>
  <c r="G1205" i="1"/>
  <c r="I1182" i="1"/>
  <c r="F1205" i="1"/>
  <c r="H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H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4" i="1" l="1" a="1"/>
  <c r="K734" i="1" s="1"/>
  <c r="K736" i="1" a="1"/>
  <c r="K736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615" i="1" l="1"/>
  <c r="I1568" i="1"/>
  <c r="I1426" i="1"/>
  <c r="I1342" i="1"/>
  <c r="I1204" i="1"/>
  <c r="F1615" i="1"/>
  <c r="F1568" i="1"/>
  <c r="F1567" i="1" s="1"/>
  <c r="F1566" i="1" s="1"/>
  <c r="F1426" i="1"/>
  <c r="F1342" i="1"/>
  <c r="F1341" i="1" s="1"/>
  <c r="F1340" i="1" s="1"/>
  <c r="F1204" i="1"/>
  <c r="F1203" i="1" s="1"/>
  <c r="G1568" i="1"/>
  <c r="G1567" i="1" s="1"/>
  <c r="G1566" i="1" s="1"/>
  <c r="G1615" i="1"/>
  <c r="G1614" i="1" s="1"/>
  <c r="G1613" i="1" s="1"/>
  <c r="G1426" i="1"/>
  <c r="G1342" i="1"/>
  <c r="G1204" i="1"/>
  <c r="H1568" i="1"/>
  <c r="H1615" i="1"/>
  <c r="H1426" i="1"/>
  <c r="H1342" i="1"/>
  <c r="H1204" i="1"/>
  <c r="I1203" i="1"/>
  <c r="I1202" i="1" s="1"/>
  <c r="F1614" i="1"/>
  <c r="F1613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342" i="1" l="1"/>
  <c r="K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568" i="1" s="1"/>
  <c r="J47" i="1"/>
  <c r="J1616" i="1" l="1"/>
  <c r="J1569" i="1"/>
  <c r="J1427" i="1"/>
  <c r="J1343" i="1"/>
  <c r="J1205" i="1"/>
  <c r="K1616" i="1"/>
  <c r="K1569" i="1"/>
  <c r="K1343" i="1"/>
  <c r="K1205" i="1"/>
  <c r="K1427" i="1"/>
  <c r="K1426" i="1"/>
  <c r="K1615" i="1"/>
  <c r="J1204" i="1"/>
  <c r="J1342" i="1"/>
  <c r="J1426" i="1"/>
  <c r="J1615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I1656" i="1" l="1"/>
  <c r="I1607" i="1"/>
  <c r="I1560" i="1"/>
  <c r="I1412" i="1"/>
  <c r="I1328" i="1"/>
  <c r="I1181" i="1"/>
  <c r="I1180" i="1" s="1"/>
  <c r="I1179" i="1" s="1"/>
  <c r="F1656" i="1"/>
  <c r="F1607" i="1"/>
  <c r="F1606" i="1" s="1"/>
  <c r="F1605" i="1" s="1"/>
  <c r="F1560" i="1"/>
  <c r="F1559" i="1" s="1"/>
  <c r="F1558" i="1" s="1"/>
  <c r="F1412" i="1"/>
  <c r="F1411" i="1" s="1"/>
  <c r="F1410" i="1" s="1"/>
  <c r="F1328" i="1"/>
  <c r="F1327" i="1" s="1"/>
  <c r="F1326" i="1" s="1"/>
  <c r="F1181" i="1"/>
  <c r="F1180" i="1" s="1"/>
  <c r="F1179" i="1" s="1"/>
  <c r="G1656" i="1"/>
  <c r="G1607" i="1"/>
  <c r="G1560" i="1"/>
  <c r="G1412" i="1"/>
  <c r="G1328" i="1"/>
  <c r="G1181" i="1"/>
  <c r="G1180" i="1" s="1"/>
  <c r="G1179" i="1" s="1"/>
  <c r="H1656" i="1"/>
  <c r="H1607" i="1"/>
  <c r="H1560" i="1"/>
  <c r="H1559" i="1" s="1"/>
  <c r="H1558" i="1" s="1"/>
  <c r="H1412" i="1"/>
  <c r="H1411" i="1" s="1"/>
  <c r="H1410" i="1" s="1"/>
  <c r="H1328" i="1"/>
  <c r="H1181" i="1"/>
  <c r="H1180" i="1" s="1"/>
  <c r="H1179" i="1" s="1"/>
  <c r="G1650" i="1"/>
  <c r="G1600" i="1"/>
  <c r="G1553" i="1"/>
  <c r="G1509" i="1"/>
  <c r="G1158" i="1"/>
  <c r="H1650" i="1"/>
  <c r="H1553" i="1"/>
  <c r="H1600" i="1"/>
  <c r="H1509" i="1"/>
  <c r="H1158" i="1"/>
  <c r="I1650" i="1"/>
  <c r="I1649" i="1" s="1"/>
  <c r="I1553" i="1"/>
  <c r="I1552" i="1" s="1"/>
  <c r="I1551" i="1" s="1"/>
  <c r="I1600" i="1"/>
  <c r="I1509" i="1"/>
  <c r="I1158" i="1"/>
  <c r="F1650" i="1"/>
  <c r="F1649" i="1" s="1"/>
  <c r="F1600" i="1"/>
  <c r="F1599" i="1" s="1"/>
  <c r="F1598" i="1" s="1"/>
  <c r="F1553" i="1"/>
  <c r="F1509" i="1"/>
  <c r="F1508" i="1" s="1"/>
  <c r="F1507" i="1" s="1"/>
  <c r="F1158" i="1"/>
  <c r="I1157" i="1"/>
  <c r="I1156" i="1" s="1"/>
  <c r="G1327" i="1"/>
  <c r="G1326" i="1" s="1"/>
  <c r="G1649" i="1"/>
  <c r="G1599" i="1"/>
  <c r="G1598" i="1" s="1"/>
  <c r="G1552" i="1"/>
  <c r="G1551" i="1" s="1"/>
  <c r="G1157" i="1"/>
  <c r="G1156" i="1" s="1"/>
  <c r="H1649" i="1"/>
  <c r="H1599" i="1"/>
  <c r="H1598" i="1" s="1"/>
  <c r="H1552" i="1"/>
  <c r="H1551" i="1" s="1"/>
  <c r="H1508" i="1"/>
  <c r="H1507" i="1" s="1"/>
  <c r="H1157" i="1"/>
  <c r="H1156" i="1" s="1"/>
  <c r="I1508" i="1"/>
  <c r="I1507" i="1" s="1"/>
  <c r="I1599" i="1"/>
  <c r="I1598" i="1" s="1"/>
  <c r="G1508" i="1"/>
  <c r="G1507" i="1" s="1"/>
  <c r="I1559" i="1"/>
  <c r="I1558" i="1" s="1"/>
  <c r="I1606" i="1"/>
  <c r="I1605" i="1" s="1"/>
  <c r="I1411" i="1"/>
  <c r="I1410" i="1" s="1"/>
  <c r="I1327" i="1"/>
  <c r="I1326" i="1" s="1"/>
  <c r="H1606" i="1"/>
  <c r="H1605" i="1" s="1"/>
  <c r="H1327" i="1"/>
  <c r="H1326" i="1" s="1"/>
  <c r="G1606" i="1"/>
  <c r="G1605" i="1" s="1"/>
  <c r="G1411" i="1"/>
  <c r="G1410" i="1" s="1"/>
  <c r="F1552" i="1"/>
  <c r="F1551" i="1" s="1"/>
  <c r="F1157" i="1"/>
  <c r="F1156" i="1" s="1"/>
  <c r="G1559" i="1"/>
  <c r="G1558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509" i="1" s="1"/>
  <c r="K37" i="1"/>
  <c r="K1553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328" i="1" s="1"/>
  <c r="K36" i="1"/>
  <c r="K1412" i="1" s="1"/>
  <c r="K1158" i="1" l="1"/>
  <c r="J1650" i="1"/>
  <c r="K1181" i="1"/>
  <c r="J1158" i="1"/>
  <c r="J1181" i="1"/>
  <c r="K1328" i="1"/>
  <c r="K1510" i="1"/>
  <c r="K1651" i="1"/>
  <c r="K1601" i="1"/>
  <c r="K1554" i="1"/>
  <c r="K1159" i="1"/>
  <c r="J1651" i="1"/>
  <c r="J1601" i="1"/>
  <c r="J1554" i="1"/>
  <c r="J1510" i="1"/>
  <c r="J1159" i="1"/>
  <c r="K1509" i="1"/>
  <c r="J1553" i="1"/>
  <c r="K1650" i="1"/>
  <c r="K1182" i="1"/>
  <c r="K1413" i="1"/>
  <c r="K1657" i="1"/>
  <c r="K1608" i="1"/>
  <c r="K1561" i="1"/>
  <c r="K1329" i="1"/>
  <c r="J1657" i="1"/>
  <c r="J1608" i="1"/>
  <c r="J1561" i="1"/>
  <c r="J1413" i="1"/>
  <c r="J1329" i="1"/>
  <c r="J1182" i="1"/>
  <c r="J1412" i="1"/>
  <c r="K1607" i="1"/>
  <c r="K1600" i="1"/>
  <c r="J1560" i="1"/>
  <c r="K1560" i="1"/>
  <c r="J1600" i="1"/>
  <c r="J1607" i="1"/>
  <c r="K1656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<sst xmlns="http://schemas.openxmlformats.org/spreadsheetml/2006/main" count="4755" uniqueCount="2179">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</sst>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6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2.7253085762196714E-3</v>
          </cell>
          <cell r="G4">
            <v>4.5399594453168195E-3</v>
          </cell>
          <cell r="H4">
            <v>4.7892190043966843E-3</v>
          </cell>
          <cell r="I4">
            <v>1.4726500152482676</v>
          </cell>
          <cell r="J4">
            <v>2.2089757422267029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2.7253085762196714E-3</v>
          </cell>
          <cell r="G5">
            <v>4.5399594453168195E-3</v>
          </cell>
          <cell r="H5">
            <v>4.7892190043966843E-3</v>
          </cell>
          <cell r="I5">
            <v>1.4726500152482676</v>
          </cell>
          <cell r="J5">
            <v>2.2089757422267029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3.3231644408672901E-4</v>
          </cell>
          <cell r="G6">
            <v>1.8025670881292901E-4</v>
          </cell>
          <cell r="H6">
            <v>2.1849714103552499E-6</v>
          </cell>
          <cell r="I6">
            <v>4.2724235877575199E-2</v>
          </cell>
          <cell r="J6">
            <v>8.5812141228669994E-2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3.3231644408672901E-4</v>
          </cell>
          <cell r="G7">
            <v>5.12573152899658E-4</v>
          </cell>
          <cell r="H7">
            <v>5.1475812431001295E-4</v>
          </cell>
          <cell r="I7">
            <v>0.17016991608780099</v>
          </cell>
          <cell r="J7">
            <v>0.255982057316471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3.2682043317653444</v>
          </cell>
          <cell r="F8">
            <v>3.8319832091984711</v>
          </cell>
          <cell r="G8">
            <v>3.731194094055966</v>
          </cell>
          <cell r="H8">
            <v>3.8848670082494743</v>
          </cell>
          <cell r="I8">
            <v>4.3540150959868935</v>
          </cell>
          <cell r="J8">
            <v>4.4864221143388638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3.2682043317653444</v>
          </cell>
          <cell r="F9">
            <v>3.8319832091984711</v>
          </cell>
          <cell r="G9">
            <v>3.731194094055966</v>
          </cell>
          <cell r="H9">
            <v>3.8848670082494743</v>
          </cell>
          <cell r="I9">
            <v>4.3540150959868935</v>
          </cell>
          <cell r="J9">
            <v>4.4864221143388638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0.66996103916528915</v>
          </cell>
          <cell r="F10">
            <v>9.0306008829809936E-2</v>
          </cell>
          <cell r="G10">
            <v>4.9798336820940488E-2</v>
          </cell>
          <cell r="H10">
            <v>4.0439960070721252E-2</v>
          </cell>
          <cell r="I10">
            <v>0.12206591534685937</v>
          </cell>
          <cell r="J10">
            <v>4.2280461426425907E-2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2.0850134062146228</v>
          </cell>
          <cell r="F11">
            <v>0.26316868382918857</v>
          </cell>
          <cell r="G11">
            <v>0.13033509465944645</v>
          </cell>
          <cell r="H11">
            <v>8.5828747664018018E-2</v>
          </cell>
          <cell r="I11">
            <v>0.13825284408248725</v>
          </cell>
          <cell r="J11">
            <v>4.6731036313418246E-2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108.24725460263301</v>
          </cell>
          <cell r="F12">
            <v>14.505377629447899</v>
          </cell>
          <cell r="G12">
            <v>8.0839668038924994</v>
          </cell>
          <cell r="H12">
            <v>6.3450394713039904</v>
          </cell>
          <cell r="I12">
            <v>19.173032075024899</v>
          </cell>
          <cell r="J12">
            <v>6.7012344249520304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1.9192775638764676</v>
          </cell>
          <cell r="F13">
            <v>0.25718754662141713</v>
          </cell>
          <cell r="G13">
            <v>0.14333274474986687</v>
          </cell>
          <cell r="H13">
            <v>0.11250069984581547</v>
          </cell>
          <cell r="I13">
            <v>0.33994737721675439</v>
          </cell>
          <cell r="J13">
            <v>0.11881621320836927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4.9447400571997295E-7</v>
          </cell>
          <cell r="G14">
            <v>2.6210694957675802E-6</v>
          </cell>
          <cell r="H14">
            <v>2.0043201683665498E-3</v>
          </cell>
          <cell r="I14">
            <v>5.71855588641898E-3</v>
          </cell>
          <cell r="J14">
            <v>7.4235579977809404E-7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2.5174361387290803E-2</v>
          </cell>
          <cell r="F15">
            <v>1.8619118319858324E-2</v>
          </cell>
          <cell r="G15">
            <v>1.184364837076269E-2</v>
          </cell>
          <cell r="H15">
            <v>5.6013236683927266E-3</v>
          </cell>
          <cell r="I15">
            <v>8.3578906763362073E-3</v>
          </cell>
          <cell r="J15">
            <v>6.7433856695165379E-3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6.799098406412809</v>
          </cell>
          <cell r="F16">
            <v>3.3348909921426437E-4</v>
          </cell>
          <cell r="G16">
            <v>2.872147285227875E-4</v>
          </cell>
          <cell r="H16">
            <v>1.1238741294474905E-4</v>
          </cell>
          <cell r="I16">
            <v>1.3140716961171982E-4</v>
          </cell>
          <cell r="J16">
            <v>8.9397283866277433E-5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6.799098406412809</v>
          </cell>
          <cell r="F17">
            <v>3.3348909921426437E-4</v>
          </cell>
          <cell r="G17">
            <v>2.872147285227875E-4</v>
          </cell>
          <cell r="H17">
            <v>1.1238741294474905E-4</v>
          </cell>
          <cell r="I17">
            <v>1.3140716961171982E-4</v>
          </cell>
          <cell r="J17">
            <v>8.9397283866277433E-5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9.2993737664080397E-7</v>
          </cell>
          <cell r="F18">
            <v>7.5887004099706504E-7</v>
          </cell>
          <cell r="G18">
            <v>8.6988569327629697E-7</v>
          </cell>
          <cell r="H18">
            <v>9.2816376416820498E-7</v>
          </cell>
          <cell r="I18">
            <v>8.4089329037837902E-7</v>
          </cell>
          <cell r="J18">
            <v>1.1535212325573199E-6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1.4621190165557887</v>
          </cell>
          <cell r="F19">
            <v>3.4576070548997251E-4</v>
          </cell>
          <cell r="G19">
            <v>3.3513037834009829E-4</v>
          </cell>
          <cell r="H19">
            <v>3.092983072310318E-4</v>
          </cell>
          <cell r="I19">
            <v>3.0796048390491215E-4</v>
          </cell>
          <cell r="J19">
            <v>3.0748049310935777E-4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8.6941441124418789E-4</v>
          </cell>
          <cell r="F20">
            <v>8.6856713677217756E-4</v>
          </cell>
          <cell r="G20">
            <v>8.7504255364866937E-4</v>
          </cell>
          <cell r="H20">
            <v>1.5636378106344301E-3</v>
          </cell>
          <cell r="I20">
            <v>2.5053461009431318E-3</v>
          </cell>
          <cell r="J20">
            <v>1.7742954148643212E-3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8.6941441124418692E-4</v>
          </cell>
          <cell r="F21">
            <v>8.685671367721768E-4</v>
          </cell>
          <cell r="G21">
            <v>8.7504255364866817E-4</v>
          </cell>
          <cell r="H21">
            <v>1.5636378106344284E-3</v>
          </cell>
          <cell r="I21">
            <v>2.5053461009431292E-3</v>
          </cell>
          <cell r="J21">
            <v>1.7742954148643199E-3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9.6162799144968055E-4</v>
          </cell>
          <cell r="F22">
            <v>9.6069102043752522E-4</v>
          </cell>
          <cell r="G22">
            <v>9.6785195600368424E-4</v>
          </cell>
          <cell r="H22">
            <v>1.7293452096455058E-3</v>
          </cell>
          <cell r="I22">
            <v>2.770747256339938E-3</v>
          </cell>
          <cell r="J22">
            <v>1.9623044824226324E-3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9.6162799144968055E-4</v>
          </cell>
          <cell r="F23">
            <v>9.6069102043752522E-4</v>
          </cell>
          <cell r="G23">
            <v>9.6785195600368424E-4</v>
          </cell>
          <cell r="H23">
            <v>1.7293452096455058E-3</v>
          </cell>
          <cell r="I23">
            <v>2.770747256339938E-3</v>
          </cell>
          <cell r="J23">
            <v>1.9623044824226324E-3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3.5422255177172901E-4</v>
          </cell>
          <cell r="F24">
            <v>6.1700450783288996E-7</v>
          </cell>
          <cell r="G24">
            <v>2.5466211977087002E-6</v>
          </cell>
          <cell r="H24">
            <v>3.87503823768245E-4</v>
          </cell>
          <cell r="I24">
            <v>1.53015996185304E-4</v>
          </cell>
          <cell r="J24">
            <v>5.1095280832072596E-4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3.5658396940477656E-4</v>
          </cell>
          <cell r="F25">
            <v>3.5705934472507196E-4</v>
          </cell>
          <cell r="G25">
            <v>3.5932837651107477E-4</v>
          </cell>
          <cell r="H25">
            <v>6.4935094673655301E-4</v>
          </cell>
          <cell r="I25">
            <v>1.030891372317746E-3</v>
          </cell>
          <cell r="J25">
            <v>7.2958300799382165E-4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1.0062855823680598E-4</v>
          </cell>
          <cell r="G26">
            <v>6.9735387873806707E-3</v>
          </cell>
          <cell r="H26">
            <v>2.8367527265733411E-2</v>
          </cell>
          <cell r="I26">
            <v>0.29613741585635095</v>
          </cell>
          <cell r="J26">
            <v>6.8443276093851212E-3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1.0054637473765892E-4</v>
          </cell>
          <cell r="G27">
            <v>6.9646439674988063E-3</v>
          </cell>
          <cell r="H27">
            <v>2.8367527265733473E-2</v>
          </cell>
          <cell r="I27">
            <v>0.29613741585635123</v>
          </cell>
          <cell r="J27">
            <v>6.8443276093851212E-3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1.2241917021271309E-4</v>
          </cell>
          <cell r="G28">
            <v>8.3018318897429902E-3</v>
          </cell>
          <cell r="H28">
            <v>3.2606353179007334E-2</v>
          </cell>
          <cell r="I28">
            <v>0.3184273288777788</v>
          </cell>
          <cell r="J28">
            <v>6.913462231704426E-3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1.2241917021271309E-4</v>
          </cell>
          <cell r="G29">
            <v>8.3018318897429902E-3</v>
          </cell>
          <cell r="H29">
            <v>3.2606353179007334E-2</v>
          </cell>
          <cell r="I29">
            <v>0.3184273288777788</v>
          </cell>
          <cell r="J29">
            <v>6.913462231704426E-3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1.4601910294097201E-3</v>
          </cell>
          <cell r="F30">
            <v>2.16634935268091E-5</v>
          </cell>
          <cell r="G30">
            <v>1.3642180245530199E-3</v>
          </cell>
          <cell r="H30">
            <v>9.3667131663515094E-3</v>
          </cell>
          <cell r="I30">
            <v>1.03101500931703E-5</v>
          </cell>
          <cell r="J30">
            <v>6.0412606967909897E-6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1.4601910294097201E-3</v>
          </cell>
          <cell r="F31">
            <v>1.4791391206918135E-3</v>
          </cell>
          <cell r="G31">
            <v>2.8333639042637158E-3</v>
          </cell>
          <cell r="H31">
            <v>1.218578691248636E-2</v>
          </cell>
          <cell r="I31">
            <v>0.10702000701797673</v>
          </cell>
          <cell r="J31">
            <v>2.0176053648488027E-3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3.0766245954883899E-2</v>
          </cell>
          <cell r="J32">
            <v>4.0302337701521716E-2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3.107701611604435E-2</v>
          </cell>
          <cell r="J33">
            <v>4.0709432021739073E-2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4.8746595456641405E-7</v>
          </cell>
          <cell r="I34">
            <v>3.8841186654208601E-3</v>
          </cell>
          <cell r="J34">
            <v>3.2213726564770698E-6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4.8746595456641405E-7</v>
          </cell>
          <cell r="I35">
            <v>3.8860969032303099E-3</v>
          </cell>
          <cell r="J35">
            <v>3.8893182758867801E-3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8.6616863233013905E-4</v>
          </cell>
          <cell r="F36">
            <v>8.6531350402844641E-4</v>
          </cell>
          <cell r="G36">
            <v>8.7177843666068572E-4</v>
          </cell>
          <cell r="H36">
            <v>1.5207275814057457E-3</v>
          </cell>
          <cell r="I36">
            <v>2.8209874645033525E-3</v>
          </cell>
          <cell r="J36">
            <v>2.1226646054059873E-3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8.6616863233013818E-4</v>
          </cell>
          <cell r="F37">
            <v>8.6531350402844543E-4</v>
          </cell>
          <cell r="G37">
            <v>8.7177843666068474E-4</v>
          </cell>
          <cell r="H37">
            <v>1.5207275814057436E-3</v>
          </cell>
          <cell r="I37">
            <v>2.8209874645033503E-3</v>
          </cell>
          <cell r="J37">
            <v>2.1226646054059856E-3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9.5803859881237168E-4</v>
          </cell>
          <cell r="F38">
            <v>9.5709294252622448E-4</v>
          </cell>
          <cell r="G38">
            <v>9.6424228393512457E-4</v>
          </cell>
          <cell r="H38">
            <v>1.6818922977377112E-3</v>
          </cell>
          <cell r="I38">
            <v>3.1198039285768482E-3</v>
          </cell>
          <cell r="J38">
            <v>2.3475539215115251E-3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9.5803859881237168E-4</v>
          </cell>
          <cell r="F39">
            <v>9.5709294252622448E-4</v>
          </cell>
          <cell r="G39">
            <v>9.6424228393512457E-4</v>
          </cell>
          <cell r="H39">
            <v>1.6818922977377112E-3</v>
          </cell>
          <cell r="I39">
            <v>3.1198039285768482E-3</v>
          </cell>
          <cell r="J39">
            <v>2.3475539215115251E-3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3.5316396063141202E-4</v>
          </cell>
          <cell r="F40">
            <v>6.1602343949302295E-7</v>
          </cell>
          <cell r="G40">
            <v>2.5505313570570198E-6</v>
          </cell>
          <cell r="H40">
            <v>3.79851395438513E-4</v>
          </cell>
          <cell r="I40">
            <v>1.9288406627162799E-4</v>
          </cell>
          <cell r="J40">
            <v>6.1807864722928795E-4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3.5526738943501498E-4</v>
          </cell>
          <cell r="F41">
            <v>3.5574327325617013E-4</v>
          </cell>
          <cell r="G41">
            <v>3.580181919424811E-4</v>
          </cell>
          <cell r="H41">
            <v>6.4092722114214573E-4</v>
          </cell>
          <cell r="I41">
            <v>1.1610332787027602E-3</v>
          </cell>
          <cell r="J41">
            <v>8.7278369543337909E-4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3.0628014403781698</v>
          </cell>
          <cell r="J42">
            <v>4.4441221832731665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786.30414687463497</v>
          </cell>
          <cell r="J43">
            <v>1140.9266222278452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-786.30414687463497</v>
          </cell>
          <cell r="J44">
            <v>-1140.92662222785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849.18089722906404</v>
          </cell>
          <cell r="J45">
            <v>1208.0007170838401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9.1506562201407817</v>
          </cell>
          <cell r="J46">
            <v>13.017249106506908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0.11425950784033299</v>
          </cell>
          <cell r="J47">
            <v>5.15311499740293E-2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0.11425950784033299</v>
          </cell>
          <cell r="J48">
            <v>0.16579062704419012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5.4452869641601405E-2</v>
          </cell>
          <cell r="G49">
            <v>7.0507201950886084E-2</v>
          </cell>
          <cell r="H49">
            <v>0.11352479269014852</v>
          </cell>
          <cell r="I49">
            <v>0.25171737166198827</v>
          </cell>
          <cell r="J49">
            <v>0.45636529421525235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2.0319257912619588</v>
          </cell>
          <cell r="F50">
            <v>3.8269936570121912</v>
          </cell>
          <cell r="G50">
            <v>3.8472766343155271</v>
          </cell>
          <cell r="H50">
            <v>4.1327534597278861</v>
          </cell>
          <cell r="I50">
            <v>3.6022258534849723</v>
          </cell>
          <cell r="J50">
            <v>3.4079228271511823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1.7875430629716411</v>
          </cell>
          <cell r="F51">
            <v>3.5391861685808723</v>
          </cell>
          <cell r="G51">
            <v>3.5543767059567761</v>
          </cell>
          <cell r="H51">
            <v>3.3117483051419687</v>
          </cell>
          <cell r="I51">
            <v>2.5636029214432985</v>
          </cell>
          <cell r="J51">
            <v>2.1515849408408232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4.520532665488564</v>
          </cell>
          <cell r="F52">
            <v>1.8953721114586208</v>
          </cell>
          <cell r="G52">
            <v>1.8953725427880113</v>
          </cell>
          <cell r="H52">
            <v>1.8953730401771767</v>
          </cell>
          <cell r="I52">
            <v>1.8953750689301896</v>
          </cell>
          <cell r="J52">
            <v>1.8953865121407361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0.350081565208956</v>
          </cell>
          <cell r="G53">
            <v>0.38254483232292041</v>
          </cell>
          <cell r="H53">
            <v>0.44347501418774765</v>
          </cell>
          <cell r="I53">
            <v>1.2342213285823014</v>
          </cell>
          <cell r="J53">
            <v>1.6587055596982125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9.2187297292040409</v>
          </cell>
          <cell r="F54">
            <v>10.684534959734378</v>
          </cell>
          <cell r="G54">
            <v>10.753428554455843</v>
          </cell>
          <cell r="H54">
            <v>10.875057300460766</v>
          </cell>
          <cell r="I54">
            <v>10.413910078829089</v>
          </cell>
          <cell r="J54">
            <v>10.36289285282289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0.62767251600099105</v>
          </cell>
          <cell r="F55">
            <v>3.2164729474761698E-2</v>
          </cell>
          <cell r="G55">
            <v>3.1096407690625501E-3</v>
          </cell>
          <cell r="H55">
            <v>7.9250845815691806E-3</v>
          </cell>
          <cell r="I55">
            <v>6.2097602012731901E-2</v>
          </cell>
          <cell r="J55">
            <v>4.7508677078376499E-2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0.62767251600099105</v>
          </cell>
          <cell r="F56">
            <v>0.65983724547575295</v>
          </cell>
          <cell r="G56">
            <v>0.66294688624481501</v>
          </cell>
          <cell r="H56">
            <v>0.67087197082638395</v>
          </cell>
          <cell r="I56">
            <v>0.74370193338826296</v>
          </cell>
          <cell r="J56">
            <v>0.79121061046663999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5.4934259892430578E-3</v>
          </cell>
          <cell r="F57">
            <v>1.5555329386637774E-4</v>
          </cell>
          <cell r="G57">
            <v>2.3729565553510263E-3</v>
          </cell>
          <cell r="H57">
            <v>1.2212053495788153E-3</v>
          </cell>
          <cell r="I57">
            <v>3.0583495102571678E-3</v>
          </cell>
          <cell r="J57">
            <v>3.5085932372394633E-3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5.4934259892430708E-3</v>
          </cell>
          <cell r="F58">
            <v>1.5544966075920532E-4</v>
          </cell>
          <cell r="G58">
            <v>2.3704872977492073E-3</v>
          </cell>
          <cell r="H58">
            <v>1.2212053495788153E-3</v>
          </cell>
          <cell r="I58">
            <v>3.0583495102571774E-3</v>
          </cell>
          <cell r="J58">
            <v>3.5085932372394654E-3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7.324567985733825E-3</v>
          </cell>
          <cell r="F59">
            <v>2.0467538627019077E-4</v>
          </cell>
          <cell r="G59">
            <v>3.0618794262781339E-3</v>
          </cell>
          <cell r="H59">
            <v>1.5265066869827929E-3</v>
          </cell>
          <cell r="I59">
            <v>3.5980582473640679E-3</v>
          </cell>
          <cell r="J59">
            <v>3.8984369302689577E-3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7.324567985733825E-3</v>
          </cell>
          <cell r="F60">
            <v>2.0467538627019077E-4</v>
          </cell>
          <cell r="G60">
            <v>3.0618794262781339E-3</v>
          </cell>
          <cell r="H60">
            <v>1.5265066869827929E-3</v>
          </cell>
          <cell r="I60">
            <v>3.5980582473640679E-3</v>
          </cell>
          <cell r="J60">
            <v>3.8984369302689577E-3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1.79785080404568E-3</v>
          </cell>
          <cell r="F61">
            <v>2.2640598876303098E-5</v>
          </cell>
          <cell r="G61">
            <v>2.3603856836670301E-5</v>
          </cell>
          <cell r="H61">
            <v>1.46402210731374E-5</v>
          </cell>
          <cell r="I61">
            <v>1.5372677007322101E-4</v>
          </cell>
          <cell r="J61">
            <v>5.4809736166160203E-4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1.79785080404568E-3</v>
          </cell>
          <cell r="F62">
            <v>1.8172654305270227E-3</v>
          </cell>
          <cell r="G62">
            <v>1.8309620283164514E-3</v>
          </cell>
          <cell r="H62">
            <v>1.8197018415203362E-3</v>
          </cell>
          <cell r="I62">
            <v>1.6291699378348588E-3</v>
          </cell>
          <cell r="J62">
            <v>1.273841864543865E-3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1.1280817106038774E-3</v>
          </cell>
          <cell r="I63">
            <v>1.5643520946382568E-3</v>
          </cell>
          <cell r="J63">
            <v>5.8428983224589339E-4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4.1787492847238653E-4</v>
          </cell>
          <cell r="I64">
            <v>6.0446011054878694E-4</v>
          </cell>
          <cell r="J64">
            <v>2.3509675887888883E-4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1.9958961250499344E-3</v>
          </cell>
          <cell r="I65">
            <v>2.8524975693253038E-3</v>
          </cell>
          <cell r="J65">
            <v>9.8700179608716574E-4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3.7104596395869399E-5</v>
          </cell>
          <cell r="I66">
            <v>1.8207078449599899E-6</v>
          </cell>
          <cell r="J66">
            <v>8.9823480594628293E-6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3.7104596395869399E-5</v>
          </cell>
          <cell r="I67">
            <v>5.3729617271517815E-5</v>
          </cell>
          <cell r="J67">
            <v>2.1527359021713135E-5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3.5600007813385846</v>
          </cell>
          <cell r="F68">
            <v>3.464717196486335</v>
          </cell>
          <cell r="G68">
            <v>7.4169407645196389E-3</v>
          </cell>
          <cell r="H68">
            <v>4.3557878512499588E-4</v>
          </cell>
          <cell r="I68">
            <v>6.5928410901522805E-4</v>
          </cell>
          <cell r="J68">
            <v>2.0127854067118734E-4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330.01207243008702</v>
          </cell>
          <cell r="F69">
            <v>321.17928411428397</v>
          </cell>
          <cell r="G69">
            <v>0.68755040887096996</v>
          </cell>
          <cell r="H69">
            <v>4.0378153381087099E-2</v>
          </cell>
          <cell r="I69">
            <v>6.1115636905711597E-2</v>
          </cell>
          <cell r="J69">
            <v>1.8658520720219E-2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3.5600007813385846</v>
          </cell>
          <cell r="F70">
            <v>3.464717196486335</v>
          </cell>
          <cell r="G70">
            <v>7.4169407645196389E-3</v>
          </cell>
          <cell r="H70">
            <v>4.3557878512499588E-4</v>
          </cell>
          <cell r="I70">
            <v>6.5928410901522805E-4</v>
          </cell>
          <cell r="J70">
            <v>2.0127854067118734E-4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1.9394615348844937E-6</v>
          </cell>
          <cell r="F71">
            <v>2.5776183765371187E-6</v>
          </cell>
          <cell r="G71">
            <v>2.65302587838922E-6</v>
          </cell>
          <cell r="H71">
            <v>9.1533524700810047E-4</v>
          </cell>
          <cell r="I71">
            <v>1.9926986945174802E-3</v>
          </cell>
          <cell r="J71">
            <v>6.5321663228877828E-4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F72">
            <v>2.5759011091310359E-6</v>
          </cell>
          <cell r="G72">
            <v>2.6502651854876734E-6</v>
          </cell>
          <cell r="H72">
            <v>9.1533524700810047E-4</v>
          </cell>
          <cell r="I72">
            <v>1.9926986945174871E-3</v>
          </cell>
          <cell r="J72">
            <v>6.5321663228877893E-4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H73">
            <v>1.1441690587676268E-3</v>
          </cell>
          <cell r="I73">
            <v>2.3443514053202719E-3</v>
          </cell>
          <cell r="J73">
            <v>7.2579625809923503E-4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H74">
            <v>1.1441690587676268E-3</v>
          </cell>
          <cell r="I74">
            <v>2.3443514053202719E-3</v>
          </cell>
          <cell r="J74">
            <v>7.2579625809923503E-4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1.77513103196732E-3</v>
          </cell>
          <cell r="F75">
            <v>4.1865918924649E-5</v>
          </cell>
          <cell r="G75">
            <v>6.3613254877170397E-5</v>
          </cell>
          <cell r="H75">
            <v>5.0471831170316599E-5</v>
          </cell>
          <cell r="I75">
            <v>1.4905131118497E-4</v>
          </cell>
          <cell r="J75">
            <v>2.9473210961837798E-4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1.77513103196732E-3</v>
          </cell>
          <cell r="F76">
            <v>1.8119064873044672E-3</v>
          </cell>
          <cell r="G76">
            <v>1.8622684405036878E-3</v>
          </cell>
          <cell r="H76">
            <v>1.8915096747276132E-3</v>
          </cell>
          <cell r="I76">
            <v>2.5053085369792817E-3</v>
          </cell>
          <cell r="J76">
            <v>1.3770996788731189E-3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0.51695156265719056</v>
          </cell>
          <cell r="J77">
            <v>0.4242298247154272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-0.516951562657191</v>
          </cell>
          <cell r="J78">
            <v>-0.42422982471542697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5.612769974662697E-3</v>
          </cell>
          <cell r="J79">
            <v>4.6483067095681859E-3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0.608831906537464</v>
          </cell>
          <cell r="J80">
            <v>0.49330030040904699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1.0794891959884105E-2</v>
          </cell>
          <cell r="J81">
            <v>8.7464592271107606E-3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4.1439676033289201E-4</v>
          </cell>
          <cell r="J82">
            <v>4.1563915194465736E-4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4.1439676033289201E-4</v>
          </cell>
          <cell r="J83">
            <v>1.4430429622263401E-6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4.1439676033289201E-4</v>
          </cell>
          <cell r="J84">
            <v>4.1563915194465725E-4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0.51232789899100351</v>
          </cell>
          <cell r="J85">
            <v>0.71175348263823268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877.10792243577191</v>
          </cell>
          <cell r="J86">
            <v>1088.6137710751291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-877.10792243577202</v>
          </cell>
          <cell r="J87">
            <v>-1088.61377107513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4.8070033868239257</v>
          </cell>
          <cell r="J88">
            <v>6.3061358561747376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985.51451959075598</v>
          </cell>
          <cell r="J89">
            <v>1223.16154053385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10.619768530072792</v>
          </cell>
          <cell r="J90">
            <v>13.180620048856174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2.7991457206220299E-2</v>
          </cell>
          <cell r="J91">
            <v>1.0895656426361301E-2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2.7991457206220299E-2</v>
          </cell>
          <cell r="J92">
            <v>3.8887080969278155E-2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1.2954269600417E-2</v>
          </cell>
          <cell r="I93">
            <v>3.80447599662673E-2</v>
          </cell>
          <cell r="J93">
            <v>2.4423054379713999E-2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1.0804412092262674E-4</v>
          </cell>
          <cell r="I94">
            <v>3.1461127745154331E-4</v>
          </cell>
          <cell r="J94">
            <v>1.9486479558282414E-4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9.6467965109488159E-5</v>
          </cell>
          <cell r="I95">
            <v>2.9680309193541799E-4</v>
          </cell>
          <cell r="J95">
            <v>1.9486479558282414E-4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2.2968563121306701E-4</v>
          </cell>
          <cell r="I96">
            <v>6.7455248167140429E-4</v>
          </cell>
          <cell r="J96">
            <v>4.3303287907294239E-4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8.5549976708574994E-6</v>
          </cell>
          <cell r="I97">
            <v>1.2963264829285899E-7</v>
          </cell>
          <cell r="J97">
            <v>8.8213759622915597E-7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8.5549976708574994E-6</v>
          </cell>
          <cell r="I98">
            <v>2.6397878951607564E-5</v>
          </cell>
          <cell r="J98">
            <v>1.7326145732404995E-5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310.90768125466298</v>
          </cell>
          <cell r="F99">
            <v>104.92164283655799</v>
          </cell>
          <cell r="G99">
            <v>129.54577267402701</v>
          </cell>
          <cell r="H99">
            <v>33.021839433038998</v>
          </cell>
          <cell r="I99">
            <v>27.989393520733199</v>
          </cell>
          <cell r="J99">
            <v>2.5053541426454901E-2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5.7046340064199068</v>
          </cell>
          <cell r="F100">
            <v>1.8544870948535026</v>
          </cell>
          <cell r="G100">
            <v>2.8602499935462289</v>
          </cell>
          <cell r="H100">
            <v>0.58401512506870479</v>
          </cell>
          <cell r="I100">
            <v>0.49702019123924329</v>
          </cell>
          <cell r="J100">
            <v>1.5011743512458452E-2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5.5125475399763006</v>
          </cell>
          <cell r="F101">
            <v>1.8603128162510296</v>
          </cell>
          <cell r="G101">
            <v>2.2969108630146691</v>
          </cell>
          <cell r="H101">
            <v>0.5854936069687775</v>
          </cell>
          <cell r="I101">
            <v>0.49626584256619172</v>
          </cell>
          <cell r="J101">
            <v>4.4421172741941292E-4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0.21031060198323967</v>
          </cell>
          <cell r="F102">
            <v>9.8659401500270278E-5</v>
          </cell>
          <cell r="G102">
            <v>0.57175039578430564</v>
          </cell>
          <cell r="H102">
            <v>2.5118304075265037E-4</v>
          </cell>
          <cell r="I102">
            <v>1.3393146150918647E-3</v>
          </cell>
          <cell r="J102">
            <v>1.4342583371213961E-2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7.2319033407509383E-4</v>
          </cell>
          <cell r="H103">
            <v>1.3638706534334165E-4</v>
          </cell>
          <cell r="I103">
            <v>1.003170344454383E-3</v>
          </cell>
          <cell r="J103">
            <v>2.7325127606730938E-4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1.03022054093887E-6</v>
          </cell>
          <cell r="F104">
            <v>2.28713821110504E-7</v>
          </cell>
          <cell r="G104">
            <v>2.93555654316238E-7</v>
          </cell>
          <cell r="H104">
            <v>3.8245448859888698E-7</v>
          </cell>
          <cell r="I104">
            <v>8.4332691894189604E-7</v>
          </cell>
          <cell r="J104">
            <v>1.40251303580136E-6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1.027513024761521</v>
          </cell>
          <cell r="F105">
            <v>1.0275132534753422</v>
          </cell>
          <cell r="G105">
            <v>1.0275135470309964</v>
          </cell>
          <cell r="H105">
            <v>1.0275139294854851</v>
          </cell>
          <cell r="I105">
            <v>1.0275154163421081</v>
          </cell>
          <cell r="J105">
            <v>0.72468150562892386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688.99464262094295</v>
          </cell>
          <cell r="F106">
            <v>646.66561719760102</v>
          </cell>
          <cell r="G106">
            <v>594.12813561696998</v>
          </cell>
          <cell r="H106">
            <v>511.826679677345</v>
          </cell>
          <cell r="I106">
            <v>221.77530215277099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9.1925051443416308</v>
          </cell>
          <cell r="F107">
            <v>8.6277550579275157</v>
          </cell>
          <cell r="G107">
            <v>7.9270507749995796</v>
          </cell>
          <cell r="H107">
            <v>7.1342952149102201</v>
          </cell>
          <cell r="I107">
            <v>3.4296997476432303</v>
          </cell>
          <cell r="J107">
            <v>0.47079380952323685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9.3486382987916308</v>
          </cell>
          <cell r="F108">
            <v>8.7742960271045014</v>
          </cell>
          <cell r="G108">
            <v>8.0614401033510212</v>
          </cell>
          <cell r="H108">
            <v>6.9447310675352067</v>
          </cell>
          <cell r="I108">
            <v>3.0091628514622966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2.5029638108953932E-4</v>
          </cell>
          <cell r="H109">
            <v>0.31073946297246197</v>
          </cell>
          <cell r="I109">
            <v>0.47879043627903017</v>
          </cell>
          <cell r="J109">
            <v>0.47879024617812338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1.7328980672090828</v>
          </cell>
          <cell r="F110">
            <v>1.5812171853566139</v>
          </cell>
          <cell r="G110">
            <v>2.4201049815670963</v>
          </cell>
          <cell r="H110">
            <v>0.45372853682674019</v>
          </cell>
          <cell r="I110">
            <v>5.910511042726399E-3</v>
          </cell>
          <cell r="J110">
            <v>8.6751026349149286E-5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114.38337855082101</v>
          </cell>
          <cell r="F111">
            <v>104.371380698116</v>
          </cell>
          <cell r="G111">
            <v>159.743835761296</v>
          </cell>
          <cell r="H111">
            <v>29.9492532014585</v>
          </cell>
          <cell r="I111">
            <v>0.39013501995406702</v>
          </cell>
          <cell r="J111">
            <v>5.7261737861755597E-3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2.0280740877805052</v>
          </cell>
          <cell r="F112">
            <v>1.8505563953566633</v>
          </cell>
          <cell r="G112">
            <v>2.8323375134981665</v>
          </cell>
          <cell r="H112">
            <v>0.53101512768543468</v>
          </cell>
          <cell r="I112">
            <v>6.9172875878380563E-3</v>
          </cell>
          <cell r="J112">
            <v>1.0152790401020505E-4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6.5870563705644296E-6</v>
          </cell>
          <cell r="F113">
            <v>6.0073610208601703E-6</v>
          </cell>
          <cell r="G113">
            <v>6.7750396159086501E-6</v>
          </cell>
          <cell r="H113">
            <v>9.6427890543965695E-6</v>
          </cell>
          <cell r="I113">
            <v>5.3092170458463704E-6</v>
          </cell>
          <cell r="J113">
            <v>4.5473777955256203E-6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0.30714674567024558</v>
          </cell>
          <cell r="F114">
            <v>0.30701218788876139</v>
          </cell>
          <cell r="G114">
            <v>0.3069873510013103</v>
          </cell>
          <cell r="H114">
            <v>5.7591814972661748E-2</v>
          </cell>
          <cell r="I114">
            <v>1.1670355470271862E-3</v>
          </cell>
          <cell r="J114">
            <v>5.5819098374147605E-4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15.01380600514255</v>
          </cell>
          <cell r="F115">
            <v>7.4555717489361193</v>
          </cell>
          <cell r="G115">
            <v>5.1325178787522017</v>
          </cell>
          <cell r="H115">
            <v>2.0214118184791769</v>
          </cell>
          <cell r="I115">
            <v>3.7841350941929131</v>
          </cell>
          <cell r="J115">
            <v>4.3818712975184066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15.01380600514255</v>
          </cell>
          <cell r="F116">
            <v>7.4555717489361193</v>
          </cell>
          <cell r="G116">
            <v>5.1325178787522017</v>
          </cell>
          <cell r="H116">
            <v>2.0214118184791769</v>
          </cell>
          <cell r="I116">
            <v>3.7841350941929131</v>
          </cell>
          <cell r="J116">
            <v>4.3818712975184066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9.9798204902348697E-7</v>
          </cell>
          <cell r="F117">
            <v>8.6872412175332101E-7</v>
          </cell>
          <cell r="G117">
            <v>1.2407598252534999E-6</v>
          </cell>
          <cell r="H117">
            <v>1.66438634812941E-6</v>
          </cell>
          <cell r="I117">
            <v>3.2437959875420301E-6</v>
          </cell>
          <cell r="J117">
            <v>4.9355235032965799E-6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0.87890360437614889</v>
          </cell>
          <cell r="F118">
            <v>0.87889424570653596</v>
          </cell>
          <cell r="G118">
            <v>0.87889273504156995</v>
          </cell>
          <cell r="H118">
            <v>0.87889264119953947</v>
          </cell>
          <cell r="I118">
            <v>0.87889421597255812</v>
          </cell>
          <cell r="J118">
            <v>0.87889844168460796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1.4050489476879258</v>
          </cell>
          <cell r="F119">
            <v>1.2995357902397795</v>
          </cell>
          <cell r="G119">
            <v>1.3189396692078659</v>
          </cell>
          <cell r="H119">
            <v>1.2901767487906526</v>
          </cell>
          <cell r="I119">
            <v>0.76338910268914695</v>
          </cell>
          <cell r="J119">
            <v>0.50243740246632829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14.159821260480921</v>
          </cell>
          <cell r="F120">
            <v>13.051652014363125</v>
          </cell>
          <cell r="G120">
            <v>13.178286367477787</v>
          </cell>
          <cell r="H120">
            <v>12.779638242776144</v>
          </cell>
          <cell r="I120">
            <v>7.1626277025285523</v>
          </cell>
          <cell r="J120">
            <v>4.4515953858516655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2783.9890875462102</v>
          </cell>
          <cell r="F121">
            <v>2574.9234322809202</v>
          </cell>
          <cell r="G121">
            <v>2613.37062473789</v>
          </cell>
          <cell r="H121">
            <v>2556.3792603450302</v>
          </cell>
          <cell r="I121">
            <v>1512.5928067740999</v>
          </cell>
          <cell r="J121">
            <v>995.53844579085899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29.999882408903105</v>
          </cell>
          <cell r="F122">
            <v>27.747019744406447</v>
          </cell>
          <cell r="G122">
            <v>28.161321387261726</v>
          </cell>
          <cell r="H122">
            <v>27.547190305442133</v>
          </cell>
          <cell r="I122">
            <v>16.299491452307141</v>
          </cell>
          <cell r="J122">
            <v>10.727784976194602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8.2620360527843805E-8</v>
          </cell>
          <cell r="G123">
            <v>1.2412198123796299E-7</v>
          </cell>
          <cell r="H123">
            <v>1.8354629516579101E-7</v>
          </cell>
          <cell r="I123">
            <v>1.26032015016217E-2</v>
          </cell>
          <cell r="J123">
            <v>1.5307407608424401E-3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7.6766441150403777E-2</v>
          </cell>
          <cell r="F124">
            <v>7.2061549928014293E-2</v>
          </cell>
          <cell r="G124">
            <v>7.2061170484266801E-2</v>
          </cell>
          <cell r="H124">
            <v>7.0489791778471728E-2</v>
          </cell>
          <cell r="I124">
            <v>6.3074042988556484E-2</v>
          </cell>
          <cell r="J124">
            <v>3.6361869490871716E-2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3.5709003903085801</v>
          </cell>
          <cell r="F125">
            <v>0.72127770303354299</v>
          </cell>
          <cell r="G125">
            <v>2.3222381210379099</v>
          </cell>
          <cell r="H125">
            <v>2.0648603931613598</v>
          </cell>
          <cell r="I125">
            <v>3.13619532949946</v>
          </cell>
          <cell r="J125">
            <v>5.9878675939678603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1.3964247648672323E-2</v>
          </cell>
          <cell r="F126">
            <v>3.4495724632662445E-3</v>
          </cell>
          <cell r="G126">
            <v>1.0790992354176682E-2</v>
          </cell>
          <cell r="H126">
            <v>1.011956625567296E-2</v>
          </cell>
          <cell r="I126">
            <v>1.5685859088481535E-2</v>
          </cell>
          <cell r="J126">
            <v>3.0681970616931675E-2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3.3617633228285281E-2</v>
          </cell>
          <cell r="F127">
            <v>8.2205684521434834E-3</v>
          </cell>
          <cell r="G127">
            <v>2.5321720153848471E-2</v>
          </cell>
          <cell r="H127">
            <v>2.3130437155823955E-2</v>
          </cell>
          <cell r="I127">
            <v>3.5224385321502412E-2</v>
          </cell>
          <cell r="J127">
            <v>6.6653936167817174E-2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6.3313836707598992E-2</v>
          </cell>
          <cell r="F128">
            <v>1.2788611755913875E-2</v>
          </cell>
          <cell r="G128">
            <v>4.1174434770175614E-2</v>
          </cell>
          <cell r="H128">
            <v>3.6610999878747573E-2</v>
          </cell>
          <cell r="I128">
            <v>5.5606300168430156E-2</v>
          </cell>
          <cell r="J128">
            <v>0.10616786514127413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1.5278183130739201E-7</v>
          </cell>
          <cell r="G129">
            <v>2.52432110150929E-5</v>
          </cell>
          <cell r="H129">
            <v>5.3155968415520999E-7</v>
          </cell>
          <cell r="I129">
            <v>4.8199889315952098E-4</v>
          </cell>
          <cell r="J129">
            <v>1.6363266597636799E-3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4.1183860936111916E-3</v>
          </cell>
          <cell r="F130">
            <v>1.0421592556062833E-3</v>
          </cell>
          <cell r="G130">
            <v>1.0648693631092848E-3</v>
          </cell>
          <cell r="H130">
            <v>8.9954975462309928E-4</v>
          </cell>
          <cell r="I130">
            <v>1.3943497103553757E-3</v>
          </cell>
          <cell r="J130">
            <v>2.7273425475320408E-3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8.9418921277964502E-4</v>
          </cell>
          <cell r="I131">
            <v>1.4000306297740352E-3</v>
          </cell>
          <cell r="J131">
            <v>5.0395790958120091E-4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2.3786314034532469E-3</v>
          </cell>
          <cell r="I132">
            <v>3.7242194092511316E-3</v>
          </cell>
          <cell r="J132">
            <v>1.3405776905115704E-3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3.6765117523386947E-3</v>
          </cell>
          <cell r="I133">
            <v>5.5685378489747162E-3</v>
          </cell>
          <cell r="J133">
            <v>1.865160995963738E-3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6.6457321676219899E-5</v>
          </cell>
          <cell r="I134">
            <v>3.8001106536201597E-5</v>
          </cell>
          <cell r="J134">
            <v>5.9665334927655902E-6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6.6457321676219899E-5</v>
          </cell>
          <cell r="I135">
            <v>1.0429838904208763E-4</v>
          </cell>
          <cell r="J135">
            <v>4.2358779769295442E-5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28.948621585946501</v>
          </cell>
          <cell r="F136">
            <v>21.546899240461645</v>
          </cell>
          <cell r="G136">
            <v>27.131847458729467</v>
          </cell>
          <cell r="H136">
            <v>13.420254898522581</v>
          </cell>
          <cell r="I136">
            <v>8.7182394993464172</v>
          </cell>
          <cell r="J136">
            <v>6.5807382987429506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28.948621585946501</v>
          </cell>
          <cell r="F137">
            <v>21.546899240461645</v>
          </cell>
          <cell r="G137">
            <v>27.131847458729467</v>
          </cell>
          <cell r="H137">
            <v>13.420254898522581</v>
          </cell>
          <cell r="I137">
            <v>8.7182394993464172</v>
          </cell>
          <cell r="J137">
            <v>6.5807382987429506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1.0568715175920501E-6</v>
          </cell>
          <cell r="F138">
            <v>9.0362396612825903E-7</v>
          </cell>
          <cell r="G138">
            <v>1.0123246324608899E-6</v>
          </cell>
          <cell r="H138">
            <v>9.640424293347549E-7</v>
          </cell>
          <cell r="I138">
            <v>1.20443261858713E-6</v>
          </cell>
          <cell r="J138">
            <v>1.72921138602601E-6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1.6999981086058868</v>
          </cell>
          <cell r="F139">
            <v>1.6999963103711417</v>
          </cell>
          <cell r="G139">
            <v>1.6999956127365936</v>
          </cell>
          <cell r="H139">
            <v>1.6999956129392335</v>
          </cell>
          <cell r="I139">
            <v>1.1999997459695104</v>
          </cell>
          <cell r="J139">
            <v>1.1999996419728434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309.35208883172731</v>
          </cell>
          <cell r="J140">
            <v>715.13060610124421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-309.35208883172697</v>
          </cell>
          <cell r="J141">
            <v>-715.13060610124501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1.2325978476999799</v>
          </cell>
          <cell r="J142">
            <v>2.0112241960613346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0.24335407171591433</v>
          </cell>
          <cell r="J143">
            <v>0.59288843697893256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404.89649060223798</v>
          </cell>
          <cell r="J144">
            <v>986.457492815877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4.3631087349379101</v>
          </cell>
          <cell r="J145">
            <v>10.629929879481432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1.8458465157371901E-2</v>
          </cell>
          <cell r="J146">
            <v>2.3652736828081802E-2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1.8458465157371901E-2</v>
          </cell>
          <cell r="J147">
            <v>4.2111177980426698E-2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5.8014788062741102E-2</v>
          </cell>
          <cell r="I148">
            <v>0.209551959766521</v>
          </cell>
          <cell r="J148">
            <v>0.13467131789187001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4.8386801958711793E-4</v>
          </cell>
          <cell r="I149">
            <v>1.7328906743812969E-3</v>
          </cell>
          <cell r="J149">
            <v>1.0745051959457697E-3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4.320250174884979E-4</v>
          </cell>
          <cell r="I150">
            <v>1.634802523001224E-3</v>
          </cell>
          <cell r="J150">
            <v>1.0745051959457697E-3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1.0286309940202337E-3</v>
          </cell>
          <cell r="I151">
            <v>3.7154602795482373E-3</v>
          </cell>
          <cell r="J151">
            <v>2.3877893243239297E-3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3.8441737706234702E-5</v>
          </cell>
          <cell r="I152">
            <v>5.87201141029525E-7</v>
          </cell>
          <cell r="J152">
            <v>4.4983759297807001E-7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3.8441737706234702E-5</v>
          </cell>
          <cell r="I153">
            <v>1.45386806428109E-4</v>
          </cell>
          <cell r="J153">
            <v>9.5648608397659607E-5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1.2013297449691767E-3</v>
          </cell>
          <cell r="G154">
            <v>1.722414394846285E-3</v>
          </cell>
          <cell r="H154">
            <v>1.7758606433835795E-3</v>
          </cell>
          <cell r="I154">
            <v>1.8659726936636231E-3</v>
          </cell>
          <cell r="J154">
            <v>1.8967952486135691E-3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1.2013297449691767E-3</v>
          </cell>
          <cell r="G155">
            <v>1.722414394846285E-3</v>
          </cell>
          <cell r="H155">
            <v>1.7758606433835795E-3</v>
          </cell>
          <cell r="I155">
            <v>1.8659726936636231E-3</v>
          </cell>
          <cell r="J155">
            <v>1.8967952486135691E-3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1.0856089684782701E-4</v>
          </cell>
          <cell r="G156">
            <v>4.7309067990307297E-5</v>
          </cell>
          <cell r="H156">
            <v>8.85570298590075E-7</v>
          </cell>
          <cell r="I156">
            <v>2.64781875353875E-7</v>
          </cell>
          <cell r="J156">
            <v>1.3681770168896599E-7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1.0856089684782701E-4</v>
          </cell>
          <cell r="G157">
            <v>1.55869964838135E-4</v>
          </cell>
          <cell r="H157">
            <v>1.5675553513672501E-4</v>
          </cell>
          <cell r="I157">
            <v>1.5814922325044201E-4</v>
          </cell>
          <cell r="J157">
            <v>1.58286040952131E-4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0.11258821013503584</v>
          </cell>
          <cell r="F158">
            <v>0.11274331364091632</v>
          </cell>
          <cell r="G158">
            <v>0.10855956195595931</v>
          </cell>
          <cell r="H158">
            <v>0.11235386252581178</v>
          </cell>
          <cell r="I158">
            <v>0.10889063392887867</v>
          </cell>
          <cell r="J158">
            <v>0.1024618734709747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5.6294105067517943</v>
          </cell>
          <cell r="F159">
            <v>5.6371656820458185</v>
          </cell>
          <cell r="G159">
            <v>5.427978097797963</v>
          </cell>
          <cell r="H159">
            <v>5.6176931262905851</v>
          </cell>
          <cell r="I159">
            <v>5.4445316964439359</v>
          </cell>
          <cell r="J159">
            <v>5.123093673548734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9.6793692656092229</v>
          </cell>
          <cell r="F160">
            <v>9.6927037355862034</v>
          </cell>
          <cell r="G160">
            <v>9.3330206264423214</v>
          </cell>
          <cell r="H160">
            <v>9.6592220668619184</v>
          </cell>
          <cell r="I160">
            <v>9.3614833569141656</v>
          </cell>
          <cell r="J160">
            <v>8.8087936364046531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4.0970850763089404E-3</v>
          </cell>
          <cell r="F161">
            <v>2.92909257126679E-4</v>
          </cell>
          <cell r="G161">
            <v>5.3738681025139402E-7</v>
          </cell>
          <cell r="H161">
            <v>7.2850270260583494E-2</v>
          </cell>
          <cell r="I161">
            <v>1.4393772352529401E-2</v>
          </cell>
          <cell r="J161">
            <v>6.7086196435488701E-2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0.21266733516295083</v>
          </cell>
          <cell r="F162">
            <v>0.21295979483874511</v>
          </cell>
          <cell r="G162">
            <v>0.21295783783581299</v>
          </cell>
          <cell r="H162">
            <v>0.21222407966299553</v>
          </cell>
          <cell r="I162">
            <v>0.205681825301228</v>
          </cell>
          <cell r="J162">
            <v>0.19353896792795644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4.9971146788259064</v>
          </cell>
          <cell r="J163">
            <v>3.7876855885592056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-4.99711467882591</v>
          </cell>
          <cell r="J164">
            <v>-3.78768558855921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3.2254864051709131E-2</v>
          </cell>
          <cell r="J165">
            <v>2.4448365022973564E-2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3.6532120190728573E-2</v>
          </cell>
          <cell r="J166">
            <v>2.702187713065508E-2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5.6380079247577797</v>
          </cell>
          <cell r="J167">
            <v>4.2656600732938799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9.9964679516981986E-2</v>
          </cell>
          <cell r="J168">
            <v>7.5632270803083046E-2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2.30019264287624E-3</v>
          </cell>
          <cell r="J169">
            <v>2.4744587001445097E-7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2.30019264287624E-3</v>
          </cell>
          <cell r="J170">
            <v>2.30022933928323E-3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3.2944551067530172</v>
          </cell>
          <cell r="G171">
            <v>6.8323967400590995</v>
          </cell>
          <cell r="H171">
            <v>8.7665930469343625</v>
          </cell>
          <cell r="I171">
            <v>11.781571647337527</v>
          </cell>
          <cell r="J171">
            <v>15.833448915651925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3.2944551067530172</v>
          </cell>
          <cell r="G172">
            <v>6.8323967400590995</v>
          </cell>
          <cell r="H172">
            <v>8.7665930469343625</v>
          </cell>
          <cell r="I172">
            <v>11.781571647337527</v>
          </cell>
          <cell r="J172">
            <v>15.833448915651925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3.2944551067530199</v>
          </cell>
          <cell r="G173">
            <v>6.8323967400591004</v>
          </cell>
          <cell r="H173">
            <v>8.7665930469343607</v>
          </cell>
          <cell r="I173">
            <v>11.781571647337501</v>
          </cell>
          <cell r="J173">
            <v>15.8334489156519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2.3532312745014002E-8</v>
          </cell>
          <cell r="G174">
            <v>1.0047150651025101</v>
          </cell>
          <cell r="H174">
            <v>0.43177867605183801</v>
          </cell>
          <cell r="I174">
            <v>0.87407033804684897</v>
          </cell>
          <cell r="J174">
            <v>2.8852315484514599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1.1231012851003228</v>
          </cell>
          <cell r="G175">
            <v>2.1799440886348203</v>
          </cell>
          <cell r="H175">
            <v>2.5271529429273398</v>
          </cell>
          <cell r="I175">
            <v>3.3962833594040389</v>
          </cell>
          <cell r="J175">
            <v>4.5643214040046196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5.6100005250850948</v>
          </cell>
          <cell r="F176">
            <v>6.0767028876878628</v>
          </cell>
          <cell r="G176">
            <v>6.0772673566219346</v>
          </cell>
          <cell r="H176">
            <v>7.7487483309221341</v>
          </cell>
          <cell r="I176">
            <v>7.7487693565850018</v>
          </cell>
          <cell r="J176">
            <v>8.4900961867140925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6.0987763045336711</v>
          </cell>
          <cell r="F177">
            <v>6.6044043098993441</v>
          </cell>
          <cell r="G177">
            <v>6.6024150056424844</v>
          </cell>
          <cell r="H177">
            <v>8.4128063800681474</v>
          </cell>
          <cell r="I177">
            <v>8.4018003282023592</v>
          </cell>
          <cell r="J177">
            <v>9.1935504320776396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0.84970034752835299</v>
          </cell>
          <cell r="F178">
            <v>8.9874653485126898E-8</v>
          </cell>
          <cell r="G178">
            <v>6.2016722131748804E-8</v>
          </cell>
          <cell r="H178">
            <v>6.0674947725916194E-8</v>
          </cell>
          <cell r="I178">
            <v>7.5962540817174495E-8</v>
          </cell>
          <cell r="J178">
            <v>9.6062566386859805E-8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0.84970034752835299</v>
          </cell>
          <cell r="F179">
            <v>0.84970043740300705</v>
          </cell>
          <cell r="G179">
            <v>0.84970049941972903</v>
          </cell>
          <cell r="H179">
            <v>0.84970056009467598</v>
          </cell>
          <cell r="I179">
            <v>0.84970070212023596</v>
          </cell>
          <cell r="J179">
            <v>0.84970079818280198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3.479460448107472E-4</v>
          </cell>
          <cell r="G180">
            <v>6.889731138973185E-4</v>
          </cell>
          <cell r="H180">
            <v>7.1292277771160687E-4</v>
          </cell>
          <cell r="I180">
            <v>1.6493767559974996E-3</v>
          </cell>
          <cell r="J180">
            <v>1.7261493578141305E-3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3.479460448107472E-4</v>
          </cell>
          <cell r="G181">
            <v>6.889731138973185E-4</v>
          </cell>
          <cell r="H181">
            <v>7.1292277771160687E-4</v>
          </cell>
          <cell r="I181">
            <v>1.6493767559974996E-3</v>
          </cell>
          <cell r="J181">
            <v>1.7261493578141305E-3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3.0063210200247599E-5</v>
          </cell>
          <cell r="G182">
            <v>2.8060835068620101E-5</v>
          </cell>
          <cell r="H182">
            <v>7.3991378041282905E-7</v>
          </cell>
          <cell r="I182">
            <v>3.3159984618188799E-7</v>
          </cell>
          <cell r="J182">
            <v>1.7390934972831201E-7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3.0063210200247599E-5</v>
          </cell>
          <cell r="G183">
            <v>5.8124045268867703E-5</v>
          </cell>
          <cell r="H183">
            <v>5.8863959049280498E-5</v>
          </cell>
          <cell r="I183">
            <v>1.1867152973738E-4</v>
          </cell>
          <cell r="J183">
            <v>1.18845439087109E-4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2.1217880534809392E-3</v>
          </cell>
          <cell r="G184">
            <v>2.3053549604168662E-3</v>
          </cell>
          <cell r="H184">
            <v>2.3670589164328502E-3</v>
          </cell>
          <cell r="I184">
            <v>2.4796108442361963E-3</v>
          </cell>
          <cell r="J184">
            <v>2.3547773553120573E-3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2.1217880534809392E-3</v>
          </cell>
          <cell r="G185">
            <v>2.3053549604168662E-3</v>
          </cell>
          <cell r="H185">
            <v>2.3670589164328502E-3</v>
          </cell>
          <cell r="I185">
            <v>2.4796108442361963E-3</v>
          </cell>
          <cell r="J185">
            <v>2.3547773553120573E-3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1.83469822378958E-4</v>
          </cell>
          <cell r="G186">
            <v>1.5532743301722699E-5</v>
          </cell>
          <cell r="H186">
            <v>4.1563372830247498E-7</v>
          </cell>
          <cell r="I186">
            <v>1.8459756379464801E-7</v>
          </cell>
          <cell r="J186">
            <v>1.5054322322727701E-7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1.83469822378958E-4</v>
          </cell>
          <cell r="G187">
            <v>1.9900256568067999E-4</v>
          </cell>
          <cell r="H187">
            <v>1.9941819940898301E-4</v>
          </cell>
          <cell r="I187">
            <v>1.99996646576521E-4</v>
          </cell>
          <cell r="J187">
            <v>2.0014718979974799E-4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0.65967931821426751</v>
          </cell>
          <cell r="F188">
            <v>1.8166480136870191</v>
          </cell>
          <cell r="G188">
            <v>3.3577369110521733</v>
          </cell>
          <cell r="H188">
            <v>5.5783589771237256</v>
          </cell>
          <cell r="I188">
            <v>7.2171802971765464</v>
          </cell>
          <cell r="J188">
            <v>7.9785944992479376E-4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0.17249096383439078</v>
          </cell>
          <cell r="F189">
            <v>0.52163263709153807</v>
          </cell>
          <cell r="G189">
            <v>1.1305867630774626</v>
          </cell>
          <cell r="H189">
            <v>2.6370424255493932</v>
          </cell>
          <cell r="I189">
            <v>3.4117579586652669</v>
          </cell>
          <cell r="J189">
            <v>3.7716992178262929E-4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0.87315513517541754</v>
          </cell>
          <cell r="F190">
            <v>2.3100596020244719</v>
          </cell>
          <cell r="G190">
            <v>4.4875680419819099</v>
          </cell>
          <cell r="H190">
            <v>7.7901903490420601</v>
          </cell>
          <cell r="I190">
            <v>9.6700660661703672</v>
          </cell>
          <cell r="J190">
            <v>1.1311312360175521E-3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1.76081731902442E-2</v>
          </cell>
          <cell r="G191">
            <v>2.2515843131213499E-2</v>
          </cell>
          <cell r="H191">
            <v>5.5700768367325203E-2</v>
          </cell>
          <cell r="I191">
            <v>3.5942912026728401E-4</v>
          </cell>
          <cell r="J191">
            <v>1.09908341944082E-7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6.5187855982325911E-3</v>
          </cell>
          <cell r="F192">
            <v>1.9287122479760877E-2</v>
          </cell>
          <cell r="G192">
            <v>4.1802869046941742E-2</v>
          </cell>
          <cell r="H192">
            <v>9.7503286129465322E-2</v>
          </cell>
          <cell r="I192">
            <v>0.1349848011367176</v>
          </cell>
          <cell r="J192">
            <v>2.8153096409501421E-5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5.9536770124955882E-4</v>
          </cell>
          <cell r="G193">
            <v>1.0404739200825287E-3</v>
          </cell>
          <cell r="H193">
            <v>1.1182227420657425E-3</v>
          </cell>
          <cell r="I193">
            <v>0.8524249866534902</v>
          </cell>
          <cell r="J193">
            <v>0.85243890153119484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5.9536770124955882E-4</v>
          </cell>
          <cell r="G194">
            <v>1.0404739200825287E-3</v>
          </cell>
          <cell r="H194">
            <v>1.1182227420657425E-3</v>
          </cell>
          <cell r="I194">
            <v>0.8524249866534902</v>
          </cell>
          <cell r="J194">
            <v>0.85243890153119484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5.1259841800352899E-5</v>
          </cell>
          <cell r="G195">
            <v>3.6688826666739197E-5</v>
          </cell>
          <cell r="H195">
            <v>1.1354002167824199E-6</v>
          </cell>
          <cell r="I195">
            <v>5.9977930831291999E-2</v>
          </cell>
          <cell r="J195">
            <v>9.5185876438365697E-7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5.1259841800352899E-5</v>
          </cell>
          <cell r="G196">
            <v>8.7948668467092097E-5</v>
          </cell>
          <cell r="H196">
            <v>8.9084068683874495E-5</v>
          </cell>
          <cell r="I196">
            <v>6.06007464273291E-2</v>
          </cell>
          <cell r="J196">
            <v>6.0601698286093499E-2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F197">
            <v>2.5605832025735581E-6</v>
          </cell>
          <cell r="G197">
            <v>2.6154528430499215E-6</v>
          </cell>
          <cell r="H197">
            <v>1.6464638193506589E-3</v>
          </cell>
          <cell r="I197">
            <v>4.18994414502774E-3</v>
          </cell>
          <cell r="J197">
            <v>4.9271055879525011E-3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F198">
            <v>2.5626761441439959E-6</v>
          </cell>
          <cell r="G198">
            <v>2.6187931404229065E-6</v>
          </cell>
          <cell r="H198">
            <v>1.6464638193506558E-3</v>
          </cell>
          <cell r="I198">
            <v>4.1899441450277347E-3</v>
          </cell>
          <cell r="J198">
            <v>4.9271055879525003E-3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F199">
            <v>2.5626761441439959E-6</v>
          </cell>
          <cell r="G199">
            <v>2.6187931404229065E-6</v>
          </cell>
          <cell r="H199">
            <v>1.89248714869513E-3</v>
          </cell>
          <cell r="I199">
            <v>4.5053162849594975E-3</v>
          </cell>
          <cell r="J199">
            <v>4.9768743312741011E-3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F200">
            <v>2.5626761441439959E-6</v>
          </cell>
          <cell r="G200">
            <v>2.6187931404229065E-6</v>
          </cell>
          <cell r="H200">
            <v>1.89248714869513E-3</v>
          </cell>
          <cell r="I200">
            <v>4.5053162849594975E-3</v>
          </cell>
          <cell r="J200">
            <v>4.9768743312741011E-3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8.9865677527394905E-4</v>
          </cell>
          <cell r="F201">
            <v>2.3007028193047399E-5</v>
          </cell>
          <cell r="G201">
            <v>4.0273925066089701E-5</v>
          </cell>
          <cell r="H201">
            <v>3.9905755415353302E-5</v>
          </cell>
          <cell r="I201">
            <v>7.9594113716490594E-5</v>
          </cell>
          <cell r="J201">
            <v>1.65384633897028E-4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8.9865677527394905E-4</v>
          </cell>
          <cell r="F202">
            <v>9.1906717497833963E-4</v>
          </cell>
          <cell r="G202">
            <v>9.528175649404886E-4</v>
          </cell>
          <cell r="H202">
            <v>9.8296170872786467E-4</v>
          </cell>
          <cell r="I202">
            <v>1.3979515270977671E-3</v>
          </cell>
          <cell r="J202">
            <v>7.6531704955912043E-4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2.0321239030325915E-5</v>
          </cell>
          <cell r="G203">
            <v>2.0814028009278367</v>
          </cell>
          <cell r="H203">
            <v>2.6706315974512917</v>
          </cell>
          <cell r="I203">
            <v>3.5891108573451378</v>
          </cell>
          <cell r="J203">
            <v>4.8234665315695651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2.0321239030325915E-5</v>
          </cell>
          <cell r="G204">
            <v>2.0814028009278367</v>
          </cell>
          <cell r="H204">
            <v>2.6706315974512917</v>
          </cell>
          <cell r="I204">
            <v>3.5891108573451378</v>
          </cell>
          <cell r="J204">
            <v>4.8234665315695651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2.0321239030325898E-5</v>
          </cell>
          <cell r="G205">
            <v>2.0814028009278398</v>
          </cell>
          <cell r="H205">
            <v>2.67063159745129</v>
          </cell>
          <cell r="I205">
            <v>3.58911085734514</v>
          </cell>
          <cell r="J205">
            <v>4.8234665315695704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6.9655529185197398E-6</v>
          </cell>
          <cell r="G206">
            <v>0.66408515582812</v>
          </cell>
          <cell r="H206">
            <v>0.1057729162239</v>
          </cell>
          <cell r="I206">
            <v>0.14215386837337499</v>
          </cell>
          <cell r="J206">
            <v>1.12309470477889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6.9655529185197398E-6</v>
          </cell>
          <cell r="G207">
            <v>0.66409212138103801</v>
          </cell>
          <cell r="H207">
            <v>0.76986503760493796</v>
          </cell>
          <cell r="I207">
            <v>1.0346358302746099</v>
          </cell>
          <cell r="J207">
            <v>1.3904645700342999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0.96588051954647824</v>
          </cell>
          <cell r="F208">
            <v>3.7895674046763372E-4</v>
          </cell>
          <cell r="G208">
            <v>3.9008753693882902E-3</v>
          </cell>
          <cell r="H208">
            <v>1.1593863696288509E-2</v>
          </cell>
          <cell r="I208">
            <v>1.77031573321361E-2</v>
          </cell>
          <cell r="J208">
            <v>2.677528365294353E-4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1.8035507903658545</v>
          </cell>
          <cell r="F209">
            <v>7.2818620628489826E-4</v>
          </cell>
          <cell r="G209">
            <v>7.813438843379622E-3</v>
          </cell>
          <cell r="H209">
            <v>2.4796164942786116E-2</v>
          </cell>
          <cell r="I209">
            <v>3.7455183937318837E-2</v>
          </cell>
          <cell r="J209">
            <v>5.6046743076643103E-4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207.35797941126199</v>
          </cell>
          <cell r="F210">
            <v>0.12708693234632901</v>
          </cell>
          <cell r="G210">
            <v>0.94993443003718803</v>
          </cell>
          <cell r="H210">
            <v>2.67015017489845</v>
          </cell>
          <cell r="I210">
            <v>4.0327538842606003</v>
          </cell>
          <cell r="J210">
            <v>7.1283760129913401E-2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3.6765599186394011</v>
          </cell>
          <cell r="F211">
            <v>2.2533144033037101E-3</v>
          </cell>
          <cell r="G211">
            <v>1.6842809043212559E-2</v>
          </cell>
          <cell r="H211">
            <v>4.7343088207419254E-2</v>
          </cell>
          <cell r="I211">
            <v>7.1502728444337013E-2</v>
          </cell>
          <cell r="J211">
            <v>1.2638964562041363E-3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6.0584769615932996E-7</v>
          </cell>
          <cell r="G212">
            <v>4.5607160495824399E-4</v>
          </cell>
          <cell r="H212">
            <v>2.5934390742221098E-4</v>
          </cell>
          <cell r="I212">
            <v>6.1600138994985001E-7</v>
          </cell>
          <cell r="J212">
            <v>1.3551471109709199E-6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4.5485499468326002E-2</v>
          </cell>
          <cell r="F213">
            <v>1.2910122094465792E-4</v>
          </cell>
          <cell r="G213">
            <v>5.8467318792690404E-4</v>
          </cell>
          <cell r="H213">
            <v>8.4246085144470961E-4</v>
          </cell>
          <cell r="I213">
            <v>2.6741673397192903E-3</v>
          </cell>
          <cell r="J213">
            <v>9.085873320574013E-5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12.841920276385771</v>
          </cell>
          <cell r="F214">
            <v>16.032965533466243</v>
          </cell>
          <cell r="G214">
            <v>7.0906931350893281</v>
          </cell>
          <cell r="H214">
            <v>12.618320155023381</v>
          </cell>
          <cell r="I214">
            <v>13.063546846815496</v>
          </cell>
          <cell r="J214">
            <v>13.395858250120828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12.841920276385771</v>
          </cell>
          <cell r="F215">
            <v>16.032965533466243</v>
          </cell>
          <cell r="G215">
            <v>7.0906931350893281</v>
          </cell>
          <cell r="H215">
            <v>12.618320155023381</v>
          </cell>
          <cell r="I215">
            <v>13.063546846815496</v>
          </cell>
          <cell r="J215">
            <v>13.395858250120828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16.052400518683189</v>
          </cell>
          <cell r="F216">
            <v>20.041207090034142</v>
          </cell>
          <cell r="G216">
            <v>8.8633665925306815</v>
          </cell>
          <cell r="H216">
            <v>15.772900365321053</v>
          </cell>
          <cell r="I216">
            <v>16.329433732680929</v>
          </cell>
          <cell r="J216">
            <v>16.744822982515394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16.052400518683189</v>
          </cell>
          <cell r="F217">
            <v>20.041207090034142</v>
          </cell>
          <cell r="G217">
            <v>8.8633665925306815</v>
          </cell>
          <cell r="H217">
            <v>15.772900365321053</v>
          </cell>
          <cell r="I217">
            <v>16.329433732680929</v>
          </cell>
          <cell r="J217">
            <v>16.744822982515394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1.9394615144428235E-6</v>
          </cell>
          <cell r="F219">
            <v>1.4304696559930123E-4</v>
          </cell>
          <cell r="G219">
            <v>1.2504647195206568E-3</v>
          </cell>
          <cell r="H219">
            <v>9.5087571061006656E-4</v>
          </cell>
          <cell r="I219">
            <v>2.3100462905126318E-3</v>
          </cell>
          <cell r="J219">
            <v>8.5346366091410962E-4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/>
          <cell r="F220">
            <v>1.4295166448964185E-4</v>
          </cell>
          <cell r="G220">
            <v>1.2491635075336449E-3</v>
          </cell>
          <cell r="H220">
            <v>9.5087571061006656E-4</v>
          </cell>
          <cell r="I220">
            <v>2.3100462905126409E-3</v>
          </cell>
          <cell r="J220">
            <v>8.5346366091411071E-4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/>
          <cell r="F221">
            <v>1.8821969168859003E-4</v>
          </cell>
          <cell r="G221">
            <v>1.6135028639078861E-3</v>
          </cell>
          <cell r="H221">
            <v>1.1885946382542926E-3</v>
          </cell>
          <cell r="I221">
            <v>2.717701518257099E-3</v>
          </cell>
          <cell r="J221">
            <v>9.4829295657241242E-4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/>
          <cell r="F222">
            <v>1.8821969168859003E-4</v>
          </cell>
          <cell r="G222">
            <v>1.6135028639078861E-3</v>
          </cell>
          <cell r="H222">
            <v>1.1885946382542926E-3</v>
          </cell>
          <cell r="I222">
            <v>2.717701518257099E-3</v>
          </cell>
          <cell r="J222">
            <v>9.4829295657241242E-4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1.5255513916898199E-3</v>
          </cell>
          <cell r="F223">
            <v>4.2703273049849103E-5</v>
          </cell>
          <cell r="G223">
            <v>3.3759070024836298E-5</v>
          </cell>
          <cell r="H223">
            <v>1.69075444160188E-5</v>
          </cell>
          <cell r="I223">
            <v>1.2443849643086201E-4</v>
          </cell>
          <cell r="J223">
            <v>1.8362587849575401E-4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1.5255513916898199E-3</v>
          </cell>
          <cell r="F224">
            <v>1.5656258193501307E-3</v>
          </cell>
          <cell r="G224">
            <v>1.5908102058106869E-3</v>
          </cell>
          <cell r="H224">
            <v>1.5845890723187816E-3</v>
          </cell>
          <cell r="I224">
            <v>1.5474993955427131E-3</v>
          </cell>
          <cell r="J224">
            <v>8.6517628511736683E-4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4.6063838349783709E-4</v>
          </cell>
          <cell r="I225">
            <v>4.0913699253451114E-3</v>
          </cell>
          <cell r="J225">
            <v>5.6059271062700576E-4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2.3031919174891849E-4</v>
          </cell>
          <cell r="I226">
            <v>1.8392396912101866E-3</v>
          </cell>
          <cell r="J226">
            <v>2.2620407621791485E-4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4.9961547748611501E-2</v>
          </cell>
          <cell r="I227">
            <v>0.42340048401736602</v>
          </cell>
          <cell r="J227">
            <v>5.5469173472566899E-2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8.8584304518814759E-4</v>
          </cell>
          <cell r="I228">
            <v>7.507100780449737E-3</v>
          </cell>
          <cell r="J228">
            <v>9.8349598355615083E-4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7.0279962380156898E-5</v>
          </cell>
          <cell r="I229">
            <v>1.0248817488346901E-4</v>
          </cell>
          <cell r="J229">
            <v>3.4722786416170399E-7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7.0279962380156898E-5</v>
          </cell>
          <cell r="I230">
            <v>1.8307391393420527E-4</v>
          </cell>
          <cell r="J230">
            <v>8.8448548248597214E-5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6.1548957868379727E-4</v>
          </cell>
          <cell r="F231">
            <v>4.7471323729682025E-4</v>
          </cell>
          <cell r="G231">
            <v>4.2603305764246667E-2</v>
          </cell>
          <cell r="H231">
            <v>2.3173547078601492E-3</v>
          </cell>
          <cell r="I231">
            <v>0.15523534257650379</v>
          </cell>
          <cell r="J231">
            <v>0.11184352029553839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6.1548957868379597E-4</v>
          </cell>
          <cell r="F232">
            <v>4.7432553826171422E-4</v>
          </cell>
          <cell r="G232">
            <v>4.2548964813016753E-2</v>
          </cell>
          <cell r="H232">
            <v>2.3173547078601526E-3</v>
          </cell>
          <cell r="I232">
            <v>0.1552353425765039</v>
          </cell>
          <cell r="J232">
            <v>0.1118435202955384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7.5986367734179891E-4</v>
          </cell>
          <cell r="F233">
            <v>5.775100212285397E-4</v>
          </cell>
          <cell r="G233">
            <v>5.0718221147912579E-2</v>
          </cell>
          <cell r="H233">
            <v>2.6636261009907727E-3</v>
          </cell>
          <cell r="I233">
            <v>0.1669197232005466</v>
          </cell>
          <cell r="J233">
            <v>0.11297325282376916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7.5986367734179891E-4</v>
          </cell>
          <cell r="F234">
            <v>5.775100212285397E-4</v>
          </cell>
          <cell r="G234">
            <v>5.0718221147912579E-2</v>
          </cell>
          <cell r="H234">
            <v>2.6636261009907727E-3</v>
          </cell>
          <cell r="I234">
            <v>0.1669197232005466</v>
          </cell>
          <cell r="J234">
            <v>0.11297325282376916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2.0473226129703098E-3</v>
          </cell>
          <cell r="F235">
            <v>3.0724956930648497E-5</v>
          </cell>
          <cell r="G235">
            <v>6.4415998100842797E-4</v>
          </cell>
          <cell r="H235">
            <v>1.06593773498362E-5</v>
          </cell>
          <cell r="I235">
            <v>3.3564008271156401E-3</v>
          </cell>
          <cell r="J235">
            <v>2.8869717966463301E-5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2.0574707951788386E-3</v>
          </cell>
          <cell r="F236">
            <v>2.0846233432995562E-3</v>
          </cell>
          <cell r="G236">
            <v>2.7221553952495102E-3</v>
          </cell>
          <cell r="H236">
            <v>2.6127687961512544E-3</v>
          </cell>
          <cell r="I236">
            <v>4.4172741363380619E-2</v>
          </cell>
          <cell r="J236">
            <v>1.9673449702051812E-2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26.612931763861202</v>
          </cell>
          <cell r="F237">
            <v>201.785805961759</v>
          </cell>
          <cell r="G237">
            <v>1.1028821029082601</v>
          </cell>
          <cell r="H237">
            <v>0.27617988423156298</v>
          </cell>
          <cell r="I237">
            <v>0.40908868117401498</v>
          </cell>
          <cell r="J237"/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0.35506736484146678</v>
          </cell>
          <cell r="F238">
            <v>2.6922082475162119</v>
          </cell>
          <cell r="G238">
            <v>1.4714554769280129E-2</v>
          </cell>
          <cell r="H238">
            <v>3.6847674125661612E-3</v>
          </cell>
          <cell r="I238">
            <v>5.4580247414971065E-3</v>
          </cell>
          <cell r="J238"/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0.3610981243400434</v>
          </cell>
          <cell r="F239">
            <v>2.7379349519912992</v>
          </cell>
          <cell r="G239">
            <v>1.4964479008253141E-2</v>
          </cell>
          <cell r="H239">
            <v>3.7473525675924459E-3</v>
          </cell>
          <cell r="I239">
            <v>5.5507283741386051E-3</v>
          </cell>
          <cell r="J239"/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66.745680515782567</v>
          </cell>
          <cell r="F240">
            <v>49.783070994377923</v>
          </cell>
          <cell r="G240">
            <v>68.479483068753339</v>
          </cell>
          <cell r="H240">
            <v>69.518979220326656</v>
          </cell>
          <cell r="I240">
            <v>69.984922071641023</v>
          </cell>
          <cell r="J240">
            <v>71.401005668380918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66.745680515782567</v>
          </cell>
          <cell r="F241">
            <v>49.783070994377923</v>
          </cell>
          <cell r="G241">
            <v>68.479483068753339</v>
          </cell>
          <cell r="H241">
            <v>69.518979220326656</v>
          </cell>
          <cell r="I241">
            <v>69.984922071641023</v>
          </cell>
          <cell r="J241">
            <v>71.401005668380918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/>
          <cell r="F243">
            <v>2.5759011945898611E-6</v>
          </cell>
          <cell r="G243">
            <v>2.6502650649731885E-6</v>
          </cell>
          <cell r="H243">
            <v>4.7106320112634445E-4</v>
          </cell>
          <cell r="I243">
            <v>9.0132342415535634E-4</v>
          </cell>
          <cell r="J243">
            <v>4.604209061077283E-4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1.9394615007976208E-6</v>
          </cell>
          <cell r="F244">
            <v>2.5776184620529137E-6</v>
          </cell>
          <cell r="G244">
            <v>2.6530257577492002E-6</v>
          </cell>
          <cell r="H244">
            <v>4.7106320112634445E-4</v>
          </cell>
          <cell r="I244">
            <v>9.0132342415535373E-4</v>
          </cell>
          <cell r="J244">
            <v>4.6042090610772787E-4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/>
          <cell r="F245"/>
          <cell r="G245"/>
          <cell r="H245">
            <v>5.8882900142101546E-4</v>
          </cell>
          <cell r="I245">
            <v>1.0603804989895167E-3</v>
          </cell>
          <cell r="J245">
            <v>5.1157878456175448E-4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/>
          <cell r="F246"/>
          <cell r="G246"/>
          <cell r="H246">
            <v>5.8882900142101546E-4</v>
          </cell>
          <cell r="I246">
            <v>1.0603804989895167E-3</v>
          </cell>
          <cell r="J246">
            <v>5.1157878456175448E-4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1.1151564766449201E-3</v>
          </cell>
          <cell r="F247">
            <v>2.62521038567584E-5</v>
          </cell>
          <cell r="G247">
            <v>3.9928659685124297E-5</v>
          </cell>
          <cell r="H247">
            <v>3.1675095014874601E-5</v>
          </cell>
          <cell r="I247">
            <v>9.3276524825911198E-5</v>
          </cell>
          <cell r="J247">
            <v>1.8473649311899701E-4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1.1151564766449201E-3</v>
          </cell>
          <cell r="F248">
            <v>1.1382166234268775E-3</v>
          </cell>
          <cell r="G248">
            <v>1.1698472835816077E-3</v>
          </cell>
          <cell r="H248">
            <v>1.18821668248129E-3</v>
          </cell>
          <cell r="I248">
            <v>1.574557646386413E-3</v>
          </cell>
          <cell r="J248">
            <v>8.6489703068277348E-4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3.3522572493855595E-3</v>
          </cell>
          <cell r="F249">
            <v>1.2378363067812688E-3</v>
          </cell>
          <cell r="G249">
            <v>1.3656912577445161E-3</v>
          </cell>
          <cell r="H249">
            <v>5.7951637015454653E-4</v>
          </cell>
          <cell r="I249">
            <v>8.7716283954280096E-4</v>
          </cell>
          <cell r="J249">
            <v>6.3209389435459312E-4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55.820387856589704</v>
          </cell>
          <cell r="F250">
            <v>57.233659987114194</v>
          </cell>
          <cell r="G250">
            <v>54.136293211896842</v>
          </cell>
          <cell r="H250">
            <v>53.23275450791342</v>
          </cell>
          <cell r="I250">
            <v>37.891471195135409</v>
          </cell>
          <cell r="J250">
            <v>38.993495975288887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3.1476606290119259E-3</v>
          </cell>
          <cell r="F251">
            <v>8.5489078040774772E-4</v>
          </cell>
          <cell r="G251">
            <v>1.0708165167949103E-3</v>
          </cell>
          <cell r="H251">
            <v>4.3503022569452827E-4</v>
          </cell>
          <cell r="I251">
            <v>6.459027800659648E-4</v>
          </cell>
          <cell r="J251">
            <v>5.0093904816708972E-4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25.753295821897769</v>
          </cell>
          <cell r="F252">
            <v>57.232938267444858</v>
          </cell>
          <cell r="G252">
            <v>54.133834434103179</v>
          </cell>
          <cell r="H252">
            <v>24.389469240800299</v>
          </cell>
          <cell r="I252">
            <v>17.210888885260754</v>
          </cell>
          <cell r="J252">
            <v>17.597247077131907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30.073590838721984</v>
          </cell>
          <cell r="F253">
            <v>2.8139271547553035E-3</v>
          </cell>
          <cell r="G253">
            <v>4.8947659665215196E-3</v>
          </cell>
          <cell r="H253">
            <v>28.844298774505496</v>
          </cell>
          <cell r="I253">
            <v>20.682105375494309</v>
          </cell>
          <cell r="J253">
            <v>21.397377433195665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1.97114440379985E-7</v>
          </cell>
          <cell r="F254">
            <v>2.1250997677167799E-7</v>
          </cell>
          <cell r="G254">
            <v>2.3518377301121799E-7</v>
          </cell>
          <cell r="H254">
            <v>2.89335930592862E-7</v>
          </cell>
          <cell r="I254">
            <v>5.1379467613783504E-7</v>
          </cell>
          <cell r="J254">
            <v>8.7315411726617699E-7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4.4927374272514395</v>
          </cell>
          <cell r="G255">
            <v>4.4927377727866267</v>
          </cell>
          <cell r="H255">
            <v>4.4927381671599447</v>
          </cell>
          <cell r="I255">
            <v>4.4927389615092759</v>
          </cell>
          <cell r="J255">
            <v>4.4927398740200726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2.6520422878370327E-3</v>
          </cell>
          <cell r="I256">
            <v>7.078800229400648</v>
          </cell>
          <cell r="J256">
            <v>7.3742509782285195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2.6520422878370327E-3</v>
          </cell>
          <cell r="I257">
            <v>7.078800229400648</v>
          </cell>
          <cell r="J257">
            <v>7.3742509782285195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1.7848991696753301E-4</v>
          </cell>
          <cell r="I258">
            <v>0.202099410290521</v>
          </cell>
          <cell r="J258">
            <v>0.190595148367628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1.7848991696753301E-4</v>
          </cell>
          <cell r="I259">
            <v>0.24942079186328101</v>
          </cell>
          <cell r="J259">
            <v>0.25981849034663401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3.7715201619308363E-6</v>
          </cell>
          <cell r="I260">
            <v>0.30732965067590429</v>
          </cell>
          <cell r="J260">
            <v>0.30733193801372105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3.7715201619308363E-6</v>
          </cell>
          <cell r="I261">
            <v>0.30732965067590429</v>
          </cell>
          <cell r="J261">
            <v>0.30733193801372105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3.7715201619308401E-6</v>
          </cell>
          <cell r="I262">
            <v>0.30732965067590401</v>
          </cell>
          <cell r="J262">
            <v>0.307331938013721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1.1710843110703E-6</v>
          </cell>
          <cell r="I263">
            <v>8.2648678265384107E-2</v>
          </cell>
          <cell r="J263">
            <v>7.6297315026135398E-7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1.1710843110703E-6</v>
          </cell>
          <cell r="I264">
            <v>8.8594133806071507E-2</v>
          </cell>
          <cell r="J264">
            <v>8.8594896779221693E-2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6.5070005192512239</v>
          </cell>
          <cell r="F265">
            <v>7.3027690915564687</v>
          </cell>
          <cell r="G265">
            <v>7.4118164521308545</v>
          </cell>
          <cell r="H265">
            <v>7.3981397877020454</v>
          </cell>
          <cell r="I265">
            <v>4.5642089850863972</v>
          </cell>
          <cell r="J265">
            <v>4.6534312621855625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1689.29333122349</v>
          </cell>
          <cell r="F266">
            <v>1895.88414651779</v>
          </cell>
          <cell r="G266">
            <v>1924.1941149065799</v>
          </cell>
          <cell r="H266">
            <v>1920.6434930886401</v>
          </cell>
          <cell r="I266">
            <v>1184.9219587436</v>
          </cell>
          <cell r="J266">
            <v>1208.0851039215199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18.203591931287658</v>
          </cell>
          <cell r="F267">
            <v>20.429786061614113</v>
          </cell>
          <cell r="G267">
            <v>20.734850376148444</v>
          </cell>
          <cell r="H267">
            <v>20.696589365179332</v>
          </cell>
          <cell r="I267">
            <v>12.768555589909527</v>
          </cell>
          <cell r="J267">
            <v>13.018158447430178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1.9351119634254699E-7</v>
          </cell>
          <cell r="G268">
            <v>5.9038330348355098E-7</v>
          </cell>
          <cell r="H268">
            <v>6.7315230878224303E-2</v>
          </cell>
          <cell r="I268">
            <v>1.34193572125038E-7</v>
          </cell>
          <cell r="J268">
            <v>1.7166353957508401E-2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0.2765042022112485</v>
          </cell>
          <cell r="F269">
            <v>0.27650248863200244</v>
          </cell>
          <cell r="G269">
            <v>0.27650256674507945</v>
          </cell>
          <cell r="H269">
            <v>0.27599235032639202</v>
          </cell>
          <cell r="I269">
            <v>0.18161654734496641</v>
          </cell>
          <cell r="J269">
            <v>0.1847888016409249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0.43672444574810221</v>
          </cell>
          <cell r="F270">
            <v>0.55206544381640787</v>
          </cell>
          <cell r="G270">
            <v>2.2138018380845312</v>
          </cell>
          <cell r="H270">
            <v>6.6809475266082332</v>
          </cell>
          <cell r="I270">
            <v>6.6809600532752187</v>
          </cell>
          <cell r="J270">
            <v>6.6809644367253451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0.43672444574810221</v>
          </cell>
          <cell r="F271">
            <v>0.55206544381640787</v>
          </cell>
          <cell r="G271">
            <v>2.2138018380845312</v>
          </cell>
          <cell r="H271">
            <v>6.6809475266082332</v>
          </cell>
          <cell r="I271">
            <v>6.6809600532752187</v>
          </cell>
          <cell r="J271">
            <v>6.6809644367253451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3.9500064820332037</v>
          </cell>
          <cell r="F272">
            <v>2.2958578457514562</v>
          </cell>
          <cell r="G272">
            <v>3.1450709161783448</v>
          </cell>
          <cell r="H272">
            <v>1.3264633515236488</v>
          </cell>
          <cell r="I272">
            <v>3.1042149247324482</v>
          </cell>
          <cell r="J272">
            <v>22.849907949146559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3.9500064820332037</v>
          </cell>
          <cell r="F273">
            <v>2.2958578457514562</v>
          </cell>
          <cell r="G273">
            <v>3.1450709161783448</v>
          </cell>
          <cell r="H273">
            <v>1.3264633515236488</v>
          </cell>
          <cell r="I273">
            <v>3.1042149247324482</v>
          </cell>
          <cell r="J273">
            <v>22.849907949146559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1.5429144707077993</v>
          </cell>
          <cell r="F274">
            <v>1.3924806407176973</v>
          </cell>
          <cell r="G274">
            <v>1.1938785393552098</v>
          </cell>
          <cell r="H274">
            <v>0.92380089595902626</v>
          </cell>
          <cell r="I274">
            <v>0.55311457027973054</v>
          </cell>
          <cell r="J274">
            <v>0.3311713241012163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2.2041635295825701</v>
          </cell>
          <cell r="F275">
            <v>1.9892580581681387</v>
          </cell>
          <cell r="G275">
            <v>1.7055407705074417</v>
          </cell>
          <cell r="H275">
            <v>1.3197155656557524</v>
          </cell>
          <cell r="I275">
            <v>0.79016367182818736</v>
          </cell>
          <cell r="J275">
            <v>0.47310189157316646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0.195703532700682</v>
          </cell>
          <cell r="F276">
            <v>6.9308514726666005E-7</v>
          </cell>
          <cell r="G276">
            <v>7.47222236647031E-7</v>
          </cell>
          <cell r="H276">
            <v>8.0304239617388203E-7</v>
          </cell>
          <cell r="I276">
            <v>2.0042192524761901E-2</v>
          </cell>
          <cell r="J276">
            <v>4.3067267019689999E-2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0.195703532700682</v>
          </cell>
          <cell r="F277">
            <v>0.19570422578582899</v>
          </cell>
          <cell r="G277">
            <v>0.195704973008066</v>
          </cell>
          <cell r="H277">
            <v>0.19570577605046199</v>
          </cell>
          <cell r="I277">
            <v>8.8530826747717797E-2</v>
          </cell>
          <cell r="J277">
            <v>6.3113972067892904E-2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0.214896130462467</v>
          </cell>
          <cell r="J278">
            <v>9.711007110413531E-4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19.5144648452859</v>
          </cell>
          <cell r="J279">
            <v>0.10318498931511701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0.34600114973911128</v>
          </cell>
          <cell r="J280">
            <v>1.8295210871474607E-3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1.2544571061392E-2</v>
          </cell>
          <cell r="J281">
            <v>2.459778337984916E-4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1.2544571061392E-2</v>
          </cell>
          <cell r="J282">
            <v>2.5332467214164599E-7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1.2544571061392E-2</v>
          </cell>
          <cell r="J283">
            <v>2.4597783379850038E-4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1522.32243158608</v>
          </cell>
          <cell r="F284">
            <v>1351.8417710009401</v>
          </cell>
          <cell r="G284">
            <v>1524.2467081582799</v>
          </cell>
          <cell r="H284">
            <v>1747.1230173266199</v>
          </cell>
          <cell r="I284">
            <v>1572.1131824243801</v>
          </cell>
          <cell r="J284">
            <v>795.02143504447395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27.210387956892642</v>
          </cell>
          <cell r="F285">
            <v>28.488429877922378</v>
          </cell>
          <cell r="G285">
            <v>26.947691856135986</v>
          </cell>
          <cell r="H285">
            <v>30.879091978916996</v>
          </cell>
          <cell r="I285">
            <v>27.857822645267618</v>
          </cell>
          <cell r="J285">
            <v>14.207057253442828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26.991532474930466</v>
          </cell>
          <cell r="F286">
            <v>23.968825726966994</v>
          </cell>
          <cell r="G286">
            <v>27.025650853870147</v>
          </cell>
          <cell r="H286">
            <v>30.977358463238033</v>
          </cell>
          <cell r="I286">
            <v>27.874347206106091</v>
          </cell>
          <cell r="J286">
            <v>14.096124734831106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0.30578232032802316</v>
          </cell>
          <cell r="F287">
            <v>4.6106138470765385</v>
          </cell>
          <cell r="G287">
            <v>7.2783303225924861E-3</v>
          </cell>
          <cell r="H287">
            <v>2.1441924126748175E-4</v>
          </cell>
          <cell r="I287">
            <v>3.1255758410123177E-4</v>
          </cell>
          <cell r="J287">
            <v>5.3713816408346843E-4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8.5029619992956222E-4</v>
          </cell>
          <cell r="H288">
            <v>1.6708607884895251E-4</v>
          </cell>
          <cell r="I288">
            <v>7.2159064455038682E-2</v>
          </cell>
          <cell r="J288">
            <v>0.15578406030828118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4.1310859845383302E-7</v>
          </cell>
          <cell r="F289">
            <v>8.6134578226894902E-8</v>
          </cell>
          <cell r="G289">
            <v>1.29451567400772E-7</v>
          </cell>
          <cell r="H289">
            <v>1.4551709831481301E-7</v>
          </cell>
          <cell r="I289">
            <v>3.0501854187731E-7</v>
          </cell>
          <cell r="J289">
            <v>5.2000548502687402E-7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2.2350526147337386</v>
          </cell>
          <cell r="F290">
            <v>2.2350527008683168</v>
          </cell>
          <cell r="G290">
            <v>2.2350528303198844</v>
          </cell>
          <cell r="H290">
            <v>2.2350529758369824</v>
          </cell>
          <cell r="I290">
            <v>2.2350535093658754</v>
          </cell>
          <cell r="J290">
            <v>1.1208923302350802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3.4721875509098268E-4</v>
          </cell>
          <cell r="I291">
            <v>6.8958310141531236E-4</v>
          </cell>
          <cell r="J291">
            <v>2.7030896786128762E-4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9.3734057850438268E-4</v>
          </cell>
          <cell r="I292">
            <v>1.7846517086905806E-3</v>
          </cell>
          <cell r="J292">
            <v>6.7180331298227324E-4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1.7078964042300077E-3</v>
          </cell>
          <cell r="I293">
            <v>3.191228694154293E-3</v>
          </cell>
          <cell r="J293">
            <v>1.1211992170949091E-3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3.0798319574168701E-5</v>
          </cell>
          <cell r="I294">
            <v>1.5095543432478899E-5</v>
          </cell>
          <cell r="J294">
            <v>2.4068004359501198E-6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3.0798319574168701E-5</v>
          </cell>
          <cell r="I295">
            <v>6.1232596868015339E-5</v>
          </cell>
          <cell r="J295">
            <v>2.3969068817169076E-5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14.371880208897306</v>
          </cell>
          <cell r="F296">
            <v>14.907898534692645</v>
          </cell>
          <cell r="G296">
            <v>14.495014685750105</v>
          </cell>
          <cell r="H296">
            <v>14.523597114978626</v>
          </cell>
          <cell r="I296">
            <v>17.090254143101653</v>
          </cell>
          <cell r="J296">
            <v>17.644866728232088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47.508464200434339</v>
          </cell>
          <cell r="F297">
            <v>2.8199586517420696E-3</v>
          </cell>
          <cell r="G297">
            <v>4.9323076071520469E-3</v>
          </cell>
          <cell r="H297">
            <v>1.5931851827473565E-3</v>
          </cell>
          <cell r="I297">
            <v>0.18760589284017823</v>
          </cell>
          <cell r="J297">
            <v>0.91974600204734958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22.254104090394872</v>
          </cell>
          <cell r="F298">
            <v>18.365913914150237</v>
          </cell>
          <cell r="G298">
            <v>18.897385217638572</v>
          </cell>
          <cell r="H298">
            <v>17.112655563607113</v>
          </cell>
          <cell r="I298">
            <v>18.477759359719059</v>
          </cell>
          <cell r="J298">
            <v>20.522516167853315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10.116507952980644</v>
          </cell>
          <cell r="F299">
            <v>14.997925228811321</v>
          </cell>
          <cell r="G299">
            <v>14.998570033683297</v>
          </cell>
          <cell r="H299">
            <v>15.211575272850133</v>
          </cell>
          <cell r="I299">
            <v>18.066450094022674</v>
          </cell>
          <cell r="J299">
            <v>18.954487435918782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23.275829786303511</v>
          </cell>
          <cell r="F300">
            <v>19.379330976885527</v>
          </cell>
          <cell r="G300">
            <v>19.742294337808222</v>
          </cell>
          <cell r="H300">
            <v>18.151144048583237</v>
          </cell>
          <cell r="I300">
            <v>19.565741356500148</v>
          </cell>
          <cell r="J300">
            <v>22.697187122856782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117.52678398740277</v>
          </cell>
          <cell r="F301">
            <v>67.653888613191469</v>
          </cell>
          <cell r="G301">
            <v>68.138196582487382</v>
          </cell>
          <cell r="H301">
            <v>65.000565185201893</v>
          </cell>
          <cell r="I301">
            <v>73.387810846183754</v>
          </cell>
          <cell r="J301">
            <v>80.738803456908343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2.7036865840274699E-8</v>
          </cell>
          <cell r="F302">
            <v>2.8127611415742601E-8</v>
          </cell>
          <cell r="G302">
            <v>3.21778665654736E-8</v>
          </cell>
          <cell r="H302">
            <v>3.7160452356179599E-8</v>
          </cell>
          <cell r="I302">
            <v>6.54146183113795E-8</v>
          </cell>
          <cell r="J302">
            <v>1.09229464784551E-7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4.3300925230734197</v>
          </cell>
          <cell r="G303">
            <v>4.3300925694472072</v>
          </cell>
          <cell r="H303">
            <v>4.3300926220703584</v>
          </cell>
          <cell r="I303">
            <v>4.3300927235098845</v>
          </cell>
          <cell r="J303">
            <v>4.3300928382539547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93.719924909535095</v>
          </cell>
          <cell r="F304">
            <v>98.059819467373401</v>
          </cell>
          <cell r="G304">
            <v>56.667088646657703</v>
          </cell>
          <cell r="H304">
            <v>286.22616186002102</v>
          </cell>
          <cell r="I304">
            <v>277.37603823838498</v>
          </cell>
          <cell r="J304">
            <v>0.45120837337362801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0.59439703917648223</v>
          </cell>
          <cell r="F305">
            <v>0.62588637894095944</v>
          </cell>
          <cell r="G305">
            <v>0.36108779420929887</v>
          </cell>
          <cell r="H305">
            <v>1.8268876930608446</v>
          </cell>
          <cell r="I305">
            <v>1.7703747058161319</v>
          </cell>
          <cell r="J305">
            <v>2.8178736056944619E-3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0.69257528530278345</v>
          </cell>
          <cell r="F306">
            <v>0.7502221846684759</v>
          </cell>
          <cell r="G306">
            <v>0.45095519040951765</v>
          </cell>
          <cell r="H306">
            <v>2.4344857292210191</v>
          </cell>
          <cell r="I306">
            <v>2.655562058724199</v>
          </cell>
          <cell r="J306">
            <v>4.2268104085416928E-3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1.6617007962683548</v>
          </cell>
          <cell r="F307">
            <v>1.7386492813364114</v>
          </cell>
          <cell r="G307">
            <v>1.0047356143024406</v>
          </cell>
          <cell r="H307">
            <v>5.0749319478727095</v>
          </cell>
          <cell r="I307">
            <v>4.9180148623827113</v>
          </cell>
          <cell r="J307">
            <v>8.0001484640714188E-3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2.7171966628162202E-2</v>
          </cell>
          <cell r="G308">
            <v>1.668086435296E-4</v>
          </cell>
          <cell r="H308">
            <v>0.10100433128429299</v>
          </cell>
          <cell r="I308">
            <v>3.0861196912841999E-7</v>
          </cell>
          <cell r="J308">
            <v>1.06246732741668E-7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4.7877296863177488E-2</v>
          </cell>
          <cell r="G309">
            <v>4.0014022215594455E-2</v>
          </cell>
          <cell r="H309">
            <v>0.13935735269286484</v>
          </cell>
          <cell r="I309">
            <v>0.13397571662163293</v>
          </cell>
          <cell r="J309">
            <v>3.3294346670389996E-4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0.62578718342772921</v>
          </cell>
          <cell r="F310">
            <v>0.73757360126087512</v>
          </cell>
          <cell r="G310">
            <v>0.73633587737869555</v>
          </cell>
          <cell r="H310">
            <v>0.73428371619599553</v>
          </cell>
          <cell r="I310">
            <v>0.73022426649061423</v>
          </cell>
          <cell r="J310">
            <v>0.72623604957009846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0.62578718342772921</v>
          </cell>
          <cell r="F311">
            <v>0.73757360126087512</v>
          </cell>
          <cell r="G311">
            <v>0.73633587737869555</v>
          </cell>
          <cell r="H311">
            <v>0.73428371619599553</v>
          </cell>
          <cell r="I311">
            <v>0.73022426649061423</v>
          </cell>
          <cell r="J311">
            <v>0.72623604957009846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2.6713422860689007E-4</v>
          </cell>
          <cell r="F312">
            <v>1.4435462431318089E-3</v>
          </cell>
          <cell r="G312">
            <v>2.343102093385627E-3</v>
          </cell>
          <cell r="H312">
            <v>9.768408282012633E-4</v>
          </cell>
          <cell r="I312">
            <v>1.5283362592753524E-3</v>
          </cell>
          <cell r="J312">
            <v>0.1362741460940487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2.6713422860688958E-4</v>
          </cell>
          <cell r="F313">
            <v>1.444508607293895E-3</v>
          </cell>
          <cell r="G313">
            <v>2.3455428247329013E-3</v>
          </cell>
          <cell r="H313">
            <v>9.768408282012633E-4</v>
          </cell>
          <cell r="I313">
            <v>1.5283362592753474E-3</v>
          </cell>
          <cell r="J313">
            <v>0.13627414609404839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3.5617897146621798E-4</v>
          </cell>
          <cell r="F314">
            <v>1.9006692201201834E-3</v>
          </cell>
          <cell r="G314">
            <v>3.0265068706222362E-3</v>
          </cell>
          <cell r="H314">
            <v>1.2210510352519438E-3</v>
          </cell>
          <cell r="I314">
            <v>1.7980426579705924E-3</v>
          </cell>
          <cell r="J314">
            <v>0.15141571788227595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3.5617897146621798E-4</v>
          </cell>
          <cell r="F315">
            <v>1.9006692201201834E-3</v>
          </cell>
          <cell r="G315">
            <v>3.0265068706222362E-3</v>
          </cell>
          <cell r="H315">
            <v>1.2210510352519438E-3</v>
          </cell>
          <cell r="I315">
            <v>1.7980426579705924E-3</v>
          </cell>
          <cell r="J315">
            <v>0.15141571788227595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8.8850741928008496E-5</v>
          </cell>
          <cell r="F316">
            <v>3.5901050044607399E-6</v>
          </cell>
          <cell r="G316">
            <v>2.5588408543142498E-6</v>
          </cell>
          <cell r="H316">
            <v>2.8421002397364202E-6</v>
          </cell>
          <cell r="I316">
            <v>2.7680079559055002E-5</v>
          </cell>
          <cell r="J316">
            <v>4.5358855291701201E-2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2.5393514289844443E-4</v>
          </cell>
          <cell r="F317">
            <v>2.5597553251174117E-4</v>
          </cell>
          <cell r="G317">
            <v>2.5623203755524527E-4</v>
          </cell>
          <cell r="H317">
            <v>1.736834228500085E-4</v>
          </cell>
          <cell r="I317">
            <v>1.2829556866300598E-4</v>
          </cell>
          <cell r="J317">
            <v>4.5445122575094504E-2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0.92933160615700516</v>
          </cell>
          <cell r="F318">
            <v>2.0711306963158007</v>
          </cell>
          <cell r="G318">
            <v>3.5430534033024874E-2</v>
          </cell>
          <cell r="H318">
            <v>1.3164729239778585</v>
          </cell>
          <cell r="I318">
            <v>2.1224008162157672E-2</v>
          </cell>
          <cell r="J318">
            <v>0.1185267168368128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7.0501018398117565E-2</v>
          </cell>
          <cell r="F319">
            <v>0.1713759082207649</v>
          </cell>
          <cell r="G319">
            <v>3.3935526059035996E-3</v>
          </cell>
          <cell r="H319">
            <v>0.17098674063452027</v>
          </cell>
          <cell r="I319">
            <v>9.5745103190060729E-3</v>
          </cell>
          <cell r="J319">
            <v>5.3469413730031549E-2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21.719719909509799</v>
          </cell>
          <cell r="F320">
            <v>51.240133619470903</v>
          </cell>
          <cell r="G320">
            <v>1.05288381509266</v>
          </cell>
          <cell r="H320">
            <v>47.851023925819497</v>
          </cell>
          <cell r="I320">
            <v>2.7228629815090502</v>
          </cell>
          <cell r="J320">
            <v>14.9806942553399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0.29470447638412167</v>
          </cell>
          <cell r="F321">
            <v>0.69525283065767851</v>
          </cell>
          <cell r="G321">
            <v>1.4286076188502823E-2</v>
          </cell>
          <cell r="H321">
            <v>0.64926762450229969</v>
          </cell>
          <cell r="I321">
            <v>3.6945223629702172E-2</v>
          </cell>
          <cell r="J321">
            <v>0.20326586506567065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6.6877858310165602E-3</v>
          </cell>
          <cell r="G322">
            <v>6.3396443831109899E-4</v>
          </cell>
          <cell r="H322">
            <v>1.6556868268025899E-2</v>
          </cell>
          <cell r="I322">
            <v>5.3949142865859301E-6</v>
          </cell>
          <cell r="J322">
            <v>9.5118615229997493E-3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8.3051664007092567E-3</v>
          </cell>
          <cell r="F323">
            <v>7.6204102840267563E-3</v>
          </cell>
          <cell r="G323">
            <v>8.2537720377237837E-3</v>
          </cell>
          <cell r="H323">
            <v>2.4810122548043264E-2</v>
          </cell>
          <cell r="I323">
            <v>1.1473262909964544E-2</v>
          </cell>
          <cell r="J323">
            <v>9.5359606601404211E-3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29.714400515299001</v>
          </cell>
          <cell r="F324">
            <v>29.714381143065921</v>
          </cell>
          <cell r="G324">
            <v>26.095532294653257</v>
          </cell>
          <cell r="H324">
            <v>29.714379221593695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89.580576907201063</v>
          </cell>
          <cell r="F325">
            <v>89.580518505356181</v>
          </cell>
          <cell r="G325">
            <v>78.670705015635505</v>
          </cell>
          <cell r="H325">
            <v>89.580512712656557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1.009999872470436</v>
          </cell>
          <cell r="G326">
            <v>1.0099997822623468</v>
          </cell>
          <cell r="H326">
            <v>1.0099997493701698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2651.5698674732898</v>
          </cell>
          <cell r="F327">
            <v>2731.8239091267501</v>
          </cell>
          <cell r="G327">
            <v>2703.56809272585</v>
          </cell>
          <cell r="H327">
            <v>2611.9833349476398</v>
          </cell>
          <cell r="I327">
            <v>2269.2417102373902</v>
          </cell>
          <cell r="J327">
            <v>1287.58142808086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47.1735345593247</v>
          </cell>
          <cell r="F328">
            <v>48.283000774211629</v>
          </cell>
          <cell r="G328">
            <v>47.784605346572093</v>
          </cell>
          <cell r="H328">
            <v>46.165107098090132</v>
          </cell>
          <cell r="I328">
            <v>40.199742266560122</v>
          </cell>
          <cell r="J328">
            <v>23.011389033755727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47.013650132505227</v>
          </cell>
          <cell r="F329">
            <v>48.436594133452978</v>
          </cell>
          <cell r="G329">
            <v>47.935604480954694</v>
          </cell>
          <cell r="H329">
            <v>46.311761257936872</v>
          </cell>
          <cell r="I329">
            <v>40.234782096407649</v>
          </cell>
          <cell r="J329">
            <v>22.829457944696042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0.31058592436084714</v>
          </cell>
          <cell r="F330">
            <v>6.5246080239841084E-4</v>
          </cell>
          <cell r="G330">
            <v>6.5297944974487267E-4</v>
          </cell>
          <cell r="H330">
            <v>6.5346803545372897E-4</v>
          </cell>
          <cell r="I330">
            <v>6.5640754873399706E-4</v>
          </cell>
          <cell r="J330">
            <v>6.7040374783714732E-4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1.0015224155951372E-3</v>
          </cell>
          <cell r="H331">
            <v>1.7232753836350027E-4</v>
          </cell>
          <cell r="I331">
            <v>9.272664668357794E-2</v>
          </cell>
          <cell r="J331">
            <v>0.25477331946760273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5.93294075172209E-7</v>
          </cell>
          <cell r="F332">
            <v>8.8749989722200405E-8</v>
          </cell>
          <cell r="G332">
            <v>1.06246752292292E-7</v>
          </cell>
          <cell r="H332">
            <v>1.2414477282645899E-7</v>
          </cell>
          <cell r="I332">
            <v>2.2757815012199301E-7</v>
          </cell>
          <cell r="J332">
            <v>4.12788415683138E-7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3.0972406006899953</v>
          </cell>
          <cell r="F333">
            <v>3.0972406894399849</v>
          </cell>
          <cell r="G333">
            <v>3.0972407956867372</v>
          </cell>
          <cell r="H333">
            <v>3.0972409198315103</v>
          </cell>
          <cell r="I333">
            <v>3.0972413525753768</v>
          </cell>
          <cell r="J333">
            <v>1.5532840060040922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1.33901177932372E-2</v>
          </cell>
          <cell r="I334">
            <v>4.1320906433820297E-2</v>
          </cell>
          <cell r="J334">
            <v>2.7696400500382801E-2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9.9713643141128026E-5</v>
          </cell>
          <cell r="I335">
            <v>3.2236168139859766E-4</v>
          </cell>
          <cell r="J335">
            <v>2.2098191888603308E-4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1.1167928031806344E-4</v>
          </cell>
          <cell r="I336">
            <v>3.4170338228251386E-4</v>
          </cell>
          <cell r="J336">
            <v>2.2098191888603308E-4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2.3741343605030471E-4</v>
          </cell>
          <cell r="I337">
            <v>7.3264018499681323E-4</v>
          </cell>
          <cell r="J337">
            <v>4.9107093085785111E-4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8.8420833688746202E-6</v>
          </cell>
          <cell r="I338">
            <v>2.0578258607877101E-7</v>
          </cell>
          <cell r="J338">
            <v>1.53360044189072E-6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8.8420833688746202E-6</v>
          </cell>
          <cell r="I339">
            <v>2.8657492571800419E-5</v>
          </cell>
          <cell r="J339">
            <v>1.9639188877247595E-5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4.9660430996259855E-4</v>
          </cell>
          <cell r="I340">
            <v>0.10933569711798147</v>
          </cell>
          <cell r="J340">
            <v>6.5178771399474991E-2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6.6437603630131281E-4</v>
          </cell>
          <cell r="I341">
            <v>0.18222616186330248</v>
          </cell>
          <cell r="J341">
            <v>0.13035754279894998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1.3411241100751638E-3</v>
          </cell>
          <cell r="I342">
            <v>0.33131935012596492</v>
          </cell>
          <cell r="J342">
            <v>0.21726179389225203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9.0315349650804802E-5</v>
          </cell>
          <cell r="I343">
            <v>2.1528331858372201E-2</v>
          </cell>
          <cell r="J343">
            <v>6.7785395858273099E-7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9.0315349650804802E-5</v>
          </cell>
          <cell r="I344">
            <v>2.1687758154987434E-2</v>
          </cell>
          <cell r="J344">
            <v>1.5665736835191797E-2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5.8372843115580126</v>
          </cell>
          <cell r="F345">
            <v>12.981773578479743</v>
          </cell>
          <cell r="G345">
            <v>16.389949267480915</v>
          </cell>
          <cell r="H345">
            <v>26.718169662038736</v>
          </cell>
          <cell r="I345">
            <v>25.36384429525696</v>
          </cell>
          <cell r="J345">
            <v>22.626472701321592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5.3882624414381644</v>
          </cell>
          <cell r="F346">
            <v>12.979134672738132</v>
          </cell>
          <cell r="G346">
            <v>16.385309594371599</v>
          </cell>
          <cell r="H346">
            <v>18.782079663413377</v>
          </cell>
          <cell r="I346">
            <v>13.241418712965036</v>
          </cell>
          <cell r="J346">
            <v>10.382400448391243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0.44902187011984696</v>
          </cell>
          <cell r="F347">
            <v>2.6389057416148806E-3</v>
          </cell>
          <cell r="G347">
            <v>4.6396731093150644E-3</v>
          </cell>
          <cell r="H347">
            <v>7.9360899986253717</v>
          </cell>
          <cell r="I347">
            <v>12.122425582291926</v>
          </cell>
          <cell r="J347">
            <v>12.244072252930351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1.14717088055581E-7</v>
          </cell>
          <cell r="F348">
            <v>1.2327064635477301E-7</v>
          </cell>
          <cell r="G348">
            <v>4.7752771392975602E-7</v>
          </cell>
          <cell r="H348">
            <v>5.4249455645489496E-7</v>
          </cell>
          <cell r="I348">
            <v>1.7369548479321099E-7</v>
          </cell>
          <cell r="J348">
            <v>2.5750120103818301E-7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0.86351884357260589</v>
          </cell>
          <cell r="G349">
            <v>0.86351904426155146</v>
          </cell>
          <cell r="H349">
            <v>0.86351982026398799</v>
          </cell>
          <cell r="I349">
            <v>0.86352033409685269</v>
          </cell>
          <cell r="J349">
            <v>0.86352061470148844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2.5855754362653867E-4</v>
          </cell>
          <cell r="G350">
            <v>1.0345521933947046E-2</v>
          </cell>
          <cell r="H350">
            <v>4.0565021438468841E-3</v>
          </cell>
          <cell r="I350">
            <v>7.3444212142834905E-2</v>
          </cell>
          <cell r="J350">
            <v>0.17669596289292724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2.5876888057152101E-4</v>
          </cell>
          <cell r="G351">
            <v>1.0358734605637909E-2</v>
          </cell>
          <cell r="H351">
            <v>4.0565021438468763E-3</v>
          </cell>
          <cell r="I351">
            <v>7.3444212142834822E-2</v>
          </cell>
          <cell r="J351">
            <v>0.17669596289292724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3.1480399133648399E-4</v>
          </cell>
          <cell r="G352">
            <v>1.2331826911455878E-2</v>
          </cell>
          <cell r="H352">
            <v>4.6626461423543621E-3</v>
          </cell>
          <cell r="I352">
            <v>7.8972271121350621E-2</v>
          </cell>
          <cell r="J352">
            <v>0.17848077059891865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3.1480399133648399E-4</v>
          </cell>
          <cell r="G353">
            <v>1.2331826911455878E-2</v>
          </cell>
          <cell r="H353">
            <v>4.6626461423543621E-3</v>
          </cell>
          <cell r="I353">
            <v>7.8972271121350621E-2</v>
          </cell>
          <cell r="J353">
            <v>0.17848077059891865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1.98321986144071E-3</v>
          </cell>
          <cell r="F354">
            <v>2.52425587147542E-5</v>
          </cell>
          <cell r="G354">
            <v>5.38474985112169E-5</v>
          </cell>
          <cell r="H354">
            <v>1.3607659891115599E-5</v>
          </cell>
          <cell r="I354">
            <v>9.2181161144391406E-3</v>
          </cell>
          <cell r="J354">
            <v>3.4183705828924701E-2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1.98321986144071E-3</v>
          </cell>
          <cell r="F355">
            <v>2.0059836076611664E-3</v>
          </cell>
          <cell r="G355">
            <v>2.0536898184972188E-3</v>
          </cell>
          <cell r="H355">
            <v>2.0479795461144077E-3</v>
          </cell>
          <cell r="I355">
            <v>1.6536962528193967E-2</v>
          </cell>
          <cell r="J355">
            <v>4.3959368835020392E-2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/>
          <cell r="F356">
            <v>2.5605832066491419E-6</v>
          </cell>
          <cell r="G356">
            <v>2.6154528417542499E-6</v>
          </cell>
          <cell r="H356">
            <v>5.5708549773026566E-4</v>
          </cell>
          <cell r="I356">
            <v>2.3419732377608716E-3</v>
          </cell>
          <cell r="J356">
            <v>7.705431763557263E-3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/>
          <cell r="F357">
            <v>2.5626761482229051E-6</v>
          </cell>
          <cell r="G357">
            <v>2.6187931391255858E-6</v>
          </cell>
          <cell r="H357">
            <v>5.5708549773026469E-4</v>
          </cell>
          <cell r="I357">
            <v>2.3419732377608694E-3</v>
          </cell>
          <cell r="J357">
            <v>7.7054317635572621E-3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/>
          <cell r="F358">
            <v>2.5626761482229051E-6</v>
          </cell>
          <cell r="G358">
            <v>2.6187931391255858E-6</v>
          </cell>
          <cell r="H358">
            <v>6.4032815830572716E-4</v>
          </cell>
          <cell r="I358">
            <v>2.5182507933144771E-3</v>
          </cell>
          <cell r="J358">
            <v>7.7832644076529919E-3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/>
          <cell r="F359">
            <v>2.5626761482229051E-6</v>
          </cell>
          <cell r="G359">
            <v>2.6187931391255858E-6</v>
          </cell>
          <cell r="H359">
            <v>6.4032815830572716E-4</v>
          </cell>
          <cell r="I359">
            <v>2.5182507933144771E-3</v>
          </cell>
          <cell r="J359">
            <v>7.7832644076529919E-3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8.9852113660206104E-4</v>
          </cell>
          <cell r="F360">
            <v>2.3002910730879099E-5</v>
          </cell>
          <cell r="G360">
            <v>4.0243878404533899E-5</v>
          </cell>
          <cell r="H360">
            <v>3.9837181045984897E-5</v>
          </cell>
          <cell r="I360">
            <v>7.9670058032350397E-5</v>
          </cell>
          <cell r="J360">
            <v>1.6832163658416399E-4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8.9852113660206104E-4</v>
          </cell>
          <cell r="F361">
            <v>9.1892733122954612E-4</v>
          </cell>
          <cell r="G361">
            <v>9.5264560072775835E-4</v>
          </cell>
          <cell r="H361">
            <v>9.8271974136905789E-4</v>
          </cell>
          <cell r="I361">
            <v>1.3975822950899122E-3</v>
          </cell>
          <cell r="J361">
            <v>7.6814265816975403E-4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213.78044167522901</v>
          </cell>
          <cell r="F362">
            <v>2.81126215571833E-2</v>
          </cell>
          <cell r="G362">
            <v>7.8577781990554305E-2</v>
          </cell>
          <cell r="H362">
            <v>3.9897727841782603E-2</v>
          </cell>
          <cell r="I362">
            <v>6.6798574314674203E-2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2.7300007683182717</v>
          </cell>
          <cell r="F363">
            <v>3.5900140279036602E-4</v>
          </cell>
          <cell r="G363">
            <v>1.0034472916509792E-3</v>
          </cell>
          <cell r="H363">
            <v>5.0949856221033487E-4</v>
          </cell>
          <cell r="I363">
            <v>8.5302545814112984E-4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2.7763693724055711</v>
          </cell>
          <cell r="F364">
            <v>3.6509898126212099E-4</v>
          </cell>
          <cell r="G364">
            <v>1.0204906752020032E-3</v>
          </cell>
          <cell r="H364">
            <v>5.1815230963353986E-4</v>
          </cell>
          <cell r="I364">
            <v>8.6751395213862574E-4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0.24463637042411901</v>
          </cell>
          <cell r="G365">
            <v>0.90819446142021298</v>
          </cell>
          <cell r="H365">
            <v>0.78844830222308504</v>
          </cell>
          <cell r="I365">
            <v>3.60822200216588</v>
          </cell>
          <cell r="J365">
            <v>2.39187588511914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1.2417377786685532E-3</v>
          </cell>
          <cell r="G366">
            <v>4.2445626062379387E-3</v>
          </cell>
          <cell r="H366">
            <v>4.0799726877616457E-3</v>
          </cell>
          <cell r="I366">
            <v>1.9372885990159034E-2</v>
          </cell>
          <cell r="J366">
            <v>1.3087749734042134E-2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2.6713062374207671E-3</v>
          </cell>
          <cell r="G367">
            <v>8.9965212021870817E-3</v>
          </cell>
          <cell r="H367">
            <v>8.4319435547074179E-3</v>
          </cell>
          <cell r="I367">
            <v>3.9063360275238698E-2</v>
          </cell>
          <cell r="J367">
            <v>2.5753313992792563E-2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4.3375242982999851E-3</v>
          </cell>
          <cell r="G368">
            <v>1.6102738677663354E-2</v>
          </cell>
          <cell r="H368">
            <v>1.3979579826650454E-2</v>
          </cell>
          <cell r="I368">
            <v>6.3975567414288656E-2</v>
          </cell>
          <cell r="J368">
            <v>4.2409146899275552E-2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1.5367280655646801E-4</v>
          </cell>
          <cell r="G369">
            <v>1.61516234970045E-4</v>
          </cell>
          <cell r="H369">
            <v>9.4019740634924103E-7</v>
          </cell>
          <cell r="I369">
            <v>5.5514542854140104E-7</v>
          </cell>
          <cell r="J369">
            <v>8.6630608933296001E-5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1.5367280655646801E-4</v>
          </cell>
          <cell r="G370">
            <v>3.1515591511610845E-4</v>
          </cell>
          <cell r="H370">
            <v>3.1598843685542099E-4</v>
          </cell>
          <cell r="I370">
            <v>1.440039191576945E-3</v>
          </cell>
          <cell r="J370">
            <v>1.0420914412648521E-3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26.492979772485658</v>
          </cell>
          <cell r="F371">
            <v>3.0491827820948859E-4</v>
          </cell>
          <cell r="G371">
            <v>3.2731723411777365E-4</v>
          </cell>
          <cell r="H371">
            <v>2.020724453155998E-4</v>
          </cell>
          <cell r="I371">
            <v>5.7664761105568317E-4</v>
          </cell>
          <cell r="J371">
            <v>1.915601401532017E-4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26.492979772485658</v>
          </cell>
          <cell r="F372">
            <v>3.0491827820948859E-4</v>
          </cell>
          <cell r="G372">
            <v>3.2731723411777365E-4</v>
          </cell>
          <cell r="H372">
            <v>2.020724453155998E-4</v>
          </cell>
          <cell r="I372">
            <v>5.7664761105568317E-4</v>
          </cell>
          <cell r="J372">
            <v>1.915601401532017E-4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9.5570857586801892E-7</v>
          </cell>
          <cell r="F373">
            <v>8.0025978132919998E-7</v>
          </cell>
          <cell r="G373">
            <v>9.7853317996001592E-7</v>
          </cell>
          <cell r="H373">
            <v>1.0891538245394999E-6</v>
          </cell>
          <cell r="I373">
            <v>1.4982605498133601E-6</v>
          </cell>
          <cell r="J373">
            <v>2.1876699530202199E-6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4.0264158715221976</v>
          </cell>
          <cell r="F374">
            <v>3.5930690264951437E-4</v>
          </cell>
          <cell r="G374">
            <v>3.5278618243950177E-4</v>
          </cell>
          <cell r="H374">
            <v>3.4750559467866537E-4</v>
          </cell>
          <cell r="I374">
            <v>3.4657240862134842E-4</v>
          </cell>
          <cell r="J374">
            <v>1.7547156034058986E-4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2.5943725826839694E-3</v>
          </cell>
          <cell r="F375">
            <v>2.1208748841177153E-3</v>
          </cell>
          <cell r="G375">
            <v>2.5945751580104593E-3</v>
          </cell>
          <cell r="H375">
            <v>1.3671147891645633E-3</v>
          </cell>
          <cell r="I375">
            <v>8.4051412538756379E-2</v>
          </cell>
          <cell r="J375">
            <v>1.1786819281317644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2.5943725826839638E-3</v>
          </cell>
          <cell r="F376">
            <v>2.1208748841177101E-3</v>
          </cell>
          <cell r="G376">
            <v>2.5945751580104524E-3</v>
          </cell>
          <cell r="H376">
            <v>1.3671147891645599E-3</v>
          </cell>
          <cell r="I376">
            <v>8.4051412538756129E-2</v>
          </cell>
          <cell r="J376">
            <v>1.1786819281317622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2.992393314588893E-3</v>
          </cell>
          <cell r="F377">
            <v>2.4462846534662025E-3</v>
          </cell>
          <cell r="G377">
            <v>2.9926269548819439E-3</v>
          </cell>
          <cell r="H377">
            <v>1.5769353039214982E-3</v>
          </cell>
          <cell r="I377">
            <v>9.6941029599134643E-2</v>
          </cell>
          <cell r="J377">
            <v>1.3594332384954528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2.992393314588893E-3</v>
          </cell>
          <cell r="F378">
            <v>2.4462846534662025E-3</v>
          </cell>
          <cell r="G378">
            <v>2.9926269548819439E-3</v>
          </cell>
          <cell r="H378">
            <v>1.5769353039214982E-3</v>
          </cell>
          <cell r="I378">
            <v>9.6941029599134643E-2</v>
          </cell>
          <cell r="J378">
            <v>1.3594332384954528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4.4538337917137002E-4</v>
          </cell>
          <cell r="F379">
            <v>7.1544209175125996E-7</v>
          </cell>
          <cell r="G379">
            <v>1.4730493643015201E-6</v>
          </cell>
          <cell r="H379">
            <v>1.74408580305741E-6</v>
          </cell>
          <cell r="I379">
            <v>0.18461589303981199</v>
          </cell>
          <cell r="J379">
            <v>0.664191220310974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4.4538337917137002E-4</v>
          </cell>
          <cell r="F380">
            <v>4.4599750832127516E-4</v>
          </cell>
          <cell r="G380">
            <v>4.4718872275395581E-4</v>
          </cell>
          <cell r="H380">
            <v>3.2876497882264755E-4</v>
          </cell>
          <cell r="I380">
            <v>0.18566867878025528</v>
          </cell>
          <cell r="J380">
            <v>0.75696136788770485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0.14080531154742068</v>
          </cell>
          <cell r="H381">
            <v>0.15584948849877314</v>
          </cell>
          <cell r="I381">
            <v>1.4212470985551111</v>
          </cell>
          <cell r="J381">
            <v>1.1285332731271145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0.14080531154742068</v>
          </cell>
          <cell r="H382">
            <v>0.15584948849877314</v>
          </cell>
          <cell r="I382">
            <v>1.4212470985551111</v>
          </cell>
          <cell r="J382">
            <v>1.1285332731271145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0.14080531154742101</v>
          </cell>
          <cell r="H383">
            <v>0.155849488498773</v>
          </cell>
          <cell r="I383">
            <v>1.42124709855511</v>
          </cell>
          <cell r="J383">
            <v>1.12853327312711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4.4925337971585003E-2</v>
          </cell>
          <cell r="H384">
            <v>1.5244017987249E-6</v>
          </cell>
          <cell r="I384">
            <v>0.17054067319427099</v>
          </cell>
          <cell r="J384">
            <v>2.76446952181239E-6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4.4925337971585003E-2</v>
          </cell>
          <cell r="H385">
            <v>4.4926862373383697E-2</v>
          </cell>
          <cell r="I385">
            <v>0.40970408957010501</v>
          </cell>
          <cell r="J385">
            <v>0.32532323034198002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4.3331999800154966E-2</v>
          </cell>
          <cell r="F386">
            <v>1.5959225322219361E-4</v>
          </cell>
          <cell r="G386">
            <v>2.7537615365878709E-3</v>
          </cell>
          <cell r="H386">
            <v>9.7757342923258939E-3</v>
          </cell>
          <cell r="I386">
            <v>4.8072752075941479E-2</v>
          </cell>
          <cell r="J386">
            <v>3.3819771381760663E-2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4.3331999800155098E-2</v>
          </cell>
          <cell r="F387">
            <v>1.5948592926934765E-4</v>
          </cell>
          <cell r="G387">
            <v>2.7508960199004789E-3</v>
          </cell>
          <cell r="H387">
            <v>9.7757342923258939E-3</v>
          </cell>
          <cell r="I387">
            <v>4.8072752075941659E-2</v>
          </cell>
          <cell r="J387">
            <v>3.3819771381760677E-2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5.7775999733566633E-2</v>
          </cell>
          <cell r="F388">
            <v>2.0998980702097199E-4</v>
          </cell>
          <cell r="G388">
            <v>3.5532406923828798E-3</v>
          </cell>
          <cell r="H388">
            <v>1.2219667865409678E-2</v>
          </cell>
          <cell r="I388">
            <v>5.6556178912866149E-2</v>
          </cell>
          <cell r="J388">
            <v>3.7577523757515947E-2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5.7775999733566633E-2</v>
          </cell>
          <cell r="F389">
            <v>2.0998980702097199E-4</v>
          </cell>
          <cell r="G389">
            <v>3.5532406923828798E-3</v>
          </cell>
          <cell r="H389">
            <v>1.2219667865409678E-2</v>
          </cell>
          <cell r="I389">
            <v>5.6556178912866149E-2</v>
          </cell>
          <cell r="J389">
            <v>3.7577523757515947E-2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3.4089832751530201E-3</v>
          </cell>
          <cell r="F390">
            <v>4.0302556919074803E-5</v>
          </cell>
          <cell r="G390">
            <v>8.2257494824036596E-4</v>
          </cell>
          <cell r="H390">
            <v>2.21079943255418E-4</v>
          </cell>
          <cell r="I390">
            <v>1.7143434556370199E-4</v>
          </cell>
          <cell r="J390">
            <v>8.2155036617158304E-3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3.4089832751530201E-3</v>
          </cell>
          <cell r="F391">
            <v>3.4438998426752237E-3</v>
          </cell>
          <cell r="G391">
            <v>4.2521247670557301E-3</v>
          </cell>
          <cell r="H391">
            <v>4.4465329734377432E-3</v>
          </cell>
          <cell r="I391">
            <v>1.4946251419800284E-2</v>
          </cell>
          <cell r="J391">
            <v>1.4503256165400892E-2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1.8714051078583567E-5</v>
          </cell>
          <cell r="G392">
            <v>3.8215059614859861</v>
          </cell>
          <cell r="H392">
            <v>4.9033433176558363</v>
          </cell>
          <cell r="I392">
            <v>6.589686009752131</v>
          </cell>
          <cell r="J392">
            <v>8.8559882828922074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1.8714051078583567E-5</v>
          </cell>
          <cell r="G393">
            <v>3.8215059614859861</v>
          </cell>
          <cell r="H393">
            <v>4.9033433176558363</v>
          </cell>
          <cell r="I393">
            <v>6.589686009752131</v>
          </cell>
          <cell r="J393">
            <v>8.8559882828922074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1.8714051078583601E-5</v>
          </cell>
          <cell r="G394">
            <v>3.8215059614859901</v>
          </cell>
          <cell r="H394">
            <v>4.9033433176558399</v>
          </cell>
          <cell r="I394">
            <v>6.5896860097521301</v>
          </cell>
          <cell r="J394">
            <v>8.8559882828922092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6.4146537971048497E-6</v>
          </cell>
          <cell r="G395">
            <v>1.2192829626714601</v>
          </cell>
          <cell r="H395">
            <v>0.19420133489240801</v>
          </cell>
          <cell r="I395">
            <v>0.26099374187507202</v>
          </cell>
          <cell r="J395">
            <v>2.06203053948586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6.4146537971048497E-6</v>
          </cell>
          <cell r="G396">
            <v>1.21928937732525</v>
          </cell>
          <cell r="H396">
            <v>1.4134907122176601</v>
          </cell>
          <cell r="I396">
            <v>1.89961413857371</v>
          </cell>
          <cell r="J396">
            <v>2.5529229873331101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8.4407910934749886</v>
          </cell>
          <cell r="F397">
            <v>2.5174825486499683E-4</v>
          </cell>
          <cell r="G397">
            <v>0.46899941451764138</v>
          </cell>
          <cell r="H397">
            <v>2.4177373093244275E-2</v>
          </cell>
          <cell r="I397">
            <v>0.11506778471590333</v>
          </cell>
          <cell r="J397">
            <v>2.9156203773002973E-2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8.4407910934749673</v>
          </cell>
          <cell r="F398">
            <v>2.5191608703490644E-4</v>
          </cell>
          <cell r="G398">
            <v>0.46948795557443085</v>
          </cell>
          <cell r="H398">
            <v>2.4177373093244275E-2</v>
          </cell>
          <cell r="I398">
            <v>0.11506778471590286</v>
          </cell>
          <cell r="J398">
            <v>2.9156203773002948E-2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11.254388124633254</v>
          </cell>
          <cell r="F399">
            <v>3.3146853557299819E-4</v>
          </cell>
          <cell r="G399">
            <v>0.60579091041862654</v>
          </cell>
          <cell r="H399">
            <v>3.0221716366556243E-2</v>
          </cell>
          <cell r="I399">
            <v>0.13537386437165266</v>
          </cell>
          <cell r="J399">
            <v>3.2395781970003597E-2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11.254388124633254</v>
          </cell>
          <cell r="F400">
            <v>3.3146853557299819E-4</v>
          </cell>
          <cell r="G400">
            <v>0.60579091041862654</v>
          </cell>
          <cell r="H400">
            <v>3.0221716366556243E-2</v>
          </cell>
          <cell r="I400">
            <v>0.13537386437165266</v>
          </cell>
          <cell r="J400">
            <v>3.2395781970003597E-2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0.53464109077615796</v>
          </cell>
          <cell r="F401">
            <v>1.5981644877886702E-5</v>
          </cell>
          <cell r="G401">
            <v>2.01465073285529E-5</v>
          </cell>
          <cell r="H401">
            <v>1.7527823433432802E-5</v>
          </cell>
          <cell r="I401">
            <v>2.0149340202837499E-4</v>
          </cell>
          <cell r="J401">
            <v>2.6026008339944201E-5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0.53532491476763266</v>
          </cell>
          <cell r="F402">
            <v>3.1515614411971926E-2</v>
          </cell>
          <cell r="G402">
            <v>3.1387269864288858E-2</v>
          </cell>
          <cell r="H402">
            <v>6.0613527873480955E-3</v>
          </cell>
          <cell r="I402">
            <v>3.237115338312227E-2</v>
          </cell>
          <cell r="J402">
            <v>9.4835664996048702E-3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54.985565216216578</v>
          </cell>
          <cell r="F403">
            <v>2.8274113087960011E-3</v>
          </cell>
          <cell r="G403">
            <v>4.9216344186317493E-3</v>
          </cell>
          <cell r="H403">
            <v>1.608313426335333E-3</v>
          </cell>
          <cell r="I403">
            <v>0.19697356078984335</v>
          </cell>
          <cell r="J403">
            <v>1.3087411069287258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60.235376598762144</v>
          </cell>
          <cell r="F404">
            <v>58.275430112753817</v>
          </cell>
          <cell r="G404">
            <v>62.039443920321702</v>
          </cell>
          <cell r="H404">
            <v>62.850677181054266</v>
          </cell>
          <cell r="I404">
            <v>65.448812913628544</v>
          </cell>
          <cell r="J404">
            <v>66.693853365136576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115.22094129537695</v>
          </cell>
          <cell r="F405">
            <v>58.278257524062589</v>
          </cell>
          <cell r="G405">
            <v>62.044365554740367</v>
          </cell>
          <cell r="H405">
            <v>62.852285494480633</v>
          </cell>
          <cell r="I405">
            <v>65.645786474418387</v>
          </cell>
          <cell r="J405">
            <v>68.002594472065326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3.7164305694140002E-8</v>
          </cell>
          <cell r="F406">
            <v>3.9702055160722002E-8</v>
          </cell>
          <cell r="G406">
            <v>4.4664226768133802E-8</v>
          </cell>
          <cell r="H406">
            <v>5.2591338844184699E-8</v>
          </cell>
          <cell r="I406">
            <v>9.9756513984807202E-8</v>
          </cell>
          <cell r="J406">
            <v>1.7105198310571901E-7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4.3683888710325167</v>
          </cell>
          <cell r="G407">
            <v>4.3683889358153811</v>
          </cell>
          <cell r="H407">
            <v>4.3683890094148019</v>
          </cell>
          <cell r="I407">
            <v>4.3683891599518665</v>
          </cell>
          <cell r="J407">
            <v>4.368389338249024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0.4257549072649135</v>
          </cell>
          <cell r="F408">
            <v>7.6613338080818896E-2</v>
          </cell>
          <cell r="G408">
            <v>0.37341905589795887</v>
          </cell>
          <cell r="H408">
            <v>1.7618681870969102E-3</v>
          </cell>
          <cell r="I408">
            <v>0.70681533335160196</v>
          </cell>
          <cell r="J408">
            <v>1.8539117855371706E-4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1.1134277345342163</v>
          </cell>
          <cell r="F409">
            <v>0.20035803228300197</v>
          </cell>
          <cell r="G409">
            <v>0.97655981492108956</v>
          </cell>
          <cell r="H409">
            <v>4.6076107888208028E-3</v>
          </cell>
          <cell r="I409">
            <v>1.8484526705831734</v>
          </cell>
          <cell r="J409">
            <v>4.8483218024602788E-4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1.7458429524506325</v>
          </cell>
          <cell r="F410">
            <v>0.30659978758331774</v>
          </cell>
          <cell r="G410">
            <v>1.4395301456709007</v>
          </cell>
          <cell r="H410">
            <v>6.7477858678970807E-3</v>
          </cell>
          <cell r="I410">
            <v>2.3085373020877014</v>
          </cell>
          <cell r="J410">
            <v>7.3466033014111956E-4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1.4643976257540901E-7</v>
          </cell>
          <cell r="G411">
            <v>6.6303390329070205E-5</v>
          </cell>
          <cell r="H411">
            <v>1.01243278601819E-6</v>
          </cell>
          <cell r="I411">
            <v>3.1439325573813202E-2</v>
          </cell>
          <cell r="J411">
            <v>2.5800630233246599E-7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1.5908655162262003E-2</v>
          </cell>
          <cell r="F412">
            <v>1.3865717903819075E-2</v>
          </cell>
          <cell r="G412">
            <v>1.393106449853615E-2</v>
          </cell>
          <cell r="H412">
            <v>2.0076717543236408E-4</v>
          </cell>
          <cell r="I412">
            <v>3.169472063044898E-2</v>
          </cell>
          <cell r="J412">
            <v>3.3652241590999277E-5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2.6548516136349711E-3</v>
          </cell>
          <cell r="J413">
            <v>3.2967297313634203E-3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2.6548516136349711E-3</v>
          </cell>
          <cell r="J414">
            <v>3.2967297313634203E-3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3.0374748733314703E-4</v>
          </cell>
          <cell r="J415">
            <v>1.58756219599224E-4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3.0386766944556998E-4</v>
          </cell>
          <cell r="J416">
            <v>2.6279618765603501E-4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124.98590793562835</v>
          </cell>
          <cell r="F417">
            <v>139.62770062371311</v>
          </cell>
          <cell r="G417">
            <v>124.00096116127141</v>
          </cell>
          <cell r="H417">
            <v>127.49309660469341</v>
          </cell>
          <cell r="I417">
            <v>111.98032318673418</v>
          </cell>
          <cell r="J417">
            <v>66.640574846988173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126.30213920357095</v>
          </cell>
          <cell r="F418">
            <v>143.24682757127457</v>
          </cell>
          <cell r="G418">
            <v>126.93889137850054</v>
          </cell>
          <cell r="H418">
            <v>130.04327587477013</v>
          </cell>
          <cell r="I418">
            <v>113.402597722137</v>
          </cell>
          <cell r="J418">
            <v>67.007332568616448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7.2336058997441599E-8</v>
          </cell>
          <cell r="F419">
            <v>7.7953579769806603E-8</v>
          </cell>
          <cell r="G419">
            <v>9.0088791778873996E-8</v>
          </cell>
          <cell r="H419">
            <v>1.10249786540044E-7</v>
          </cell>
          <cell r="I419">
            <v>2.66614567584567E-7</v>
          </cell>
          <cell r="J419">
            <v>8.4592167857272301E-7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15.305609255530301</v>
          </cell>
          <cell r="I420">
            <v>15.305609534593417</v>
          </cell>
          <cell r="J420">
            <v>15.30561006268432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12.240000518892501</v>
          </cell>
          <cell r="F421">
            <v>12.242061679813011</v>
          </cell>
          <cell r="G421">
            <v>12.246436467858253</v>
          </cell>
          <cell r="H421">
            <v>12.254543336881493</v>
          </cell>
          <cell r="I421">
            <v>12.270790455761039</v>
          </cell>
          <cell r="J421">
            <v>12.287112773297297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12.240000518892501</v>
          </cell>
          <cell r="F422">
            <v>12.242061679813011</v>
          </cell>
          <cell r="G422">
            <v>12.246436467858253</v>
          </cell>
          <cell r="H422">
            <v>12.254543336881493</v>
          </cell>
          <cell r="I422">
            <v>12.270790455761039</v>
          </cell>
          <cell r="J422">
            <v>12.287112773297297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/>
          <cell r="F424">
            <v>2.5759010159270595E-6</v>
          </cell>
          <cell r="G424">
            <v>2.6502650729984966E-6</v>
          </cell>
          <cell r="H424">
            <v>5.7150411350017087E-4</v>
          </cell>
          <cell r="I424">
            <v>1.3602548462884254E-3</v>
          </cell>
          <cell r="J424">
            <v>5.7907176391452963E-4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1.9394614671552466E-6</v>
          </cell>
          <cell r="F425">
            <v>2.5776182832710065E-6</v>
          </cell>
          <cell r="G425">
            <v>2.6530257657828651E-6</v>
          </cell>
          <cell r="H425">
            <v>5.7150411350017087E-4</v>
          </cell>
          <cell r="I425">
            <v>1.3602548462884202E-3</v>
          </cell>
          <cell r="J425">
            <v>5.7907176391452898E-4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/>
          <cell r="F426"/>
          <cell r="G426"/>
          <cell r="H426">
            <v>7.1438014188023263E-4</v>
          </cell>
          <cell r="I426">
            <v>1.6002998191637771E-3</v>
          </cell>
          <cell r="J426">
            <v>6.4341307101784906E-4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/>
          <cell r="F427"/>
          <cell r="G427"/>
          <cell r="H427">
            <v>7.1438014188023263E-4</v>
          </cell>
          <cell r="I427">
            <v>1.6002998191637771E-3</v>
          </cell>
          <cell r="J427">
            <v>6.4341307101784906E-4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1.11520752754342E-3</v>
          </cell>
          <cell r="F428">
            <v>2.6258460281945901E-5</v>
          </cell>
          <cell r="G428">
            <v>3.9926234734496398E-5</v>
          </cell>
          <cell r="H428">
            <v>3.1679173961571601E-5</v>
          </cell>
          <cell r="I428">
            <v>9.3326957069411794E-5</v>
          </cell>
          <cell r="J428">
            <v>1.8473586897501399E-4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1.11520752754342E-3</v>
          </cell>
          <cell r="F429">
            <v>1.1382787943587584E-3</v>
          </cell>
          <cell r="G429">
            <v>1.1698997680645907E-3</v>
          </cell>
          <cell r="H429">
            <v>1.1882775707880598E-3</v>
          </cell>
          <cell r="I429">
            <v>1.5744420384958568E-3</v>
          </cell>
          <cell r="J429">
            <v>8.6486179615449506E-4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0.18406388043819696</v>
          </cell>
          <cell r="F430">
            <v>2.2978133126935729</v>
          </cell>
          <cell r="G430">
            <v>8.9971334490653368E-4</v>
          </cell>
          <cell r="H430">
            <v>3.864803043741804E-4</v>
          </cell>
          <cell r="I430">
            <v>2.1317353568685014E-4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15.876210931985099</v>
          </cell>
          <cell r="F431">
            <v>198.19515239925499</v>
          </cell>
          <cell r="G431">
            <v>7.7603703714451397E-2</v>
          </cell>
          <cell r="H431">
            <v>3.3335398659937197E-2</v>
          </cell>
          <cell r="I431">
            <v>1.8387029598769498E-2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0.2154167019265284</v>
          </cell>
          <cell r="F432">
            <v>2.6892150936126877</v>
          </cell>
          <cell r="G432">
            <v>1.0529674859491374E-3</v>
          </cell>
          <cell r="H432">
            <v>4.5231205780104744E-4</v>
          </cell>
          <cell r="I432">
            <v>2.4948479781234073E-4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5.1134933618952904E-4</v>
          </cell>
          <cell r="F433">
            <v>0.25137019070817701</v>
          </cell>
          <cell r="G433">
            <v>3.4888495505609301E-6</v>
          </cell>
          <cell r="H433">
            <v>3.78466317663953E-6</v>
          </cell>
          <cell r="I433">
            <v>1.07415217229054E-5</v>
          </cell>
          <cell r="J433">
            <v>1.98077896018006E-4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4.0084610576117875E-2</v>
          </cell>
          <cell r="F434">
            <v>0.2914536565656759</v>
          </cell>
          <cell r="G434">
            <v>2.0499085858733945E-3</v>
          </cell>
          <cell r="H434">
            <v>1.5115938272609042E-3</v>
          </cell>
          <cell r="I434">
            <v>7.6735626766502585E-4</v>
          </cell>
          <cell r="J434">
            <v>2.119966991261911E-4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2.9921002645544044E-2</v>
          </cell>
          <cell r="I435">
            <v>0.20615065474015237</v>
          </cell>
          <cell r="J435">
            <v>0.91043851018427879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1.662095427944733E-4</v>
          </cell>
          <cell r="I436">
            <v>1.0413388710053845E-3</v>
          </cell>
          <cell r="J436">
            <v>7.8919938513848814E-4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1.5132532515293128E-4</v>
          </cell>
          <cell r="I437">
            <v>1.0726359128029753E-3</v>
          </cell>
          <cell r="J437">
            <v>8.1597910455639326E-4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1.0627678577768411E-4</v>
          </cell>
          <cell r="I438">
            <v>3.0893878701869747E-4</v>
          </cell>
          <cell r="J438">
            <v>4.249405738703016E-4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1.6702128120738412E-4</v>
          </cell>
          <cell r="I439">
            <v>2.87877717520778E-4</v>
          </cell>
          <cell r="J439">
            <v>1.7697246818901106E-4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3.5342503967569446E-3</v>
          </cell>
          <cell r="I440">
            <v>4.6808924859587979E-2</v>
          </cell>
          <cell r="J440">
            <v>0.26473133945193128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2.2573295259666953E-3</v>
          </cell>
          <cell r="I441">
            <v>2.2201979867440932E-2</v>
          </cell>
          <cell r="J441">
            <v>0.1299225459857497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4.1407395645751245E-3</v>
          </cell>
          <cell r="I442">
            <v>3.3741766964515828E-2</v>
          </cell>
          <cell r="J442">
            <v>0.22169019066108228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2.1688545159883909E-3</v>
          </cell>
          <cell r="I443">
            <v>2.3146736912428408E-2</v>
          </cell>
          <cell r="J443">
            <v>0.13546121595382951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8.2383804937123369E-4</v>
          </cell>
          <cell r="I444">
            <v>1.2354732129934091E-3</v>
          </cell>
          <cell r="J444">
            <v>1.248648793401661E-3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1.4876016518151796E-4</v>
          </cell>
          <cell r="I445">
            <v>3.6076042522696622E-4</v>
          </cell>
          <cell r="J445">
            <v>3.5386152981857954E-4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3.3251882252859906E-3</v>
          </cell>
          <cell r="I446">
            <v>2.8028661142137319E-2</v>
          </cell>
          <cell r="J446">
            <v>0.11791137574426054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9.3803674623894819E-4</v>
          </cell>
          <cell r="I447">
            <v>2.4184214790909115E-3</v>
          </cell>
          <cell r="J447">
            <v>7.4456861260957269E-4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1.0917768799128574E-4</v>
          </cell>
          <cell r="I448">
            <v>1.0121100649518679E-2</v>
          </cell>
          <cell r="J448">
            <v>9.3519495547303207E-3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2.1779553678720602E-3</v>
          </cell>
          <cell r="I449">
            <v>3.075899200237495E-3</v>
          </cell>
          <cell r="J449">
            <v>1.9725662969685138E-3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2.7954336946939256E-3</v>
          </cell>
          <cell r="I450">
            <v>5.7353087507478993E-3</v>
          </cell>
          <cell r="J450">
            <v>3.2674432330041998E-3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2.8134166027627351E-3</v>
          </cell>
          <cell r="I451">
            <v>6.6046384630027988E-3</v>
          </cell>
          <cell r="J451">
            <v>5.2823465983372264E-3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1.0502517617203692E-4</v>
          </cell>
          <cell r="I452">
            <v>1.8706407627292352E-4</v>
          </cell>
          <cell r="J452">
            <v>1.1519529905509392E-4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1.1892224331579855E-4</v>
          </cell>
          <cell r="I453">
            <v>1.3831379313213103E-4</v>
          </cell>
          <cell r="J453">
            <v>1.0247049371024974E-4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9.262892388061304E-5</v>
          </cell>
          <cell r="I454">
            <v>6.758677450100856E-5</v>
          </cell>
          <cell r="J454">
            <v>5.3926356575512767E-5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1.0924072914332981E-4</v>
          </cell>
          <cell r="I455">
            <v>1.549595265368221E-4</v>
          </cell>
          <cell r="J455">
            <v>1.0796508463429413E-4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5.3019431467425941E-4</v>
          </cell>
          <cell r="I456">
            <v>5.7182427186800583E-4</v>
          </cell>
          <cell r="J456">
            <v>3.1293833355060848E-4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3.1571550681610229E-3</v>
          </cell>
          <cell r="I457">
            <v>1.8852183163498275E-2</v>
          </cell>
          <cell r="J457">
            <v>1.5613180923156231E-2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3.12748028255686E-3</v>
          </cell>
          <cell r="I458">
            <v>5.3678663500439998E-5</v>
          </cell>
          <cell r="J458">
            <v>0.27217766875240001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3.12748028255686E-3</v>
          </cell>
          <cell r="I459">
            <v>6.9368751034343229E-2</v>
          </cell>
          <cell r="J459">
            <v>0.30063274806571105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1.1839497682140681</v>
          </cell>
          <cell r="F460">
            <v>2.4163931353253534E-4</v>
          </cell>
          <cell r="G460">
            <v>1.1270176839568678E-3</v>
          </cell>
          <cell r="H460">
            <v>2.9125980038790947E-4</v>
          </cell>
          <cell r="I460">
            <v>7.7421185345007105E-4</v>
          </cell>
          <cell r="J460">
            <v>1.6601414925899858E-4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1.1839497682140681</v>
          </cell>
          <cell r="F461">
            <v>2.4163931353253534E-4</v>
          </cell>
          <cell r="G461">
            <v>1.1270176839568678E-3</v>
          </cell>
          <cell r="H461">
            <v>2.9125980038790947E-4</v>
          </cell>
          <cell r="I461">
            <v>7.7421185345007105E-4</v>
          </cell>
          <cell r="J461">
            <v>1.6601414925899858E-4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144.57370535057854</v>
          </cell>
          <cell r="F462">
            <v>104.68989958222643</v>
          </cell>
          <cell r="G462">
            <v>99.325938231848426</v>
          </cell>
          <cell r="H462">
            <v>129.95178935855185</v>
          </cell>
          <cell r="I462">
            <v>127.69193434695659</v>
          </cell>
          <cell r="J462">
            <v>88.738541425920303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31.141558263335941</v>
          </cell>
          <cell r="F463">
            <v>70.212072940183006</v>
          </cell>
          <cell r="G463">
            <v>70.519144028474756</v>
          </cell>
          <cell r="H463">
            <v>43.171548904213665</v>
          </cell>
          <cell r="I463">
            <v>30.45230759822579</v>
          </cell>
          <cell r="J463">
            <v>27.979647525523141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1.6939211970426232E-2</v>
          </cell>
          <cell r="F464">
            <v>1.6822874028652275E-3</v>
          </cell>
          <cell r="G464">
            <v>2.84736120496324E-3</v>
          </cell>
          <cell r="H464">
            <v>1.0017158820734939E-3</v>
          </cell>
          <cell r="I464">
            <v>0.66425932060893622</v>
          </cell>
          <cell r="J464">
            <v>3.084768570237669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179.41359472923494</v>
          </cell>
          <cell r="F465">
            <v>183.14634814420191</v>
          </cell>
          <cell r="G465">
            <v>177.2679616201132</v>
          </cell>
          <cell r="H465">
            <v>179.70337121237512</v>
          </cell>
          <cell r="I465">
            <v>163.06716880061992</v>
          </cell>
          <cell r="J465">
            <v>121.7041748024769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9.7237857787731996E-8</v>
          </cell>
          <cell r="F466">
            <v>1.04434661964289E-7</v>
          </cell>
          <cell r="G466">
            <v>1.2099954140727299E-7</v>
          </cell>
          <cell r="H466">
            <v>1.4850459186993401E-7</v>
          </cell>
          <cell r="I466">
            <v>3.5684904506362001E-7</v>
          </cell>
          <cell r="J466">
            <v>1.12945155730015E-6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13.914190263298112</v>
          </cell>
          <cell r="I467">
            <v>13.914190638417754</v>
          </cell>
          <cell r="J467">
            <v>13.91419134521294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0.90177411955010267</v>
          </cell>
          <cell r="F468">
            <v>1.8404841578557123E-4</v>
          </cell>
          <cell r="G468">
            <v>8.5841089457761846E-4</v>
          </cell>
          <cell r="H468">
            <v>2.2184264662794076E-4</v>
          </cell>
          <cell r="I468">
            <v>5.89690737929987E-4</v>
          </cell>
          <cell r="J468">
            <v>1.2644730992829122E-4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1.1839497682140681</v>
          </cell>
          <cell r="F469">
            <v>2.4163931353253534E-4</v>
          </cell>
          <cell r="G469">
            <v>1.1270176839568678E-3</v>
          </cell>
          <cell r="H469">
            <v>2.9125980038790947E-4</v>
          </cell>
          <cell r="I469">
            <v>7.7421185345007105E-4</v>
          </cell>
          <cell r="J469">
            <v>1.6601414925899858E-4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1.11523521591814E-5</v>
          </cell>
          <cell r="F470">
            <v>7.2290834784993602E-6</v>
          </cell>
          <cell r="G470">
            <v>5.6909052910386499E-6</v>
          </cell>
          <cell r="H470">
            <v>8.5252076697082804E-6</v>
          </cell>
          <cell r="I470">
            <v>8.7562336832800295E-6</v>
          </cell>
          <cell r="J470">
            <v>6.0501566337929302E-6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0.11438853311075974</v>
          </cell>
          <cell r="F471">
            <v>1.9564276745706738E-3</v>
          </cell>
          <cell r="G471">
            <v>1.8802043286667153E-3</v>
          </cell>
          <cell r="H471">
            <v>8.1677712458752549E-4</v>
          </cell>
          <cell r="I471">
            <v>3.6325033930536117E-4</v>
          </cell>
          <cell r="J471">
            <v>2.8602142640920755E-4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1.7758430253391962E-2</v>
          </cell>
          <cell r="J472">
            <v>6.6760862678284186E-4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2.2641998573074737E-2</v>
          </cell>
          <cell r="J473">
            <v>8.8458143048726569E-4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2.5039386657282598</v>
          </cell>
          <cell r="J474">
            <v>9.4132816376380699E-2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4.4396075633479901E-2</v>
          </cell>
          <cell r="J475">
            <v>1.6690215669571051E-3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6.7169926596329804E-4</v>
          </cell>
          <cell r="J476">
            <v>3.89135460684178E-7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6.7169926596329804E-4</v>
          </cell>
          <cell r="J477">
            <v>2.2683831515464998E-4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260.66713782515166</v>
          </cell>
          <cell r="F478">
            <v>119.5313937179199</v>
          </cell>
          <cell r="G478">
            <v>116.45790135700544</v>
          </cell>
          <cell r="H478">
            <v>145.03001874522207</v>
          </cell>
          <cell r="I478">
            <v>142.85270260379303</v>
          </cell>
          <cell r="J478">
            <v>144.53229698790446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7.3048839949187219E-2</v>
          </cell>
          <cell r="F479">
            <v>1.4651468622030718E-3</v>
          </cell>
          <cell r="G479">
            <v>2.602154767626244E-3</v>
          </cell>
          <cell r="H479">
            <v>9.1350457591056673E-4</v>
          </cell>
          <cell r="I479">
            <v>1.2291838966493412E-3</v>
          </cell>
          <cell r="J479">
            <v>0.64946680043249561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268.97534351603781</v>
          </cell>
          <cell r="F480">
            <v>125.18594551310409</v>
          </cell>
          <cell r="G480">
            <v>121.70352401528358</v>
          </cell>
          <cell r="H480">
            <v>151.01382671645234</v>
          </cell>
          <cell r="I480">
            <v>147.68225911402456</v>
          </cell>
          <cell r="J480">
            <v>149.022040631968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6.5254558440523398E-7</v>
          </cell>
          <cell r="F481">
            <v>6.5091695330470101E-7</v>
          </cell>
          <cell r="G481">
            <v>7.7437763017527198E-7</v>
          </cell>
          <cell r="H481">
            <v>9.0484337758243903E-7</v>
          </cell>
          <cell r="I481">
            <v>1.9265525241368802E-6</v>
          </cell>
          <cell r="J481">
            <v>5.1423938206478897E-6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12.649264412677356</v>
          </cell>
          <cell r="I482">
            <v>12.649266771084546</v>
          </cell>
          <cell r="J482">
            <v>12.649270238901597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2267.7886613630999</v>
          </cell>
          <cell r="F483">
            <v>2010.02848917345</v>
          </cell>
          <cell r="G483">
            <v>1952.3264220495901</v>
          </cell>
          <cell r="H483">
            <v>1396.1756307580699</v>
          </cell>
          <cell r="I483">
            <v>449.12582676411802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30.256634299156431</v>
          </cell>
          <cell r="F484">
            <v>26.817621043775716</v>
          </cell>
          <cell r="G484">
            <v>26.047920721876391</v>
          </cell>
          <cell r="H484">
            <v>18.627857717678346</v>
          </cell>
          <cell r="I484">
            <v>5.9928489400041833</v>
          </cell>
          <cell r="J484">
            <v>0.87196345924959695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30.770538146039286</v>
          </cell>
          <cell r="F485">
            <v>27.273113828676333</v>
          </cell>
          <cell r="G485">
            <v>26.490182117362146</v>
          </cell>
          <cell r="H485">
            <v>18.944038409200399</v>
          </cell>
          <cell r="I485">
            <v>6.0939732261074342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1.582585467825349E-4</v>
          </cell>
          <cell r="H486">
            <v>2.1044061778064296E-4</v>
          </cell>
          <cell r="I486">
            <v>6.6337914765873926E-4</v>
          </cell>
          <cell r="J486">
            <v>0.88677331045822949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9.2700634141813207</v>
          </cell>
          <cell r="F487">
            <v>9.2700194781485497</v>
          </cell>
          <cell r="G487">
            <v>0.13804840652709899</v>
          </cell>
          <cell r="H487">
            <v>6.9131789887855094E-2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0.10000068407962585</v>
          </cell>
          <cell r="F488">
            <v>0.10000021012026497</v>
          </cell>
          <cell r="G488">
            <v>1.4891953239169254E-3</v>
          </cell>
          <cell r="H488">
            <v>7.457582512174222E-4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0.10000068407962585</v>
          </cell>
          <cell r="F489">
            <v>0.10000021012026497</v>
          </cell>
          <cell r="G489">
            <v>1.4891953239169254E-3</v>
          </cell>
          <cell r="H489">
            <v>7.457582512174222E-4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54.392400516832616</v>
          </cell>
          <cell r="F490">
            <v>43.517674071988893</v>
          </cell>
          <cell r="G490">
            <v>53.297033977874044</v>
          </cell>
          <cell r="H490">
            <v>52.203928836879101</v>
          </cell>
          <cell r="I490">
            <v>50.017715359083553</v>
          </cell>
          <cell r="J490">
            <v>47.831737715530963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54.392400516832616</v>
          </cell>
          <cell r="F491">
            <v>43.517674071988893</v>
          </cell>
          <cell r="G491">
            <v>53.297033977874044</v>
          </cell>
          <cell r="H491">
            <v>52.203928836879101</v>
          </cell>
          <cell r="I491">
            <v>50.017715359083553</v>
          </cell>
          <cell r="J491">
            <v>47.831737715530963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3.1651160484541534</v>
          </cell>
          <cell r="G493">
            <v>3.3968553347554375</v>
          </cell>
          <cell r="H493">
            <v>12.968875854515899</v>
          </cell>
          <cell r="I493">
            <v>15.217795714051903</v>
          </cell>
          <cell r="J493">
            <v>22.269428343831418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1.0550386828180507</v>
          </cell>
          <cell r="G494">
            <v>1.1322851115851447</v>
          </cell>
          <cell r="H494">
            <v>4.3229586181719597</v>
          </cell>
          <cell r="I494">
            <v>5.0725985713506399</v>
          </cell>
          <cell r="J494">
            <v>7.4231427812771358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0.19493976819834699</v>
          </cell>
          <cell r="G495">
            <v>1.42752054867278E-2</v>
          </cell>
          <cell r="H495">
            <v>0.58935476385463104</v>
          </cell>
          <cell r="I495">
            <v>0.143370605314313</v>
          </cell>
          <cell r="J495">
            <v>1.0033393136587101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0.19493976819834699</v>
          </cell>
          <cell r="G496">
            <v>0.20921477833912233</v>
          </cell>
          <cell r="H496">
            <v>0.79856911751120974</v>
          </cell>
          <cell r="I496">
            <v>0.94121656856986469</v>
          </cell>
          <cell r="J496">
            <v>1.3741823094441188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7.1200005196018248</v>
          </cell>
          <cell r="F497">
            <v>7.6289063476088312</v>
          </cell>
          <cell r="G497">
            <v>7.3111250000401649</v>
          </cell>
          <cell r="H497">
            <v>8.3896387780400907</v>
          </cell>
          <cell r="I497">
            <v>10.368560136693791</v>
          </cell>
          <cell r="J497">
            <v>13.669398691133889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7.7403362554153041</v>
          </cell>
          <cell r="F498">
            <v>8.2914012570947158</v>
          </cell>
          <cell r="G498">
            <v>7.9428925166169924</v>
          </cell>
          <cell r="H498">
            <v>9.1086203376492048</v>
          </cell>
          <cell r="I498">
            <v>11.242375137340844</v>
          </cell>
          <cell r="J498">
            <v>14.801988514543972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0.79547243999031403</v>
          </cell>
          <cell r="F499">
            <v>3.0329871179799402E-8</v>
          </cell>
          <cell r="G499">
            <v>3.4780850448934798E-8</v>
          </cell>
          <cell r="H499">
            <v>4.0251785298390103E-8</v>
          </cell>
          <cell r="I499">
            <v>7.7463788091519405E-8</v>
          </cell>
          <cell r="J499">
            <v>9.6641742289316494E-8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0.79547243999031403</v>
          </cell>
          <cell r="F500">
            <v>0.79547247032018498</v>
          </cell>
          <cell r="G500">
            <v>0.79547250510103595</v>
          </cell>
          <cell r="H500">
            <v>0.79547254535282097</v>
          </cell>
          <cell r="I500">
            <v>0.79547268257551196</v>
          </cell>
          <cell r="J500">
            <v>0.79547277921725401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1.2600196426388653E-3</v>
          </cell>
          <cell r="I501">
            <v>1.6132680119692395</v>
          </cell>
          <cell r="J501">
            <v>10.392625651642348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1.2696189611872335E-3</v>
          </cell>
          <cell r="I502">
            <v>1.6255585136620183</v>
          </cell>
          <cell r="J502">
            <v>10.471800706386045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1.5957036186074199E-4</v>
          </cell>
          <cell r="I503">
            <v>1.6969240645621898E-5</v>
          </cell>
          <cell r="J503">
            <v>0.348798829419593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1.5957036186074199E-4</v>
          </cell>
          <cell r="I504">
            <v>8.2663152992587696E-2</v>
          </cell>
          <cell r="J504">
            <v>0.43146198241217998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1.2875826427408994</v>
          </cell>
          <cell r="G505">
            <v>2.1026999959884556</v>
          </cell>
          <cell r="H505">
            <v>2.6979578535170452</v>
          </cell>
          <cell r="I505">
            <v>3.6258350524689726</v>
          </cell>
          <cell r="J505">
            <v>4.8728212789105179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1.2875826427408994</v>
          </cell>
          <cell r="G506">
            <v>2.1026999959884556</v>
          </cell>
          <cell r="H506">
            <v>2.6979578535170452</v>
          </cell>
          <cell r="I506">
            <v>3.6258350524689726</v>
          </cell>
          <cell r="J506">
            <v>4.8728212789105179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1.2875826427409001</v>
          </cell>
          <cell r="G507">
            <v>2.10269999598846</v>
          </cell>
          <cell r="H507">
            <v>2.6979578535170399</v>
          </cell>
          <cell r="I507">
            <v>3.62583505246897</v>
          </cell>
          <cell r="J507">
            <v>4.8728212789105196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2.3673012061104901E-8</v>
          </cell>
          <cell r="G508">
            <v>0.18773918007617901</v>
          </cell>
          <cell r="H508">
            <v>0.11857998430997101</v>
          </cell>
          <cell r="I508">
            <v>0.368593417702271</v>
          </cell>
          <cell r="J508">
            <v>0.83607247865780998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0.43894534114942507</v>
          </cell>
          <cell r="G509">
            <v>0.67088720374919109</v>
          </cell>
          <cell r="H509">
            <v>0.77774240031864506</v>
          </cell>
          <cell r="I509">
            <v>1.045222344682176</v>
          </cell>
          <cell r="J509">
            <v>1.4046921042823199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1.4500005195188228</v>
          </cell>
          <cell r="F510">
            <v>3.8015697363040362</v>
          </cell>
          <cell r="G510">
            <v>3.8012758629402197</v>
          </cell>
          <cell r="H510">
            <v>1.0123292115733724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1.4500005195188228</v>
          </cell>
          <cell r="F511">
            <v>3.8015697363040362</v>
          </cell>
          <cell r="G511">
            <v>3.8012758629402197</v>
          </cell>
          <cell r="H511">
            <v>1.0123292115733724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124.20492924161456</v>
          </cell>
          <cell r="J513">
            <v>1679.1519051796417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-124.20492924161501</v>
          </cell>
          <cell r="J514">
            <v>-1679.1519051796399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0.88419891123433136</v>
          </cell>
          <cell r="J515">
            <v>12.447619531596624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0.41798493985622814</v>
          </cell>
          <cell r="J516">
            <v>5.8843292331183878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1.2475010840091474</v>
          </cell>
          <cell r="J517">
            <v>16.852335789791727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2.2639813255504199E-2</v>
          </cell>
          <cell r="J518">
            <v>0.21203689403498599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2.2639813255504199E-2</v>
          </cell>
          <cell r="J519">
            <v>0.22846736548879101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1.0156902264289702E-5</v>
          </cell>
          <cell r="G520">
            <v>1.0192996076104014E-5</v>
          </cell>
          <cell r="H520">
            <v>6.9958445628971177E-6</v>
          </cell>
          <cell r="I520">
            <v>3.4076226375410839E-6</v>
          </cell>
          <cell r="J520">
            <v>1.3268805106159623E-6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2.5392255660724224E-4</v>
          </cell>
          <cell r="G521">
            <v>2.5482490190259992E-4</v>
          </cell>
          <cell r="H521">
            <v>1.7489611407242779E-4</v>
          </cell>
          <cell r="I521">
            <v>9.1852678382132818E-5</v>
          </cell>
          <cell r="J521">
            <v>6.8430972726849976E-5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3.0470706792869066E-5</v>
          </cell>
          <cell r="G522">
            <v>3.0578988228311992E-5</v>
          </cell>
          <cell r="H522">
            <v>2.0987533688691341E-5</v>
          </cell>
          <cell r="I522">
            <v>1.1022321405855947E-5</v>
          </cell>
          <cell r="J522">
            <v>8.211716727222014E-6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3.4279545141977722E-4</v>
          </cell>
          <cell r="G523">
            <v>3.4401361756850995E-4</v>
          </cell>
          <cell r="H523">
            <v>2.3610975399777762E-4</v>
          </cell>
          <cell r="I523">
            <v>1.2400111581587948E-4</v>
          </cell>
          <cell r="J523">
            <v>9.2381813181247594E-5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7.9050438332935903E-7</v>
          </cell>
          <cell r="F524">
            <v>2.4410764285346401E-5</v>
          </cell>
          <cell r="G524">
            <v>5.5867828601243905E-7</v>
          </cell>
          <cell r="H524">
            <v>3.7214775845466201E-7</v>
          </cell>
          <cell r="I524">
            <v>2.4986433011547698E-6</v>
          </cell>
          <cell r="J524">
            <v>5.3804699537282503E-6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7.9050438332935903E-7</v>
          </cell>
          <cell r="F525">
            <v>2.5162886077237144E-5</v>
          </cell>
          <cell r="G525">
            <v>2.5598123756625266E-5</v>
          </cell>
          <cell r="H525">
            <v>2.5659612846606571E-5</v>
          </cell>
          <cell r="I525">
            <v>2.1542458097330487E-5</v>
          </cell>
          <cell r="J525">
            <v>1.2616866511994584E-5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4514.4820050919798</v>
          </cell>
          <cell r="F526">
            <v>3846.5255163851398</v>
          </cell>
          <cell r="G526">
            <v>3263.0697264298101</v>
          </cell>
          <cell r="H526">
            <v>3139.75536481679</v>
          </cell>
          <cell r="I526">
            <v>1934.89165436906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60.231816749665214</v>
          </cell>
          <cell r="F527">
            <v>51.320000780709911</v>
          </cell>
          <cell r="G527">
            <v>43.535740868101286</v>
          </cell>
          <cell r="H527">
            <v>41.890538574478228</v>
          </cell>
          <cell r="I527">
            <v>25.815801719304645</v>
          </cell>
          <cell r="J527">
            <v>1.6096605446285785E-3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61.254844031098727</v>
          </cell>
          <cell r="F528">
            <v>52.191662366148435</v>
          </cell>
          <cell r="G528">
            <v>44.275030209359656</v>
          </cell>
          <cell r="H528">
            <v>42.601836700363513</v>
          </cell>
          <cell r="I528">
            <v>26.253618105414638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1.5789531687030218E-4</v>
          </cell>
          <cell r="H529">
            <v>2.0562648173045591E-4</v>
          </cell>
          <cell r="I529">
            <v>6.6066549900063091E-4</v>
          </cell>
          <cell r="J529">
            <v>1.6365937578516139E-3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71.694108253501909</v>
          </cell>
          <cell r="F530">
            <v>35.577770103665337</v>
          </cell>
          <cell r="G530">
            <v>54.849852049232766</v>
          </cell>
          <cell r="H530">
            <v>31.067092123692372</v>
          </cell>
          <cell r="I530">
            <v>14.053555183926235</v>
          </cell>
          <cell r="J530">
            <v>21.660171630574219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71.694108253501909</v>
          </cell>
          <cell r="F531">
            <v>35.577770103665337</v>
          </cell>
          <cell r="G531">
            <v>54.849852049232766</v>
          </cell>
          <cell r="H531">
            <v>31.067092123692372</v>
          </cell>
          <cell r="I531">
            <v>14.053555183926235</v>
          </cell>
          <cell r="J531">
            <v>21.660171630574219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1.43427666493087E-6</v>
          </cell>
          <cell r="F532">
            <v>1.3802799509261499E-6</v>
          </cell>
          <cell r="G532">
            <v>1.7749617626715899E-6</v>
          </cell>
          <cell r="H532">
            <v>1.04375845990377E-6</v>
          </cell>
          <cell r="I532">
            <v>1.2897868076096101E-6</v>
          </cell>
          <cell r="J532">
            <v>1.8601282305329001E-6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3.7499988725495612</v>
          </cell>
          <cell r="F533">
            <v>3.7499980211123538</v>
          </cell>
          <cell r="G533">
            <v>3.7499976585522448</v>
          </cell>
          <cell r="H533">
            <v>3.7499986034631405</v>
          </cell>
          <cell r="I533">
            <v>2.3999999113543184</v>
          </cell>
          <cell r="J533">
            <v>2.3999999567374717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0.54664827974185015</v>
          </cell>
          <cell r="J534">
            <v>2681.0692356465534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-0.54664827974185004</v>
          </cell>
          <cell r="J535">
            <v>-2681.0692356465502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1.2115602672702959E-3</v>
          </cell>
          <cell r="J536">
            <v>5.9421699108686106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5.5139508165584269E-3</v>
          </cell>
          <cell r="J537">
            <v>22.376071397243265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1.3392288428201599E-4</v>
          </cell>
          <cell r="J538">
            <v>0.31892485914827201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1.3392288428201599E-4</v>
          </cell>
          <cell r="J539">
            <v>0.31905874069945445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3.9600519599547926E-2</v>
          </cell>
          <cell r="F540">
            <v>9.3370180861731091E-5</v>
          </cell>
          <cell r="G540">
            <v>1.9713478541184236E-3</v>
          </cell>
          <cell r="H540">
            <v>3.7372184233333382E-4</v>
          </cell>
          <cell r="I540">
            <v>9.3268650624835255E-4</v>
          </cell>
          <cell r="J540">
            <v>6.3391993872273996E-7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8.7477259515571308</v>
          </cell>
          <cell r="F541">
            <v>0.100539003946876</v>
          </cell>
          <cell r="G541">
            <v>0.50068254934546297</v>
          </cell>
          <cell r="H541">
            <v>0.103735027967868</v>
          </cell>
          <cell r="I541">
            <v>0.22854024010153801</v>
          </cell>
          <cell r="J541">
            <v>5.0548210957834696E-4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0.11869370354894349</v>
          </cell>
          <cell r="F542">
            <v>1.3641655895098458E-3</v>
          </cell>
          <cell r="G542">
            <v>6.7935217007525465E-3</v>
          </cell>
          <cell r="H542">
            <v>1.4075309086549221E-3</v>
          </cell>
          <cell r="I542">
            <v>3.1009530542949471E-3</v>
          </cell>
          <cell r="J542">
            <v>6.8586446347129881E-6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3.3717445594513798E-6</v>
          </cell>
          <cell r="G543">
            <v>4.2092309394893902E-6</v>
          </cell>
          <cell r="H543">
            <v>4.0028574876111604E-6</v>
          </cell>
          <cell r="I543">
            <v>3.6818055241258299E-6</v>
          </cell>
          <cell r="J543">
            <v>2.0264768972019901E-2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1.1967780825474297E-2</v>
          </cell>
          <cell r="F544">
            <v>1.0800501177713612E-3</v>
          </cell>
          <cell r="G544">
            <v>1.0558758022703382E-3</v>
          </cell>
          <cell r="H544">
            <v>1.0462033467284618E-3</v>
          </cell>
          <cell r="I544">
            <v>1.7540983864321149E-2</v>
          </cell>
          <cell r="J544">
            <v>3.6868990256363032E-2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8.574367722116115</v>
          </cell>
          <cell r="F545">
            <v>9.9817399509442257</v>
          </cell>
          <cell r="G545">
            <v>8.5683866411165166</v>
          </cell>
          <cell r="H545">
            <v>6.6538829038882001</v>
          </cell>
          <cell r="I545">
            <v>3.0609996977028433</v>
          </cell>
          <cell r="J545">
            <v>0.53523693833721286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8.574367722116115</v>
          </cell>
          <cell r="F546">
            <v>9.9817399509442257</v>
          </cell>
          <cell r="G546">
            <v>8.5683866411165166</v>
          </cell>
          <cell r="H546">
            <v>6.6538829038882001</v>
          </cell>
          <cell r="I546">
            <v>3.0609996977028433</v>
          </cell>
          <cell r="J546">
            <v>0.53523693833721286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1.2409614434510394E-3</v>
          </cell>
          <cell r="I547">
            <v>1.6740143991551691E-3</v>
          </cell>
          <cell r="J547">
            <v>3.6335233362250533E-4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1.983265384831844E-3</v>
          </cell>
          <cell r="I548">
            <v>2.5600398317088772E-3</v>
          </cell>
          <cell r="J548">
            <v>5.3361780522763285E-4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3.9673222120926903E-3</v>
          </cell>
          <cell r="I549">
            <v>5.2712086986641824E-3</v>
          </cell>
          <cell r="J549">
            <v>1.1102980433001721E-3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9.13086253324364E-5</v>
          </cell>
          <cell r="I550">
            <v>2.3628473422461001E-5</v>
          </cell>
          <cell r="J550">
            <v>1.9925516324614899E-6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9.13086253324364E-5</v>
          </cell>
          <cell r="I551">
            <v>1.3948800645199993E-4</v>
          </cell>
          <cell r="J551">
            <v>4.1699681683422778E-5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32.820800513685086</v>
          </cell>
          <cell r="F552">
            <v>32.820791520748266</v>
          </cell>
          <cell r="G552">
            <v>31.568275212198241</v>
          </cell>
          <cell r="H552">
            <v>32.820795585711323</v>
          </cell>
          <cell r="I552">
            <v>32.820796560946199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98.945500955279414</v>
          </cell>
          <cell r="F553">
            <v>98.945473844099112</v>
          </cell>
          <cell r="G553">
            <v>95.169488747316947</v>
          </cell>
          <cell r="H553">
            <v>98.945486098821746</v>
          </cell>
          <cell r="I553">
            <v>98.945489038881234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1.2199999446932825</v>
          </cell>
          <cell r="G554">
            <v>1.2199999140333386</v>
          </cell>
          <cell r="H554">
            <v>1.219999897885838</v>
          </cell>
          <cell r="I554">
            <v>1.2199998982023159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7.7018977172609276E-4</v>
          </cell>
          <cell r="I555">
            <v>1.5673867706974321E-3</v>
          </cell>
          <cell r="J555">
            <v>2.3075048982213221E-3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7.7018977172609276E-4</v>
          </cell>
          <cell r="I556">
            <v>1.5673867706974321E-3</v>
          </cell>
          <cell r="J556">
            <v>2.3075048982213221E-3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5.2751249563601803E-5</v>
          </cell>
          <cell r="I557">
            <v>8.9870735072736097E-5</v>
          </cell>
          <cell r="J557">
            <v>8.09235272621528E-5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5.2751249563601803E-5</v>
          </cell>
          <cell r="I558">
            <v>9.7376532941017093E-5</v>
          </cell>
          <cell r="J558">
            <v>1.1170616348509701E-4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3.7425807429746676E-4</v>
          </cell>
          <cell r="G559">
            <v>3.8439619654005597E-3</v>
          </cell>
          <cell r="H559">
            <v>2.1638505989905093E-3</v>
          </cell>
          <cell r="I559">
            <v>7.0423788420760402E-3</v>
          </cell>
          <cell r="J559">
            <v>5.4568699736499146E-4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9.4799801008046594E-2</v>
          </cell>
          <cell r="G560">
            <v>0.62432944467352602</v>
          </cell>
          <cell r="H560">
            <v>0.31923593325085198</v>
          </cell>
          <cell r="I560">
            <v>0.985778850251957</v>
          </cell>
          <cell r="J560">
            <v>8.1396860178384794E-2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1.6808475356036646E-3</v>
          </cell>
          <cell r="G561">
            <v>1.1069671004849756E-2</v>
          </cell>
          <cell r="H561">
            <v>5.660211582461919E-3</v>
          </cell>
          <cell r="I561">
            <v>1.7478348408722637E-2</v>
          </cell>
          <cell r="J561">
            <v>1.4432067407515049E-3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0.25000012945398098</v>
          </cell>
          <cell r="G562">
            <v>5.8312447345301541E-2</v>
          </cell>
          <cell r="H562">
            <v>5.8302113603428893E-2</v>
          </cell>
          <cell r="I562">
            <v>5.8308129506322026E-2</v>
          </cell>
          <cell r="J562">
            <v>1.0317501069622037E-2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0.25000012945398098</v>
          </cell>
          <cell r="G563">
            <v>1.08215478124604E-6</v>
          </cell>
          <cell r="H563">
            <v>2.7623784690685302E-6</v>
          </cell>
          <cell r="I563">
            <v>2.1929272551575101E-6</v>
          </cell>
          <cell r="J563">
            <v>7.7333551025855098E-5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0.25000012945398098</v>
          </cell>
          <cell r="G564">
            <v>5.8312447345301999E-2</v>
          </cell>
          <cell r="H564">
            <v>5.8302113603429018E-2</v>
          </cell>
          <cell r="I564">
            <v>5.8308129506321998E-2</v>
          </cell>
          <cell r="J564">
            <v>1.03175010696221E-2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6.232174615193398E-4</v>
          </cell>
          <cell r="I565">
            <v>1.6002459018768537E-3</v>
          </cell>
          <cell r="J565">
            <v>1.7893193309746404E-3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6.2796537396100677E-4</v>
          </cell>
          <cell r="I566">
            <v>1.6124371960821323E-3</v>
          </cell>
          <cell r="J566">
            <v>1.8029510599267453E-3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6.1194069046785796E-5</v>
          </cell>
          <cell r="I567">
            <v>1.5214162228330901E-5</v>
          </cell>
          <cell r="J567">
            <v>5.8680984523792697E-6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6.1194069046785796E-5</v>
          </cell>
          <cell r="I568">
            <v>1.20710868242448E-4</v>
          </cell>
          <cell r="J568">
            <v>1.2657896669482799E-4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13.722985094956583</v>
          </cell>
          <cell r="F569">
            <v>12.561694809566676</v>
          </cell>
          <cell r="G569">
            <v>11.018825558008915</v>
          </cell>
          <cell r="H569">
            <v>10.361581164202002</v>
          </cell>
          <cell r="I569">
            <v>9.5853420712131978</v>
          </cell>
          <cell r="J569">
            <v>3.8766747191696669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13.722985094956583</v>
          </cell>
          <cell r="F570">
            <v>12.561694809566676</v>
          </cell>
          <cell r="G570">
            <v>11.018825558008915</v>
          </cell>
          <cell r="H570">
            <v>10.361581164202002</v>
          </cell>
          <cell r="I570">
            <v>9.5853420712131978</v>
          </cell>
          <cell r="J570">
            <v>3.8766747191696669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5.2323748901305998E-2</v>
          </cell>
          <cell r="I571">
            <v>0.21863311719364201</v>
          </cell>
          <cell r="J571">
            <v>3.5516559752918203E-2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5.5663562660963829E-4</v>
          </cell>
          <cell r="I572">
            <v>2.3646489625553488E-3</v>
          </cell>
          <cell r="J572">
            <v>3.9043026678739902E-4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1.6699068798289141E-4</v>
          </cell>
          <cell r="I573">
            <v>6.977652676392836E-4</v>
          </cell>
          <cell r="J573">
            <v>1.1335072261569645E-4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9.2772604434939571E-4</v>
          </cell>
          <cell r="I574">
            <v>3.8764737091071264E-3</v>
          </cell>
          <cell r="J574">
            <v>6.297262367538696E-4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3.3595062639921698E-5</v>
          </cell>
          <cell r="I575">
            <v>5.0076859749200898E-7</v>
          </cell>
          <cell r="J575">
            <v>5.9953600742765201E-7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3.3595062639921698E-5</v>
          </cell>
          <cell r="I576">
            <v>1.3894862059285986E-4</v>
          </cell>
          <cell r="J576">
            <v>4.9783712025897174E-5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1.8005196017110957E-3</v>
          </cell>
          <cell r="F577">
            <v>6.0470793413959135E-5</v>
          </cell>
          <cell r="G577">
            <v>6.6242978344085394E-4</v>
          </cell>
          <cell r="H577">
            <v>1.6917727838771353E-4</v>
          </cell>
          <cell r="I577">
            <v>2.0519033502398098E-4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9.2598150945142031E-3</v>
          </cell>
          <cell r="F578">
            <v>3.1099265184321797E-4</v>
          </cell>
          <cell r="G578">
            <v>3.4067817434101024E-3</v>
          </cell>
          <cell r="H578">
            <v>8.7005457456538365E-4</v>
          </cell>
          <cell r="I578">
            <v>1.05526458012333E-3</v>
          </cell>
          <cell r="J578">
            <v>1.0065699559040344E-6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1.5445279052738501</v>
          </cell>
          <cell r="F579">
            <v>0.120582752466835</v>
          </cell>
          <cell r="G579">
            <v>0.50670274715969799</v>
          </cell>
          <cell r="H579">
            <v>0.13502324540198701</v>
          </cell>
          <cell r="I579">
            <v>0.15716283309588</v>
          </cell>
          <cell r="J579">
            <v>5.1150314441125602E-4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2.0956959365995242E-2</v>
          </cell>
          <cell r="F580">
            <v>1.6361296128471494E-3</v>
          </cell>
          <cell r="G580">
            <v>6.8752068814070238E-3</v>
          </cell>
          <cell r="H580">
            <v>1.8320657449387712E-3</v>
          </cell>
          <cell r="I580">
            <v>2.1324672061856231E-3</v>
          </cell>
          <cell r="J580">
            <v>6.9403411724729503E-6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1.7585470341736099E-6</v>
          </cell>
          <cell r="G581">
            <v>1.7491372581885201E-6</v>
          </cell>
          <cell r="H581">
            <v>2.3100696902586899E-6</v>
          </cell>
          <cell r="I581">
            <v>2.0487164947604101E-5</v>
          </cell>
          <cell r="J581">
            <v>2.9411839615024201E-5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1.9053026445252207E-3</v>
          </cell>
          <cell r="F582">
            <v>6.0714006330521431E-4</v>
          </cell>
          <cell r="G582">
            <v>5.6605064051775192E-4</v>
          </cell>
          <cell r="H582">
            <v>3.8958551927711048E-4</v>
          </cell>
          <cell r="I582">
            <v>1.3153319430150829E-4</v>
          </cell>
          <cell r="J582">
            <v>5.4447099278253786E-5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1.4036928736824519E-2</v>
          </cell>
          <cell r="J583">
            <v>1.8311608321811765E-2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1.7044842037572568E-2</v>
          </cell>
          <cell r="J584">
            <v>2.3107505739429084E-2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3.3421258897201211E-2</v>
          </cell>
          <cell r="J585">
            <v>4.3599067432885143E-2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1.69058605971135E-3</v>
          </cell>
          <cell r="J586">
            <v>5.4453848579379099E-7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1.69058605971135E-3</v>
          </cell>
          <cell r="J587">
            <v>1.6909048787302088E-3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4.8498357991688534</v>
          </cell>
          <cell r="G588">
            <v>9.594502928620674</v>
          </cell>
          <cell r="H588">
            <v>12.30649529487609</v>
          </cell>
          <cell r="I588">
            <v>37.255974687958563</v>
          </cell>
          <cell r="J588">
            <v>50.068918023018689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4.8498357991688534</v>
          </cell>
          <cell r="G589">
            <v>9.594502928620674</v>
          </cell>
          <cell r="H589">
            <v>12.30649529487609</v>
          </cell>
          <cell r="I589">
            <v>37.255974687958563</v>
          </cell>
          <cell r="J589">
            <v>50.068918023018689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4.8498357991688499</v>
          </cell>
          <cell r="G590">
            <v>9.5945029286206793</v>
          </cell>
          <cell r="H590">
            <v>12.3064952948761</v>
          </cell>
          <cell r="I590">
            <v>37.255974687958599</v>
          </cell>
          <cell r="J590">
            <v>50.068918023018597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2.5027234847007501E-8</v>
          </cell>
          <cell r="G591">
            <v>1.26796431854952</v>
          </cell>
          <cell r="H591">
            <v>0.55648456032897098</v>
          </cell>
          <cell r="I591">
            <v>3.2607898886347999</v>
          </cell>
          <cell r="J591">
            <v>6.9219392859151103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1.652927039614285</v>
          </cell>
          <cell r="G592">
            <v>3.06118534357676</v>
          </cell>
          <cell r="H592">
            <v>3.5487540071016199</v>
          </cell>
          <cell r="I592">
            <v>10.743293732909637</v>
          </cell>
          <cell r="J592">
            <v>14.438089447114701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6.980438552726408E-6</v>
          </cell>
          <cell r="J593">
            <v>8.295654058504974E-6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1.0680319986133127E-2</v>
          </cell>
          <cell r="J594">
            <v>1.3215791397596877E-2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-1.0680319986133099E-2</v>
          </cell>
          <cell r="J595">
            <v>-1.3215791397596899E-2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1.6734571142598882E-4</v>
          </cell>
          <cell r="J596">
            <v>2.0739135146262427E-4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2.0093304599012556E-5</v>
          </cell>
          <cell r="J597">
            <v>2.4886962175514897E-5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2.5056216974418514E-4</v>
          </cell>
          <cell r="J598">
            <v>3.1052141441721963E-4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1.1899894512279101E-5</v>
          </cell>
          <cell r="J599">
            <v>6.4576435841153994E-8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1.1899894512279101E-5</v>
          </cell>
          <cell r="J600">
            <v>1.19644709481202E-5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8.9912980823966301E-2</v>
          </cell>
          <cell r="G601">
            <v>0.35097495880155899</v>
          </cell>
          <cell r="H601">
            <v>0.270463664212023</v>
          </cell>
          <cell r="I601">
            <v>0.32229165030158602</v>
          </cell>
          <cell r="J601">
            <v>0.12395035594158001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9.8383351417334988E-4</v>
          </cell>
          <cell r="G602">
            <v>2.89038899463656E-3</v>
          </cell>
          <cell r="H602">
            <v>2.8199562742669054E-3</v>
          </cell>
          <cell r="I602">
            <v>3.3744959782227289E-3</v>
          </cell>
          <cell r="J602">
            <v>1.29114741602137E-3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4.1284310430453558E-4</v>
          </cell>
          <cell r="G603">
            <v>1.2317554001946079E-3</v>
          </cell>
          <cell r="H603">
            <v>1.2337308699917678E-3</v>
          </cell>
          <cell r="I603">
            <v>1.5027052403023093E-3</v>
          </cell>
          <cell r="J603">
            <v>5.9433769943840792E-4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1.5942017876589751E-3</v>
          </cell>
          <cell r="G604">
            <v>6.2229602624389946E-3</v>
          </cell>
          <cell r="H604">
            <v>4.7954550392202665E-3</v>
          </cell>
          <cell r="I604">
            <v>5.7143909627940795E-3</v>
          </cell>
          <cell r="J604">
            <v>2.1977013464819159E-3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4.7666688762423703E-5</v>
          </cell>
          <cell r="G605">
            <v>6.1771830834678903E-5</v>
          </cell>
          <cell r="H605">
            <v>2.7016365943116901E-7</v>
          </cell>
          <cell r="I605">
            <v>1.81684699536818E-7</v>
          </cell>
          <cell r="J605">
            <v>1.53335210713365E-5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4.7666688762423703E-5</v>
          </cell>
          <cell r="G606">
            <v>1.0943851959710301E-4</v>
          </cell>
          <cell r="H606">
            <v>1.0969441314543634E-4</v>
          </cell>
          <cell r="I606">
            <v>1.3366597317766862E-4</v>
          </cell>
          <cell r="J606">
            <v>5.2879836910996579E-5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20.224800518443228</v>
          </cell>
          <cell r="F607">
            <v>20.22477165768834</v>
          </cell>
          <cell r="G607">
            <v>6.9091656251701883</v>
          </cell>
          <cell r="H607">
            <v>5.4156587471290747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60.972096588063124</v>
          </cell>
          <cell r="F608">
            <v>60.972009580988228</v>
          </cell>
          <cell r="G608">
            <v>20.829195000298999</v>
          </cell>
          <cell r="H608">
            <v>16.326690981047083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0.72999924900099411</v>
          </cell>
          <cell r="G609">
            <v>0.26715279635190903</v>
          </cell>
          <cell r="H609">
            <v>0.19547460786881216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1.9570402612250656E-3</v>
          </cell>
          <cell r="I610">
            <v>3.5206271325744108E-3</v>
          </cell>
          <cell r="J610">
            <v>1.2447435882419083E-3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7.3570217227534793E-4</v>
          </cell>
          <cell r="I611">
            <v>1.3234950146529722E-3</v>
          </cell>
          <cell r="J611">
            <v>4.6793138595019801E-4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3.0704446567894907E-3</v>
          </cell>
          <cell r="I612">
            <v>5.2880298043369413E-3</v>
          </cell>
          <cell r="J612">
            <v>1.7413583768600897E-3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5.47910741647507E-5</v>
          </cell>
          <cell r="I613">
            <v>2.7650000627209101E-5</v>
          </cell>
          <cell r="J613">
            <v>7.2468698489267996E-6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5.47910741647507E-5</v>
          </cell>
          <cell r="I614">
            <v>9.9035117060636686E-5</v>
          </cell>
          <cell r="J614">
            <v>4.1649959626877148E-5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F615">
            <v>1.3237596998752846E-4</v>
          </cell>
          <cell r="G615">
            <v>2.9120428294408043E-3</v>
          </cell>
          <cell r="H615">
            <v>1.6431549327402392E-3</v>
          </cell>
          <cell r="I615">
            <v>5.8481413570973719E-3</v>
          </cell>
          <cell r="J615">
            <v>2.2906795264291992E-3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1.9394615850336883E-6</v>
          </cell>
          <cell r="F616">
            <v>1.3246422063418651E-4</v>
          </cell>
          <cell r="G616">
            <v>2.9150762073881357E-3</v>
          </cell>
          <cell r="H616">
            <v>1.6431549327402392E-3</v>
          </cell>
          <cell r="I616">
            <v>5.8481413570973494E-3</v>
          </cell>
          <cell r="J616">
            <v>2.2906795264291974E-3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F617">
            <v>1.742950271180426E-4</v>
          </cell>
          <cell r="G617">
            <v>3.7613886546772439E-3</v>
          </cell>
          <cell r="H617">
            <v>2.0539436659117592E-3</v>
          </cell>
          <cell r="I617">
            <v>6.8801663024754909E-3</v>
          </cell>
          <cell r="J617">
            <v>2.5451994738103084E-3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F618">
            <v>1.742950271180426E-4</v>
          </cell>
          <cell r="G618">
            <v>3.7613886546772439E-3</v>
          </cell>
          <cell r="H618">
            <v>2.0539436659117592E-3</v>
          </cell>
          <cell r="I618">
            <v>6.8801663024754909E-3</v>
          </cell>
          <cell r="J618">
            <v>2.5451994738103084E-3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2.4293133884017901E-3</v>
          </cell>
          <cell r="F619">
            <v>6.8320152981953206E-5</v>
          </cell>
          <cell r="G619">
            <v>5.4298638320142797E-5</v>
          </cell>
          <cell r="H619">
            <v>2.7041456028333901E-5</v>
          </cell>
          <cell r="I619">
            <v>1.81848546907341E-4</v>
          </cell>
          <cell r="J619">
            <v>3.0508573588141399E-4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2.4293133884017901E-3</v>
          </cell>
          <cell r="F620">
            <v>2.4934261370323095E-3</v>
          </cell>
          <cell r="G620">
            <v>2.5340512922957291E-3</v>
          </cell>
          <cell r="H620">
            <v>2.5242421762249516E-3</v>
          </cell>
          <cell r="I620">
            <v>2.573404834876121E-3</v>
          </cell>
          <cell r="J620">
            <v>1.4316031019419948E-3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0.41084806131887663</v>
          </cell>
          <cell r="F621">
            <v>0.137745999873752</v>
          </cell>
          <cell r="G621">
            <v>0.46242933921687218</v>
          </cell>
          <cell r="H621">
            <v>1.0256012682693899E-4</v>
          </cell>
          <cell r="I621">
            <v>9.6321105666927466E-5</v>
          </cell>
          <cell r="J621">
            <v>2.6689142199159231E-5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0.16023074391436162</v>
          </cell>
          <cell r="F622">
            <v>5.3720939950763241E-2</v>
          </cell>
          <cell r="G622">
            <v>0.18034744229457991</v>
          </cell>
          <cell r="H622">
            <v>3.9998449462506133E-5</v>
          </cell>
          <cell r="I622">
            <v>3.7565231210101659E-5</v>
          </cell>
          <cell r="J622">
            <v>1.0408765457672081E-5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1.1707115507281376</v>
          </cell>
          <cell r="F623">
            <v>0.39250722664025628</v>
          </cell>
          <cell r="G623">
            <v>1.3176924020984777</v>
          </cell>
          <cell r="H623">
            <v>2.9224508139336259E-4</v>
          </cell>
          <cell r="I623">
            <v>2.7446699059790981E-4</v>
          </cell>
          <cell r="J623">
            <v>7.6050710696504229E-5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2.8553940261661876E-2</v>
          </cell>
          <cell r="F624">
            <v>9.5733469912257715E-3</v>
          </cell>
          <cell r="G624">
            <v>3.2138839075572606E-2</v>
          </cell>
          <cell r="H624">
            <v>7.127928814472257E-6</v>
          </cell>
          <cell r="I624">
            <v>6.6943168438514577E-6</v>
          </cell>
          <cell r="J624">
            <v>1.8548953828415658E-6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2.3330176371884499E-7</v>
          </cell>
          <cell r="F625">
            <v>1.79864288817483E-7</v>
          </cell>
          <cell r="G625">
            <v>2.10245798271763E-7</v>
          </cell>
          <cell r="H625">
            <v>2.4564971789880202E-7</v>
          </cell>
          <cell r="I625">
            <v>1.4847928512524101E-6</v>
          </cell>
          <cell r="J625">
            <v>3.2724680566011101E-7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2.3984986365675622E-2</v>
          </cell>
          <cell r="F626">
            <v>2.3979940003504237E-2</v>
          </cell>
          <cell r="G626">
            <v>2.3979454061686403E-2</v>
          </cell>
          <cell r="H626">
            <v>3.2190717227105481E-5</v>
          </cell>
          <cell r="I626">
            <v>1.7958263203033953E-5</v>
          </cell>
          <cell r="J626">
            <v>1.4491128461976871E-5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1.0161478481243225E-3</v>
          </cell>
          <cell r="F627">
            <v>1.015423749881901E-3</v>
          </cell>
          <cell r="G627">
            <v>1.0244171984413802E-3</v>
          </cell>
          <cell r="H627">
            <v>4.0451218016043407E-3</v>
          </cell>
          <cell r="I627">
            <v>9.7420069318308405E-2</v>
          </cell>
          <cell r="J627">
            <v>9.986087997439394E-2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1.0161478481243234E-3</v>
          </cell>
          <cell r="F628">
            <v>1.0154237498819021E-3</v>
          </cell>
          <cell r="G628">
            <v>1.0244171984413811E-3</v>
          </cell>
          <cell r="H628">
            <v>4.0451218016043441E-3</v>
          </cell>
          <cell r="I628">
            <v>9.7420069318308558E-2</v>
          </cell>
          <cell r="J628">
            <v>9.9860879974394121E-2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1.1238953337464113E-3</v>
          </cell>
          <cell r="F629">
            <v>1.1230945789913326E-3</v>
          </cell>
          <cell r="G629">
            <v>1.1330401171497292E-3</v>
          </cell>
          <cell r="H629">
            <v>4.4735309979944786E-3</v>
          </cell>
          <cell r="I629">
            <v>0.10773359831884526</v>
          </cell>
          <cell r="J629">
            <v>0.11043280489799552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1.1238953337464113E-3</v>
          </cell>
          <cell r="F630">
            <v>1.1230945789913326E-3</v>
          </cell>
          <cell r="G630">
            <v>1.1330401171497292E-3</v>
          </cell>
          <cell r="H630">
            <v>4.4735309979944786E-3</v>
          </cell>
          <cell r="I630">
            <v>0.10773359831884526</v>
          </cell>
          <cell r="J630">
            <v>0.11043280489799552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4.1433895831993598E-4</v>
          </cell>
          <cell r="F631">
            <v>7.2390492758759602E-7</v>
          </cell>
          <cell r="G631">
            <v>3.4934892267695499E-6</v>
          </cell>
          <cell r="H631">
            <v>2.7896969407283E-2</v>
          </cell>
          <cell r="I631">
            <v>3.4969896403423198E-2</v>
          </cell>
          <cell r="J631">
            <v>5.9474021489958603E-2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4.1705561869124141E-4</v>
          </cell>
          <cell r="F632">
            <v>4.1761320491729537E-4</v>
          </cell>
          <cell r="G632">
            <v>4.2078004955845255E-4</v>
          </cell>
          <cell r="H632">
            <v>2.8203761683556844E-2</v>
          </cell>
          <cell r="I632">
            <v>5.6533196601061549E-2</v>
          </cell>
          <cell r="J632">
            <v>7.9928474138606251E-2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6.2295549848453122</v>
          </cell>
          <cell r="F633">
            <v>5.2251210861392996E-4</v>
          </cell>
          <cell r="G633">
            <v>5.6538739681355206E-4</v>
          </cell>
          <cell r="H633">
            <v>1.0130865748794821E-4</v>
          </cell>
          <cell r="I633">
            <v>9.7063491698402333E-5</v>
          </cell>
          <cell r="J633">
            <v>7.5326261140007422E-5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6.2295549848453122</v>
          </cell>
          <cell r="F634">
            <v>5.2251210861392996E-4</v>
          </cell>
          <cell r="G634">
            <v>5.6538739681355206E-4</v>
          </cell>
          <cell r="H634">
            <v>1.0130865748794821E-4</v>
          </cell>
          <cell r="I634">
            <v>9.7063491698402333E-5</v>
          </cell>
          <cell r="J634">
            <v>7.5326261140007422E-5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9.4292303130638305E-7</v>
          </cell>
          <cell r="F635">
            <v>7.7449067515990797E-7</v>
          </cell>
          <cell r="G635">
            <v>8.8910536257345704E-7</v>
          </cell>
          <cell r="H635">
            <v>9.4372540616494495E-7</v>
          </cell>
          <cell r="I635">
            <v>8.6628693810897896E-7</v>
          </cell>
          <cell r="J635">
            <v>1.1948327623144801E-6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0.23570563541872591</v>
          </cell>
          <cell r="F636">
            <v>2.9898881036993785E-4</v>
          </cell>
          <cell r="G636">
            <v>2.9471535186997855E-4</v>
          </cell>
          <cell r="H636">
            <v>2.9242044134591971E-4</v>
          </cell>
          <cell r="I636">
            <v>2.9161572863523055E-4</v>
          </cell>
          <cell r="J636">
            <v>2.912848419083236E-4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46.398476075347027</v>
          </cell>
          <cell r="F637">
            <v>21.271254129202397</v>
          </cell>
          <cell r="G637">
            <v>18.186702479577711</v>
          </cell>
          <cell r="H637">
            <v>10.637543518904177</v>
          </cell>
          <cell r="I637">
            <v>12.56979077864281</v>
          </cell>
          <cell r="J637">
            <v>3.6341430898123663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46.398476075347027</v>
          </cell>
          <cell r="F638">
            <v>21.271254129202397</v>
          </cell>
          <cell r="G638">
            <v>18.186702479577711</v>
          </cell>
          <cell r="H638">
            <v>10.637543518904177</v>
          </cell>
          <cell r="I638">
            <v>12.56979077864281</v>
          </cell>
          <cell r="J638">
            <v>3.6341430898123663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1.08633464739534E-6</v>
          </cell>
          <cell r="F639">
            <v>9.7560923267015707E-7</v>
          </cell>
          <cell r="G639">
            <v>1.3420546748877599E-6</v>
          </cell>
          <cell r="H639">
            <v>1.3595054717985201E-6</v>
          </cell>
          <cell r="I639">
            <v>9.4700074677916502E-7</v>
          </cell>
          <cell r="J639">
            <v>1.3253531999237699E-6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1.8258442324838302</v>
          </cell>
          <cell r="F640">
            <v>1.6902566900734803</v>
          </cell>
          <cell r="G640">
            <v>1.6902546567145502</v>
          </cell>
          <cell r="H640">
            <v>1.6902543548222186</v>
          </cell>
          <cell r="I640">
            <v>1.6902550661458768</v>
          </cell>
          <cell r="J640">
            <v>0.93166319522357721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F641">
            <v>2.575901117590262E-6</v>
          </cell>
          <cell r="G641">
            <v>2.6502651934124941E-6</v>
          </cell>
          <cell r="H641">
            <v>7.1123553636522399E-4</v>
          </cell>
          <cell r="I641">
            <v>1.7656182108981399E-3</v>
          </cell>
          <cell r="J641">
            <v>6.1956920795671754E-4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1.93946154791238E-6</v>
          </cell>
          <cell r="F642">
            <v>2.5776183850019814E-6</v>
          </cell>
          <cell r="G642">
            <v>2.6530258863222977E-6</v>
          </cell>
          <cell r="H642">
            <v>7.1123553636522399E-4</v>
          </cell>
          <cell r="I642">
            <v>1.7656182108981347E-3</v>
          </cell>
          <cell r="J642">
            <v>6.1956920795671699E-4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H643">
            <v>8.890444204243844E-4</v>
          </cell>
          <cell r="I643">
            <v>2.0771978951704554E-3</v>
          </cell>
          <cell r="J643">
            <v>6.8841023107296998E-4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H644">
            <v>8.890444204243844E-4</v>
          </cell>
          <cell r="I644">
            <v>2.0771978951704554E-3</v>
          </cell>
          <cell r="J644">
            <v>6.8841023107296998E-4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1.7751226414769699E-3</v>
          </cell>
          <cell r="F645">
            <v>4.1865428431409903E-5</v>
          </cell>
          <cell r="G645">
            <v>6.3610730124020293E-5</v>
          </cell>
          <cell r="H645">
            <v>5.0465057312496598E-5</v>
          </cell>
          <cell r="I645">
            <v>1.4890583318171E-4</v>
          </cell>
          <cell r="J645">
            <v>2.9468964287947101E-4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1.7751226414769699E-3</v>
          </cell>
          <cell r="F646">
            <v>1.8118976513028461E-3</v>
          </cell>
          <cell r="G646">
            <v>1.862255308751013E-3</v>
          </cell>
          <cell r="H646">
            <v>1.8914769044512684E-3</v>
          </cell>
          <cell r="I646">
            <v>2.5053214993366376E-3</v>
          </cell>
          <cell r="J646">
            <v>1.3770203639343311E-3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5.2920087492085897E-2</v>
          </cell>
          <cell r="I647">
            <v>0.192304259333442</v>
          </cell>
          <cell r="J647">
            <v>0.123709578668651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3.9408575791978847E-4</v>
          </cell>
          <cell r="I648">
            <v>1.5002459947998997E-3</v>
          </cell>
          <cell r="J648">
            <v>9.8704451065413342E-4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4.4137604887016328E-4</v>
          </cell>
          <cell r="I649">
            <v>1.5902607544878943E-3</v>
          </cell>
          <cell r="J649">
            <v>9.8704451065413342E-4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9.3829942361854429E-4</v>
          </cell>
          <cell r="I650">
            <v>3.4096499881815928E-3</v>
          </cell>
          <cell r="J650">
            <v>2.193432245898074E-3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3.5082648221886E-5</v>
          </cell>
          <cell r="I651">
            <v>4.41203321386182E-7</v>
          </cell>
          <cell r="J651">
            <v>5.3879263137001997E-7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3.5082648221886E-5</v>
          </cell>
          <cell r="I652">
            <v>1.3344420712509277E-4</v>
          </cell>
          <cell r="J652">
            <v>8.7988320011007709E-5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12.753359060871977</v>
          </cell>
          <cell r="F653">
            <v>3.8489416576882113E-4</v>
          </cell>
          <cell r="G653">
            <v>3.6283567089491638E-4</v>
          </cell>
          <cell r="H653">
            <v>1.6348694786785263E-4</v>
          </cell>
          <cell r="I653">
            <v>3.6979308466402415E-4</v>
          </cell>
          <cell r="J653">
            <v>2.909714376849729E-4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12.753359060871977</v>
          </cell>
          <cell r="F654">
            <v>3.8489416576882113E-4</v>
          </cell>
          <cell r="G654">
            <v>3.6283567089491638E-4</v>
          </cell>
          <cell r="H654">
            <v>1.6348694786785263E-4</v>
          </cell>
          <cell r="I654">
            <v>3.6979308466402415E-4</v>
          </cell>
          <cell r="J654">
            <v>2.909714376849729E-4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9.2099942561219601E-7</v>
          </cell>
          <cell r="F655">
            <v>7.5122240644501901E-7</v>
          </cell>
          <cell r="G655">
            <v>8.8109975665286704E-7</v>
          </cell>
          <cell r="H655">
            <v>9.644118591917589E-7</v>
          </cell>
          <cell r="I655">
            <v>1.0070928497901899E-6</v>
          </cell>
          <cell r="J655">
            <v>1.4209149025747901E-6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1.2999966781317356</v>
          </cell>
          <cell r="F656">
            <v>3.0934271169003047E-4</v>
          </cell>
          <cell r="G656">
            <v>3.0234479311008755E-4</v>
          </cell>
          <cell r="H656">
            <v>2.978725099969104E-4</v>
          </cell>
          <cell r="I656">
            <v>2.9725744006792176E-4</v>
          </cell>
          <cell r="J656">
            <v>2.9748275036323157E-4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1.0160835249456923E-3</v>
          </cell>
          <cell r="F657">
            <v>1.0153590763123371E-3</v>
          </cell>
          <cell r="G657">
            <v>1.024341849418114E-3</v>
          </cell>
          <cell r="H657">
            <v>4.0447514864507027E-3</v>
          </cell>
          <cell r="I657">
            <v>9.7420831810049693E-2</v>
          </cell>
          <cell r="J657">
            <v>9.9868547845456776E-2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1.0160835249456931E-3</v>
          </cell>
          <cell r="F658">
            <v>1.0153590763123375E-3</v>
          </cell>
          <cell r="G658">
            <v>1.0243418494181142E-3</v>
          </cell>
          <cell r="H658">
            <v>4.0447514864507088E-3</v>
          </cell>
          <cell r="I658">
            <v>9.7420831810049832E-2</v>
          </cell>
          <cell r="J658">
            <v>9.9868547845456873E-2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1.1238242010101354E-3</v>
          </cell>
          <cell r="F659">
            <v>1.1230230587670614E-3</v>
          </cell>
          <cell r="G659">
            <v>1.1329567913167711E-3</v>
          </cell>
          <cell r="H659">
            <v>4.4731214795024855E-3</v>
          </cell>
          <cell r="I659">
            <v>0.10773444153161969</v>
          </cell>
          <cell r="J659">
            <v>0.11044128452666638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1.1238242010101354E-3</v>
          </cell>
          <cell r="F660">
            <v>1.1230230587670614E-3</v>
          </cell>
          <cell r="G660">
            <v>1.1329567913167711E-3</v>
          </cell>
          <cell r="H660">
            <v>4.4731214795024855E-3</v>
          </cell>
          <cell r="I660">
            <v>0.10773444153161969</v>
          </cell>
          <cell r="J660">
            <v>0.11044128452666638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4.1431228536411202E-4</v>
          </cell>
          <cell r="F661">
            <v>7.2376179239235303E-7</v>
          </cell>
          <cell r="G661">
            <v>3.49002102137283E-6</v>
          </cell>
          <cell r="H661">
            <v>2.7896398480641502E-2</v>
          </cell>
          <cell r="I661">
            <v>3.4975705374952398E-2</v>
          </cell>
          <cell r="J661">
            <v>5.9479185365027602E-2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4.1702895760114904E-4</v>
          </cell>
          <cell r="F662">
            <v>4.1758639397785296E-4</v>
          </cell>
          <cell r="G662">
            <v>4.2074974401806032E-4</v>
          </cell>
          <cell r="H662">
            <v>2.8203167641727395E-2</v>
          </cell>
          <cell r="I662">
            <v>5.653370785754526E-2</v>
          </cell>
          <cell r="J662">
            <v>7.9935639215365284E-2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1.9347882734672599</v>
          </cell>
          <cell r="F663">
            <v>1.8587702247242852</v>
          </cell>
          <cell r="G663">
            <v>2.5502925830549148</v>
          </cell>
          <cell r="H663">
            <v>2.2433360405499934</v>
          </cell>
          <cell r="I663">
            <v>0.28938099090235353</v>
          </cell>
          <cell r="J663">
            <v>1.8358075903973474E-4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0.23004103919014507</v>
          </cell>
          <cell r="F664">
            <v>0.23015793978097485</v>
          </cell>
          <cell r="G664">
            <v>0.33670667490711909</v>
          </cell>
          <cell r="H664">
            <v>0.33294634181492505</v>
          </cell>
          <cell r="I664">
            <v>5.7133023998606536E-2</v>
          </cell>
          <cell r="J664">
            <v>5.4117740577915789E-5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344.47066604961498</v>
          </cell>
          <cell r="F665">
            <v>344.64571705566101</v>
          </cell>
          <cell r="G665">
            <v>504.19549472669502</v>
          </cell>
          <cell r="H665">
            <v>498.56464131376299</v>
          </cell>
          <cell r="I665">
            <v>85.552975038694598</v>
          </cell>
          <cell r="J665">
            <v>8.1037784888226799E-2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3.7119683841553357</v>
          </cell>
          <cell r="F666">
            <v>3.7138547096515189</v>
          </cell>
          <cell r="G666">
            <v>5.4331411069686988</v>
          </cell>
          <cell r="H666">
            <v>5.3724638072603792</v>
          </cell>
          <cell r="I666">
            <v>0.92190705860662281</v>
          </cell>
          <cell r="J666">
            <v>8.732519923300298E-4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1.7196462324943699E-7</v>
          </cell>
          <cell r="G667">
            <v>4.8793695323045397E-7</v>
          </cell>
          <cell r="H667">
            <v>1.52681401068928E-3</v>
          </cell>
          <cell r="I667">
            <v>4.02090447028886E-8</v>
          </cell>
          <cell r="J667">
            <v>2.13773021549877E-8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4.9208398324727287E-2</v>
          </cell>
          <cell r="F668">
            <v>1.3751234622239449E-2</v>
          </cell>
          <cell r="G668">
            <v>1.375125759619078E-2</v>
          </cell>
          <cell r="H668">
            <v>1.3545901226609355E-2</v>
          </cell>
          <cell r="I668">
            <v>9.9723434540769495E-3</v>
          </cell>
          <cell r="J668">
            <v>5.1115197109071267E-5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9.4525615584128891E-2</v>
          </cell>
          <cell r="F669">
            <v>9.5895185625086959E-3</v>
          </cell>
          <cell r="G669">
            <v>9.4489416244856114E-2</v>
          </cell>
          <cell r="H669">
            <v>1.0277559583378882E-3</v>
          </cell>
          <cell r="I669">
            <v>8.1247425621393081E-3</v>
          </cell>
          <cell r="J669">
            <v>9.4419593197672777E-2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9.4525615584128808E-2</v>
          </cell>
          <cell r="F670">
            <v>9.589518562508682E-3</v>
          </cell>
          <cell r="G670">
            <v>9.4489416244856017E-2</v>
          </cell>
          <cell r="H670">
            <v>1.0277559583378873E-3</v>
          </cell>
          <cell r="I670">
            <v>8.1247425621393046E-3</v>
          </cell>
          <cell r="J670">
            <v>9.4419593197672652E-2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0.13503676669804915</v>
          </cell>
          <cell r="F671">
            <v>1.3699485455393687E-2</v>
          </cell>
          <cell r="G671">
            <v>0.13498505395245033</v>
          </cell>
          <cell r="H671">
            <v>1.4683959284647382E-3</v>
          </cell>
          <cell r="I671">
            <v>1.1606951540329839E-2</v>
          </cell>
          <cell r="J671">
            <v>0.1348853059424705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0.13503676669804915</v>
          </cell>
          <cell r="F672">
            <v>1.3699485455393687E-2</v>
          </cell>
          <cell r="G672">
            <v>0.13498505395245033</v>
          </cell>
          <cell r="H672">
            <v>1.4683959284647382E-3</v>
          </cell>
          <cell r="I672">
            <v>1.1606951540329839E-2</v>
          </cell>
          <cell r="J672">
            <v>0.1348853059424705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6.2762626282207502E-7</v>
          </cell>
          <cell r="G673">
            <v>5.9182495818943797E-7</v>
          </cell>
          <cell r="H673">
            <v>5.4810761911049798E-7</v>
          </cell>
          <cell r="I673">
            <v>2.4020901043102698E-6</v>
          </cell>
          <cell r="J673">
            <v>1.01532389867703E-6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9.9996905004254455E-2</v>
          </cell>
          <cell r="G674">
            <v>9.9996816175666484E-2</v>
          </cell>
          <cell r="H674">
            <v>9.9996744707470026E-2</v>
          </cell>
          <cell r="I674">
            <v>9.999925337892919E-2</v>
          </cell>
          <cell r="J674">
            <v>9.9999505184441381E-2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J675">
            <v>2.5721943497014202E-7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J676">
            <v>2.5721943497014202E-7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1.00661741676796E-8</v>
          </cell>
          <cell r="I677">
            <v>1.57640362954664E-8</v>
          </cell>
          <cell r="J677">
            <v>5.8265436262284003E-8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1.00661741676796E-8</v>
          </cell>
          <cell r="I678">
            <v>3.8513595640436003E-8</v>
          </cell>
          <cell r="J678">
            <v>8.6753926254111003E-8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6.1088562826394002</v>
          </cell>
          <cell r="F679">
            <v>0.36350878039172801</v>
          </cell>
          <cell r="G679">
            <v>1.7474548478044301</v>
          </cell>
          <cell r="H679">
            <v>46.260195988607599</v>
          </cell>
          <cell r="I679">
            <v>84.886774422080194</v>
          </cell>
          <cell r="J679">
            <v>82.868264456791593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6.0409555451117362E-2</v>
          </cell>
          <cell r="F680">
            <v>3.9913493315652474E-3</v>
          </cell>
          <cell r="G680">
            <v>1.8283945700183792E-2</v>
          </cell>
          <cell r="H680">
            <v>0.50731075001797421</v>
          </cell>
          <cell r="I680">
            <v>0.92356917098579616</v>
          </cell>
          <cell r="J680">
            <v>0.89430288421704274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2.7807573144165112E-2</v>
          </cell>
          <cell r="F681">
            <v>1.8553504586780096E-3</v>
          </cell>
          <cell r="G681">
            <v>8.6263735136441772E-3</v>
          </cell>
          <cell r="H681">
            <v>0.24547294355708402</v>
          </cell>
          <cell r="I681">
            <v>0.45803023926937875</v>
          </cell>
          <cell r="J681">
            <v>0.45448179361849761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0.10831305465672683</v>
          </cell>
          <cell r="F682">
            <v>6.4451911416972957E-3</v>
          </cell>
          <cell r="G682">
            <v>3.0983241982347951E-2</v>
          </cell>
          <cell r="H682">
            <v>0.82021624093275947</v>
          </cell>
          <cell r="I682">
            <v>1.5050846528737614</v>
          </cell>
          <cell r="J682">
            <v>1.4692954690920497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1.14949136220766E-7</v>
          </cell>
          <cell r="G683">
            <v>7.9881229122495705E-5</v>
          </cell>
          <cell r="H683">
            <v>1.7575186459895101E-2</v>
          </cell>
          <cell r="I683">
            <v>2.1981397795663399E-6</v>
          </cell>
          <cell r="J683">
            <v>1.6294149457751501E-2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8.3913105670558805E-3</v>
          </cell>
          <cell r="F684">
            <v>5.6054605991396125E-4</v>
          </cell>
          <cell r="G684">
            <v>6.4018304800084538E-4</v>
          </cell>
          <cell r="H684">
            <v>1.8215088482917488E-2</v>
          </cell>
          <cell r="I684">
            <v>3.398804314087598E-2</v>
          </cell>
          <cell r="J684">
            <v>3.3724263041428483E-2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2.5994415835259628E-6</v>
          </cell>
          <cell r="I685">
            <v>0.23579867448108752</v>
          </cell>
          <cell r="J685">
            <v>0.24949206727953882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2.6256985692181435E-6</v>
          </cell>
          <cell r="I686">
            <v>0.23818047927382591</v>
          </cell>
          <cell r="J686">
            <v>0.25201218917125123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2.6747330937942801E-5</v>
          </cell>
          <cell r="I687">
            <v>2.96142838959941E-2</v>
          </cell>
          <cell r="J687">
            <v>1.83535506221551E-3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2.6747330937942801E-5</v>
          </cell>
          <cell r="I688">
            <v>3.1680835291768697E-2</v>
          </cell>
          <cell r="J688">
            <v>3.3516190353984197E-2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4.0476691417337696</v>
          </cell>
          <cell r="F689">
            <v>4.5836152710519071</v>
          </cell>
          <cell r="G689">
            <v>6.0295857237042192</v>
          </cell>
          <cell r="H689">
            <v>6.1770921066171027</v>
          </cell>
          <cell r="I689">
            <v>8.3130973468885436</v>
          </cell>
          <cell r="J689">
            <v>18.534795696793157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4.0476691417337696</v>
          </cell>
          <cell r="F690">
            <v>4.5836152710519071</v>
          </cell>
          <cell r="G690">
            <v>6.0295857237042192</v>
          </cell>
          <cell r="H690">
            <v>6.1770921066171027</v>
          </cell>
          <cell r="I690">
            <v>8.3130973468885436</v>
          </cell>
          <cell r="J690">
            <v>18.534795696793157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1.4243090084516399</v>
          </cell>
          <cell r="F691">
            <v>1.5784044965831778</v>
          </cell>
          <cell r="G691">
            <v>2.1833608391003003</v>
          </cell>
          <cell r="H691">
            <v>1.9492785177773886</v>
          </cell>
          <cell r="I691">
            <v>1.5230607909258165</v>
          </cell>
          <cell r="J691">
            <v>2.9319463321262087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0.9593650408715183</v>
          </cell>
          <cell r="F692">
            <v>1.1060002312419168</v>
          </cell>
          <cell r="G692">
            <v>1.6283219330122205</v>
          </cell>
          <cell r="H692">
            <v>1.6283420831643733</v>
          </cell>
          <cell r="I692">
            <v>1.6745197713944098</v>
          </cell>
          <cell r="J692">
            <v>3.2235102702816452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2.6453922610201697</v>
          </cell>
          <cell r="F693">
            <v>3.0463920899194803</v>
          </cell>
          <cell r="G693">
            <v>4.4777868961362728</v>
          </cell>
          <cell r="H693">
            <v>4.4643483757370426</v>
          </cell>
          <cell r="I693">
            <v>4.4660497205694272</v>
          </cell>
          <cell r="J693">
            <v>8.3691263775002316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2.6192165706278699E-2</v>
          </cell>
          <cell r="G694">
            <v>4.6590160279847297E-2</v>
          </cell>
          <cell r="H694">
            <v>1.2222242348404799E-2</v>
          </cell>
          <cell r="I694">
            <v>6.7625618400795895E-2</v>
          </cell>
          <cell r="J694">
            <v>0.17927934914152899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8.4748969832106627E-2</v>
          </cell>
          <cell r="G695">
            <v>0.12477258038050378</v>
          </cell>
          <cell r="H695">
            <v>0.12477422980297471</v>
          </cell>
          <cell r="I695">
            <v>0.12831280313532695</v>
          </cell>
          <cell r="J695">
            <v>0.24700631365475495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4.5465200111879342E-4</v>
          </cell>
          <cell r="I696">
            <v>1.2123241527787975E-3</v>
          </cell>
          <cell r="J696">
            <v>9.969212615420543E-4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3.4218545347361825E-4</v>
          </cell>
          <cell r="I697">
            <v>7.6331520730516878E-4</v>
          </cell>
          <cell r="J697">
            <v>5.6347723478463959E-4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9.5606820906249639E-4</v>
          </cell>
          <cell r="I698">
            <v>2.2440825017864627E-3</v>
          </cell>
          <cell r="J698">
            <v>1.7328759548773654E-3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3.7555821807403801E-5</v>
          </cell>
          <cell r="I699">
            <v>3.2794131196671899E-5</v>
          </cell>
          <cell r="J699">
            <v>4.4422147047814899E-5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3.7555821807403801E-5</v>
          </cell>
          <cell r="I700">
            <v>8.4541493095111281E-5</v>
          </cell>
          <cell r="J700">
            <v>7.9221644485552185E-5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1.0161754639047462E-3</v>
          </cell>
          <cell r="F701">
            <v>1.0154471953373293E-3</v>
          </cell>
          <cell r="G701">
            <v>1.0244262509222567E-3</v>
          </cell>
          <cell r="H701">
            <v>4.0445186326506111E-3</v>
          </cell>
          <cell r="I701">
            <v>9.7434369388206682E-2</v>
          </cell>
          <cell r="J701">
            <v>9.9871068317992459E-2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1.0161754639047471E-3</v>
          </cell>
          <cell r="F702">
            <v>1.0154471953373303E-3</v>
          </cell>
          <cell r="G702">
            <v>1.024426250922258E-3</v>
          </cell>
          <cell r="H702">
            <v>4.0445186326506155E-3</v>
          </cell>
          <cell r="I702">
            <v>9.7434369388206765E-2</v>
          </cell>
          <cell r="J702">
            <v>9.9871068317992612E-2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1.1239258730670226E-3</v>
          </cell>
          <cell r="F703">
            <v>1.1231205064938523E-3</v>
          </cell>
          <cell r="G703">
            <v>1.133050127969574E-3</v>
          </cell>
          <cell r="H703">
            <v>4.4728639746822972E-3</v>
          </cell>
          <cell r="I703">
            <v>0.10774941226273151</v>
          </cell>
          <cell r="J703">
            <v>0.11044407182851361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1.1239258730670226E-3</v>
          </cell>
          <cell r="F704">
            <v>1.1231205064938523E-3</v>
          </cell>
          <cell r="G704">
            <v>1.133050127969574E-3</v>
          </cell>
          <cell r="H704">
            <v>4.4728639746822972E-3</v>
          </cell>
          <cell r="I704">
            <v>0.10774941226273151</v>
          </cell>
          <cell r="J704">
            <v>0.11044407182851361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4.14349003341976E-4</v>
          </cell>
          <cell r="F705">
            <v>7.2373176556724905E-7</v>
          </cell>
          <cell r="G705">
            <v>3.4888496746390499E-6</v>
          </cell>
          <cell r="H705">
            <v>2.7894078640151001E-2</v>
          </cell>
          <cell r="I705">
            <v>3.4978792904471298E-2</v>
          </cell>
          <cell r="J705">
            <v>5.9478005231564997E-2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4.1706562109429437E-4</v>
          </cell>
          <cell r="F706">
            <v>4.1762299032330045E-4</v>
          </cell>
          <cell r="G706">
            <v>4.2078518842872446E-4</v>
          </cell>
          <cell r="H706">
            <v>2.8200873608123449E-2</v>
          </cell>
          <cell r="I706">
            <v>5.6541611206565451E-2</v>
          </cell>
          <cell r="J706">
            <v>7.9936924770945883E-2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2101.7344111028301</v>
          </cell>
          <cell r="F707">
            <v>1815.4585584870699</v>
          </cell>
          <cell r="G707">
            <v>1871.2019721997999</v>
          </cell>
          <cell r="H707">
            <v>1278.9909875573001</v>
          </cell>
          <cell r="I707">
            <v>722.51152339825705</v>
          </cell>
          <cell r="J707">
            <v>104.81510288667501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37.471638208222977</v>
          </cell>
          <cell r="F708">
            <v>32.086577583527273</v>
          </cell>
          <cell r="G708">
            <v>35.872923146217936</v>
          </cell>
          <cell r="H708">
            <v>25.401469826504428</v>
          </cell>
          <cell r="I708">
            <v>17.542615470722168</v>
          </cell>
          <cell r="J708">
            <v>6.6148130258879316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37.264794523099837</v>
          </cell>
          <cell r="F709">
            <v>32.188981533458652</v>
          </cell>
          <cell r="G709">
            <v>33.177339932620662</v>
          </cell>
          <cell r="H709">
            <v>22.677145169455578</v>
          </cell>
          <cell r="I709">
            <v>12.810488003515202</v>
          </cell>
          <cell r="J709">
            <v>1.8584238100474262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0.32655131453994729</v>
          </cell>
          <cell r="F710">
            <v>1.0033031305664098E-4</v>
          </cell>
          <cell r="G710">
            <v>2.8039689781981574</v>
          </cell>
          <cell r="H710">
            <v>2.8039765370902932</v>
          </cell>
          <cell r="I710">
            <v>4.6862487891478599</v>
          </cell>
          <cell r="J710">
            <v>4.686250510051603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6.2145783631024206E-3</v>
          </cell>
          <cell r="H711">
            <v>1.4971905756003758E-3</v>
          </cell>
          <cell r="I711">
            <v>0.10192127460722632</v>
          </cell>
          <cell r="J711">
            <v>9.1272379841545473E-2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5.7153736613658604E-7</v>
          </cell>
          <cell r="F712">
            <v>3.3570203946368501E-7</v>
          </cell>
          <cell r="G712">
            <v>4.7934278707020199E-7</v>
          </cell>
          <cell r="H712">
            <v>5.8676352002667895E-7</v>
          </cell>
          <cell r="I712">
            <v>1.7125468637131299E-6</v>
          </cell>
          <cell r="J712">
            <v>5.2841767412299004E-6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1.9844839418034661</v>
          </cell>
          <cell r="F713">
            <v>1.9844842775055056</v>
          </cell>
          <cell r="G713">
            <v>1.9844847568482926</v>
          </cell>
          <cell r="H713">
            <v>1.9844853436118126</v>
          </cell>
          <cell r="I713">
            <v>1.984488160188963</v>
          </cell>
          <cell r="J713">
            <v>1.0954695115455242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0.54529212778220215</v>
          </cell>
          <cell r="G714">
            <v>1.9633949520447944</v>
          </cell>
          <cell r="H714">
            <v>4.1991504599315999</v>
          </cell>
          <cell r="I714">
            <v>9.504109433524885</v>
          </cell>
          <cell r="J714">
            <v>15.48119693478313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0.54529212778220215</v>
          </cell>
          <cell r="G715">
            <v>1.9633949520447944</v>
          </cell>
          <cell r="H715">
            <v>4.1991504599315999</v>
          </cell>
          <cell r="I715">
            <v>9.504109433524885</v>
          </cell>
          <cell r="J715">
            <v>15.48119693478313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7.1321313763422498E-3</v>
          </cell>
          <cell r="G716">
            <v>0.24277712577959901</v>
          </cell>
          <cell r="H716">
            <v>0.39456548929852697</v>
          </cell>
          <cell r="I716">
            <v>0.36086535673526898</v>
          </cell>
          <cell r="J716">
            <v>1.6529277475697399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9.0660019412949447E-2</v>
          </cell>
          <cell r="G717">
            <v>0.3264330626864772</v>
          </cell>
          <cell r="H717">
            <v>0.69814880716327532</v>
          </cell>
          <cell r="I717">
            <v>1.5801488189287267</v>
          </cell>
          <cell r="J717">
            <v>2.5738966550739799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2.7313973094599892E-2</v>
          </cell>
          <cell r="I718">
            <v>3.5896674628925482</v>
          </cell>
          <cell r="J718">
            <v>61.062542620329559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2.7313973094599892E-2</v>
          </cell>
          <cell r="I719">
            <v>3.5896674628925482</v>
          </cell>
          <cell r="J719">
            <v>61.062542620329559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9.1172580551997001E-4</v>
          </cell>
          <cell r="I720">
            <v>0.11890578911649</v>
          </cell>
          <cell r="J720">
            <v>2.3575928273068598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9.1172580551997001E-4</v>
          </cell>
          <cell r="I721">
            <v>0.11981853571508361</v>
          </cell>
          <cell r="J721">
            <v>2.4774113610161255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2.0856335770729606</v>
          </cell>
          <cell r="F722">
            <v>2.4000912896312174</v>
          </cell>
          <cell r="G722">
            <v>2.395648804931481</v>
          </cell>
          <cell r="H722">
            <v>2.4712589970835612</v>
          </cell>
          <cell r="I722">
            <v>2.4513680372300173</v>
          </cell>
          <cell r="J722">
            <v>2.4742701554469013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2.0856335770729606</v>
          </cell>
          <cell r="F723">
            <v>2.4000912896312174</v>
          </cell>
          <cell r="G723">
            <v>2.395648804931481</v>
          </cell>
          <cell r="H723">
            <v>2.4712589970835612</v>
          </cell>
          <cell r="I723">
            <v>2.4513680372300173</v>
          </cell>
          <cell r="J723">
            <v>2.4742701554469013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3.3906652146460048</v>
          </cell>
          <cell r="G724">
            <v>4.2266902621496847</v>
          </cell>
          <cell r="H724">
            <v>5.423231972273193</v>
          </cell>
          <cell r="I724">
            <v>7.2883728721037624</v>
          </cell>
          <cell r="J724">
            <v>9.7949650006856874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3.3906652146460048</v>
          </cell>
          <cell r="G725">
            <v>4.2266902621496847</v>
          </cell>
          <cell r="H725">
            <v>5.423231972273193</v>
          </cell>
          <cell r="I725">
            <v>7.2883728721037624</v>
          </cell>
          <cell r="J725">
            <v>9.7949650006856874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3.3906652146459999</v>
          </cell>
          <cell r="G726">
            <v>4.2266902621496802</v>
          </cell>
          <cell r="H726">
            <v>5.4232319722732001</v>
          </cell>
          <cell r="I726">
            <v>7.2883728721037597</v>
          </cell>
          <cell r="J726">
            <v>9.7949650006856803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2.2226343574533501E-8</v>
          </cell>
          <cell r="G727">
            <v>5.9410444529180498E-2</v>
          </cell>
          <cell r="H727">
            <v>0.25167481768319599</v>
          </cell>
          <cell r="I727">
            <v>0.87176997130268896</v>
          </cell>
          <cell r="J727">
            <v>1.51036116823327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1.1558999399044936</v>
          </cell>
          <cell r="G728">
            <v>1.3485674667555243</v>
          </cell>
          <cell r="H728">
            <v>1.5633594494951</v>
          </cell>
          <cell r="I728">
            <v>2.1010251847018622</v>
          </cell>
          <cell r="J728">
            <v>2.8236025909981799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3.6586421322586868E-3</v>
          </cell>
          <cell r="J729">
            <v>1.8395549743493608E-2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-3.6586421322586898E-3</v>
          </cell>
          <cell r="J730">
            <v>-1.8395549743493601E-2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2.4326971292526623E-5</v>
          </cell>
          <cell r="J731">
            <v>1.1724901213557903E-4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5.0733170900653758E-6</v>
          </cell>
          <cell r="J732">
            <v>1.6739950266579177E-5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1.0248511794472999E-3</v>
          </cell>
          <cell r="J733">
            <v>1.9768675027911501E-3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1.0248511794472999E-3</v>
          </cell>
          <cell r="J734">
            <v>2.7162369147074659E-3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1.3004212255059135E-2</v>
          </cell>
          <cell r="G735">
            <v>5.2091835588164735E-2</v>
          </cell>
          <cell r="H735">
            <v>0.71105816105634378</v>
          </cell>
          <cell r="I735">
            <v>0.70870016757140308</v>
          </cell>
          <cell r="J735">
            <v>0.72595096459740527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1.3004212255059135E-2</v>
          </cell>
          <cell r="G736">
            <v>5.2091835588164735E-2</v>
          </cell>
          <cell r="H736">
            <v>0.71105816105634378</v>
          </cell>
          <cell r="I736">
            <v>0.70870016757140308</v>
          </cell>
          <cell r="J736">
            <v>0.72595096459740527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1.7077966690256701E-3</v>
          </cell>
          <cell r="G737">
            <v>3.9727799399584401E-3</v>
          </cell>
          <cell r="H737">
            <v>6.9618651426396894E-2</v>
          </cell>
          <cell r="I737">
            <v>1.2584113115083901E-7</v>
          </cell>
          <cell r="J737">
            <v>3.7618311623115701E-8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1.7077966690256701E-3</v>
          </cell>
          <cell r="G738">
            <v>5.6805766089841102E-3</v>
          </cell>
          <cell r="H738">
            <v>7.5299228035381E-2</v>
          </cell>
          <cell r="I738">
            <v>7.5300108701060006E-2</v>
          </cell>
          <cell r="J738">
            <v>7.5300146319371597E-2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2.3808550450930854E-3</v>
          </cell>
          <cell r="F739">
            <v>1.9044072692735764E-3</v>
          </cell>
          <cell r="G739">
            <v>2.3720536909646265E-3</v>
          </cell>
          <cell r="H739">
            <v>1.3013092890025776E-3</v>
          </cell>
          <cell r="I739">
            <v>4.1053807030411987E-3</v>
          </cell>
          <cell r="J739">
            <v>1.3709055938222305E-2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2.3808550450930845E-3</v>
          </cell>
          <cell r="F740">
            <v>1.904407269273576E-3</v>
          </cell>
          <cell r="G740">
            <v>2.3720536909646261E-3</v>
          </cell>
          <cell r="H740">
            <v>1.3013092890025769E-3</v>
          </cell>
          <cell r="I740">
            <v>4.1053807030411978E-3</v>
          </cell>
          <cell r="J740">
            <v>1.3709055938222301E-2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2.662518924345208E-3</v>
          </cell>
          <cell r="F741">
            <v>2.129740290392223E-3</v>
          </cell>
          <cell r="G741">
            <v>2.6526769780198202E-3</v>
          </cell>
          <cell r="H741">
            <v>1.4553374820083166E-3</v>
          </cell>
          <cell r="I741">
            <v>4.5910933151803376E-3</v>
          </cell>
          <cell r="J741">
            <v>1.5330118988401283E-2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2.662518924345208E-3</v>
          </cell>
          <cell r="F742">
            <v>2.129740290392223E-3</v>
          </cell>
          <cell r="G742">
            <v>2.6526769780198202E-3</v>
          </cell>
          <cell r="H742">
            <v>1.4553374820083166E-3</v>
          </cell>
          <cell r="I742">
            <v>4.5910933151803376E-3</v>
          </cell>
          <cell r="J742">
            <v>1.5330118988401283E-2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3.3065440218142298E-4</v>
          </cell>
          <cell r="F743">
            <v>5.4366263219042799E-7</v>
          </cell>
          <cell r="G743">
            <v>1.10500468444389E-6</v>
          </cell>
          <cell r="H743">
            <v>1.44242660723405E-6</v>
          </cell>
          <cell r="I743">
            <v>1.1429202452680901E-3</v>
          </cell>
          <cell r="J743">
            <v>5.4506147839972902E-3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3.3065440218142298E-4</v>
          </cell>
          <cell r="F744">
            <v>3.311242827025676E-4</v>
          </cell>
          <cell r="G744">
            <v>3.3201320482812189E-4</v>
          </cell>
          <cell r="H744">
            <v>2.4429555865089812E-4</v>
          </cell>
          <cell r="I744">
            <v>1.9178639311693022E-3</v>
          </cell>
          <cell r="J744">
            <v>6.1594271696499593E-3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1.0161512858705105E-3</v>
          </cell>
          <cell r="F745">
            <v>1.0154220881904428E-3</v>
          </cell>
          <cell r="G745">
            <v>1.0244043569253786E-3</v>
          </cell>
          <cell r="H745">
            <v>4.0433841877038209E-3</v>
          </cell>
          <cell r="I745">
            <v>9.7450459499762207E-2</v>
          </cell>
          <cell r="J745">
            <v>9.9887332601216391E-2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1.0161512858705114E-3</v>
          </cell>
          <cell r="F746">
            <v>1.015422088190443E-3</v>
          </cell>
          <cell r="G746">
            <v>1.0244043569253799E-3</v>
          </cell>
          <cell r="H746">
            <v>4.0433841877038235E-3</v>
          </cell>
          <cell r="I746">
            <v>9.7450459499762249E-2</v>
          </cell>
          <cell r="J746">
            <v>9.9887332601216475E-2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1.123899135427814E-3</v>
          </cell>
          <cell r="F747">
            <v>1.1230927413819376E-3</v>
          </cell>
          <cell r="G747">
            <v>1.1330259161690922E-3</v>
          </cell>
          <cell r="H747">
            <v>4.4716094319522462E-3</v>
          </cell>
          <cell r="I747">
            <v>0.10776720575067004</v>
          </cell>
          <cell r="J747">
            <v>0.1104620579267695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1.123899135427814E-3</v>
          </cell>
          <cell r="F748">
            <v>1.1230927413819376E-3</v>
          </cell>
          <cell r="G748">
            <v>1.1330259161690922E-3</v>
          </cell>
          <cell r="H748">
            <v>4.4716094319522462E-3</v>
          </cell>
          <cell r="I748">
            <v>0.10776720575067004</v>
          </cell>
          <cell r="J748">
            <v>0.1104620579267695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4.14338953761352E-4</v>
          </cell>
          <cell r="F749">
            <v>7.2374282931846098E-7</v>
          </cell>
          <cell r="G749">
            <v>3.4901735359220401E-6</v>
          </cell>
          <cell r="H749">
            <v>2.7899692535724701E-2</v>
          </cell>
          <cell r="I749">
            <v>3.5002899700065503E-2</v>
          </cell>
          <cell r="J749">
            <v>5.94829651252297E-2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4.1705557104417386E-4</v>
          </cell>
          <cell r="F750">
            <v>4.1761296033618637E-4</v>
          </cell>
          <cell r="G750">
            <v>4.2077650221366669E-4</v>
          </cell>
          <cell r="H750">
            <v>2.8206481316102986E-2</v>
          </cell>
          <cell r="I750">
            <v>5.6551067776942424E-2</v>
          </cell>
          <cell r="J750">
            <v>7.9951228970808058E-2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6.6557329659453821E-5</v>
          </cell>
          <cell r="J751">
            <v>4.9635879741715221E-5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7.8302740775827991E-5</v>
          </cell>
          <cell r="J752">
            <v>5.8395152637312077E-5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5.95012824859356E-6</v>
          </cell>
          <cell r="J753">
            <v>9.77615104739331E-8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5.95012824859356E-6</v>
          </cell>
          <cell r="J754">
            <v>6.0478897590674898E-6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1.1483357686770949E-2</v>
          </cell>
          <cell r="J755">
            <v>1.1850900996709515E-2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-1.14833576867709E-2</v>
          </cell>
          <cell r="J756">
            <v>-1.1850900996709501E-2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6.4253114171765124E-5</v>
          </cell>
          <cell r="J757">
            <v>6.6309638308756767E-5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2.5058714526988405E-5</v>
          </cell>
          <cell r="J758">
            <v>2.5860758940415118E-5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1.8308924883244493E-4</v>
          </cell>
          <cell r="J759">
            <v>1.8894931436080228E-4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8.2932412363128336E-6</v>
          </cell>
          <cell r="J760">
            <v>8.5586797445659562E-6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1.3621346434118601E-5</v>
          </cell>
          <cell r="J761">
            <v>3.1567090404916001E-7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1.3621346434118601E-5</v>
          </cell>
          <cell r="J762">
            <v>1.39370173381677E-5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1.7256720461094072E-3</v>
          </cell>
          <cell r="G763">
            <v>2.4608177539559386E-3</v>
          </cell>
          <cell r="H763">
            <v>2.2662593948615667E-3</v>
          </cell>
          <cell r="I763">
            <v>2.1543175670331906E-3</v>
          </cell>
          <cell r="J763">
            <v>2.0523257024114066E-3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1.7256720461094072E-3</v>
          </cell>
          <cell r="G764">
            <v>2.4608177539559386E-3</v>
          </cell>
          <cell r="H764">
            <v>2.2662593948615667E-3</v>
          </cell>
          <cell r="I764">
            <v>2.1543175670331906E-3</v>
          </cell>
          <cell r="J764">
            <v>2.0523257024114066E-3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2.1570900576291206E-3</v>
          </cell>
          <cell r="G765">
            <v>3.0760221929722049E-3</v>
          </cell>
          <cell r="H765">
            <v>2.8328242435058403E-3</v>
          </cell>
          <cell r="I765">
            <v>2.6928979435062515E-3</v>
          </cell>
          <cell r="J765">
            <v>2.565408589436627E-3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2.1570900576291206E-3</v>
          </cell>
          <cell r="G766">
            <v>3.0760221929722049E-3</v>
          </cell>
          <cell r="H766">
            <v>2.8328242435058403E-3</v>
          </cell>
          <cell r="I766">
            <v>2.6928979435062515E-3</v>
          </cell>
          <cell r="J766">
            <v>2.565408589436627E-3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2.4521806311054702E-4</v>
          </cell>
          <cell r="G767">
            <v>2.6602671769526498E-7</v>
          </cell>
          <cell r="H767">
            <v>2.0569036390675701E-7</v>
          </cell>
          <cell r="I767">
            <v>3.68792678838831E-7</v>
          </cell>
          <cell r="J767">
            <v>2.4520135444223001E-7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2.4521806311054702E-4</v>
          </cell>
          <cell r="G768">
            <v>2.4548408982824198E-4</v>
          </cell>
          <cell r="H768">
            <v>2.45689780192149E-4</v>
          </cell>
          <cell r="I768">
            <v>2.4690319977707903E-4</v>
          </cell>
          <cell r="J768">
            <v>2.47148401131521E-4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2236.6412093848498</v>
          </cell>
          <cell r="F769">
            <v>2235.4032553969801</v>
          </cell>
          <cell r="G769">
            <v>2268.7818358198001</v>
          </cell>
          <cell r="H769">
            <v>2238.5108427145601</v>
          </cell>
          <cell r="I769">
            <v>2266.0988572236301</v>
          </cell>
          <cell r="J769">
            <v>2317.3896782737902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48.203474340190795</v>
          </cell>
          <cell r="F770">
            <v>48.176805806020539</v>
          </cell>
          <cell r="G770">
            <v>48.896171763410166</v>
          </cell>
          <cell r="H770">
            <v>48.243779670621443</v>
          </cell>
          <cell r="I770">
            <v>48.838337440164551</v>
          </cell>
          <cell r="J770">
            <v>49.943743066245517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24.101737170095387</v>
          </cell>
          <cell r="F771">
            <v>24.088397148674382</v>
          </cell>
          <cell r="G771">
            <v>24.448080127368524</v>
          </cell>
          <cell r="H771">
            <v>24.121884080975825</v>
          </cell>
          <cell r="I771">
            <v>24.419168720082279</v>
          </cell>
          <cell r="J771">
            <v>24.971871533122776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24.101737170095387</v>
          </cell>
          <cell r="F772">
            <v>24.088397148674382</v>
          </cell>
          <cell r="G772">
            <v>24.448080127368524</v>
          </cell>
          <cell r="H772">
            <v>24.121884080975825</v>
          </cell>
          <cell r="I772">
            <v>24.419168720082279</v>
          </cell>
          <cell r="J772">
            <v>24.971871533122776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281.06575824388335</v>
          </cell>
          <cell r="E4">
            <v>663.31858201477985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2.1213960371987261E-2</v>
          </cell>
          <cell r="E5">
            <v>1.4357495729516173E-2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22.826067737456306</v>
          </cell>
          <cell r="E6">
            <v>60.565740210276928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258.21847654605477</v>
          </cell>
          <cell r="E7">
            <v>602.73848430877342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786.30414687463497</v>
          </cell>
          <cell r="E8">
            <v>1140.9266222278452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0.51695156265719056</v>
          </cell>
          <cell r="E9">
            <v>0.4242298247154272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877.10792243577191</v>
          </cell>
          <cell r="E10">
            <v>1088.6137710751291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309.35208883172731</v>
          </cell>
          <cell r="E11">
            <v>715.13060610124421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4.9971146788259064</v>
          </cell>
          <cell r="E12">
            <v>3.7876855885592056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3.5856462623623077E-3</v>
          </cell>
          <cell r="E13">
            <v>4.8953905396547275E-3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124.20492924161456</v>
          </cell>
          <cell r="E14">
            <v>1679.1519051796417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0.54664827974185015</v>
          </cell>
          <cell r="E15">
            <v>2681.0692356465534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0.1060968161879022</v>
          </cell>
          <cell r="E16">
            <v>1031.8742758092967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3.1416202037585265E-2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1.0680319986133127E-2</v>
          </cell>
          <cell r="E18">
            <v>1.3215791397596877E-2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6.6597698333524497E-2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1.3645924197771236E-3</v>
          </cell>
          <cell r="E20">
            <v>8.6307015480818945E-4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3.6586421322586868E-3</v>
          </cell>
          <cell r="E21">
            <v>1.8395549743493608E-2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1.1483357686770949E-2</v>
          </cell>
          <cell r="E22">
            <v>1.1850900996709515E-2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2103.1473355693829</v>
          </cell>
          <cell r="E23">
            <v>8341.1086051399616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833.33321598095574</v>
          </cell>
          <cell r="E24">
            <v>1904.7618885533225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833.33321598095574</v>
          </cell>
          <cell r="E25">
            <v>1904.7618885533225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988.74836134454142</v>
          </cell>
          <cell r="E26">
            <v>5773.028134571874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988.74836134454142</v>
          </cell>
          <cell r="E27">
            <v>5773.028134571874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8.6083243633107442E-4</v>
          </cell>
          <cell r="F4">
            <v>2.7204942318748912E-2</v>
          </cell>
          <cell r="G4">
            <v>1.647503652566223E-4</v>
          </cell>
          <cell r="H4">
            <v>1.8792752352408685E-4</v>
          </cell>
          <cell r="I4">
            <v>6.57627474418109E-4</v>
          </cell>
        </row>
        <row r="5">
          <cell r="A5" t="str">
            <v>EXPELC_DE</v>
          </cell>
          <cell r="C5" t="str">
            <v>ELC_E-DE</v>
          </cell>
          <cell r="D5">
            <v>26.492979772485658</v>
          </cell>
          <cell r="E5">
            <v>3.0491827820948859E-4</v>
          </cell>
          <cell r="F5">
            <v>3.2731723411777365E-4</v>
          </cell>
          <cell r="G5">
            <v>2.020724453155998E-4</v>
          </cell>
          <cell r="H5">
            <v>5.7664761105568317E-4</v>
          </cell>
          <cell r="I5">
            <v>1.915601401532017E-4</v>
          </cell>
        </row>
        <row r="6">
          <cell r="A6" t="str">
            <v>IMPDSL</v>
          </cell>
          <cell r="C6" t="str">
            <v>DSL</v>
          </cell>
          <cell r="D6">
            <v>118.71744125053596</v>
          </cell>
          <cell r="E6">
            <v>110.39950725947929</v>
          </cell>
          <cell r="F6">
            <v>89.06273763397725</v>
          </cell>
          <cell r="G6">
            <v>61.667618443237281</v>
          </cell>
          <cell r="H6">
            <v>36.053555272535633</v>
          </cell>
        </row>
        <row r="7">
          <cell r="A7" t="str">
            <v>IMPH2</v>
          </cell>
          <cell r="C7" t="str">
            <v>H2</v>
          </cell>
          <cell r="H7">
            <v>7.3302207021538708</v>
          </cell>
          <cell r="I7">
            <v>7.3302341498875752</v>
          </cell>
        </row>
        <row r="8">
          <cell r="A8" t="str">
            <v>IMPELC_AT</v>
          </cell>
          <cell r="C8" t="str">
            <v>ELC_I-AT</v>
          </cell>
          <cell r="D8">
            <v>15.01380600514255</v>
          </cell>
          <cell r="E8">
            <v>7.4555717489361193</v>
          </cell>
          <cell r="F8">
            <v>5.1325178787522017</v>
          </cell>
          <cell r="G8">
            <v>2.0214118184791769</v>
          </cell>
          <cell r="H8">
            <v>3.7841350941929131</v>
          </cell>
          <cell r="I8">
            <v>4.3818712975184066</v>
          </cell>
        </row>
        <row r="9">
          <cell r="A9" t="str">
            <v>IMPELC_AT</v>
          </cell>
          <cell r="C9" t="str">
            <v>ELCS</v>
          </cell>
          <cell r="D9">
            <v>15.01380600514255</v>
          </cell>
          <cell r="E9">
            <v>7.4555717489361193</v>
          </cell>
          <cell r="F9">
            <v>5.1325178787522017</v>
          </cell>
          <cell r="G9">
            <v>2.0214118184791769</v>
          </cell>
          <cell r="H9">
            <v>3.7841350941929131</v>
          </cell>
          <cell r="I9">
            <v>4.3818712975184066</v>
          </cell>
        </row>
        <row r="10">
          <cell r="A10" t="str">
            <v>IMPELC_FR</v>
          </cell>
          <cell r="C10" t="str">
            <v>ELC_I-FR</v>
          </cell>
          <cell r="D10">
            <v>28.948621585946501</v>
          </cell>
          <cell r="E10">
            <v>21.546899240461645</v>
          </cell>
          <cell r="F10">
            <v>27.131847458729467</v>
          </cell>
          <cell r="G10">
            <v>13.420254898522581</v>
          </cell>
          <cell r="H10">
            <v>8.7182394993464172</v>
          </cell>
          <cell r="I10">
            <v>6.5807382987429506</v>
          </cell>
        </row>
        <row r="11">
          <cell r="A11" t="str">
            <v>IMPELC_FR</v>
          </cell>
          <cell r="C11" t="str">
            <v>ELCS</v>
          </cell>
          <cell r="D11">
            <v>28.948621585946501</v>
          </cell>
          <cell r="E11">
            <v>21.546899240461645</v>
          </cell>
          <cell r="F11">
            <v>27.131847458729467</v>
          </cell>
          <cell r="G11">
            <v>13.420254898522581</v>
          </cell>
          <cell r="H11">
            <v>8.7182394993464172</v>
          </cell>
          <cell r="I11">
            <v>6.5807382987429506</v>
          </cell>
        </row>
        <row r="12">
          <cell r="A12" t="str">
            <v>RNWHYDR1</v>
          </cell>
          <cell r="C12" t="str">
            <v>HYDR</v>
          </cell>
          <cell r="D12">
            <v>66.632401035725124</v>
          </cell>
          <cell r="E12">
            <v>55.764002183346371</v>
          </cell>
          <cell r="F12">
            <v>65.549227662121567</v>
          </cell>
          <cell r="G12">
            <v>64.464446238840196</v>
          </cell>
          <cell r="H12">
            <v>63.146925761791934</v>
          </cell>
          <cell r="I12">
            <v>60.977267112321158</v>
          </cell>
        </row>
        <row r="13">
          <cell r="A13" t="str">
            <v>EXPELC_IT</v>
          </cell>
          <cell r="C13" t="str">
            <v>ELC_E-IT</v>
          </cell>
          <cell r="D13">
            <v>71.694108253501909</v>
          </cell>
          <cell r="E13">
            <v>35.577770103665337</v>
          </cell>
          <cell r="F13">
            <v>54.849852049232766</v>
          </cell>
          <cell r="G13">
            <v>31.067092123692372</v>
          </cell>
          <cell r="H13">
            <v>14.053555183926235</v>
          </cell>
          <cell r="I13">
            <v>21.660171630574219</v>
          </cell>
        </row>
        <row r="14">
          <cell r="A14" t="str">
            <v>IMPLNG</v>
          </cell>
          <cell r="C14" t="str">
            <v>LBIO</v>
          </cell>
          <cell r="G14">
            <v>2.1347323931735405</v>
          </cell>
          <cell r="H14">
            <v>2.1346199386361269</v>
          </cell>
          <cell r="I14">
            <v>2.1351904234617787</v>
          </cell>
        </row>
        <row r="15">
          <cell r="A15" t="str">
            <v>IMPLNG</v>
          </cell>
          <cell r="C15" t="str">
            <v>LNGA</v>
          </cell>
          <cell r="G15">
            <v>9.6011984238281991E-4</v>
          </cell>
          <cell r="H15">
            <v>1.076333018253633E-3</v>
          </cell>
          <cell r="I15">
            <v>5.091790146722465E-4</v>
          </cell>
        </row>
        <row r="16">
          <cell r="A16" t="str">
            <v>IMPURN1</v>
          </cell>
          <cell r="C16" t="str">
            <v>URN</v>
          </cell>
          <cell r="D16">
            <v>250.94817497006227</v>
          </cell>
          <cell r="E16">
            <v>253.29957166674765</v>
          </cell>
          <cell r="F16">
            <v>198.47066462619168</v>
          </cell>
          <cell r="G16">
            <v>205.86501900409883</v>
          </cell>
          <cell r="H16">
            <v>98.945489038881234</v>
          </cell>
        </row>
        <row r="17">
          <cell r="A17" t="str">
            <v>EXPELC_AT</v>
          </cell>
          <cell r="C17" t="str">
            <v>ELC_E-AT</v>
          </cell>
          <cell r="D17">
            <v>6.2295549848453122</v>
          </cell>
          <cell r="E17">
            <v>5.2251210861392996E-4</v>
          </cell>
          <cell r="F17">
            <v>5.6538739681355206E-4</v>
          </cell>
          <cell r="G17">
            <v>1.0130865748794821E-4</v>
          </cell>
          <cell r="H17">
            <v>9.7063491698402333E-5</v>
          </cell>
          <cell r="I17">
            <v>7.5326261140007422E-5</v>
          </cell>
        </row>
        <row r="18">
          <cell r="A18" t="str">
            <v>EXPELC_FR</v>
          </cell>
          <cell r="C18" t="str">
            <v>ELC_E-FR</v>
          </cell>
          <cell r="D18">
            <v>12.753359060871977</v>
          </cell>
          <cell r="E18">
            <v>3.8489416576882113E-4</v>
          </cell>
          <cell r="F18">
            <v>3.6283567089491638E-4</v>
          </cell>
          <cell r="G18">
            <v>1.6348694786785263E-4</v>
          </cell>
          <cell r="H18">
            <v>3.6979308466402415E-4</v>
          </cell>
          <cell r="I18">
            <v>2.909714376849729E-4</v>
          </cell>
        </row>
        <row r="19">
          <cell r="A19" t="str">
            <v>RNWWND1</v>
          </cell>
          <cell r="C19" t="str">
            <v>WND</v>
          </cell>
          <cell r="D19">
            <v>0.52095402084052189</v>
          </cell>
          <cell r="E19">
            <v>0.54223389352820517</v>
          </cell>
          <cell r="F19">
            <v>1.9602551498336114</v>
          </cell>
          <cell r="G19">
            <v>2.519998935225551</v>
          </cell>
          <cell r="H19">
            <v>2.5199994131511603</v>
          </cell>
          <cell r="I19">
            <v>2.5199999870917011</v>
          </cell>
        </row>
        <row r="20">
          <cell r="A20" t="str">
            <v>RNWWND2</v>
          </cell>
          <cell r="C20" t="str">
            <v>WND</v>
          </cell>
          <cell r="D20">
            <v>1.0681726637691467E-3</v>
          </cell>
          <cell r="E20">
            <v>1.0724848925401423E-3</v>
          </cell>
          <cell r="F20">
            <v>1.1055753658886296E-3</v>
          </cell>
          <cell r="G20">
            <v>1.6745395306161497</v>
          </cell>
          <cell r="H20">
            <v>5.399971421140692</v>
          </cell>
          <cell r="I20">
            <v>5.399997847432088</v>
          </cell>
        </row>
        <row r="21">
          <cell r="A21" t="str">
            <v>RNWMNR1</v>
          </cell>
          <cell r="C21" t="str">
            <v>MNR</v>
          </cell>
          <cell r="D21">
            <v>3.7819584791604459</v>
          </cell>
          <cell r="E21">
            <v>4.7600090891669815</v>
          </cell>
          <cell r="F21">
            <v>5.1133440128982661</v>
          </cell>
          <cell r="G21">
            <v>5.7022325671162211</v>
          </cell>
          <cell r="H21">
            <v>7.1940774873213043</v>
          </cell>
          <cell r="I21">
            <v>8.9999987070206089</v>
          </cell>
        </row>
        <row r="22">
          <cell r="A22" t="str">
            <v>RNWWND3</v>
          </cell>
          <cell r="C22" t="str">
            <v>WND</v>
          </cell>
          <cell r="D22">
            <v>9.5829148731000529E-4</v>
          </cell>
          <cell r="E22">
            <v>9.6227071152679732E-4</v>
          </cell>
          <cell r="F22">
            <v>9.9091881589991504E-4</v>
          </cell>
          <cell r="G22">
            <v>3.5441113716796783E-3</v>
          </cell>
          <cell r="H22">
            <v>1.5826150915020485</v>
          </cell>
          <cell r="I22">
            <v>7.5599952089558098</v>
          </cell>
        </row>
        <row r="23">
          <cell r="A23" t="str">
            <v>RNWMNR2</v>
          </cell>
          <cell r="C23" t="str">
            <v>MNR</v>
          </cell>
          <cell r="D23">
            <v>1.0379216512138988E-2</v>
          </cell>
          <cell r="E23">
            <v>4.7599932738547235</v>
          </cell>
          <cell r="F23">
            <v>5.1133401997865029</v>
          </cell>
          <cell r="G23">
            <v>5.7022292919557405</v>
          </cell>
          <cell r="H23">
            <v>7.1940728310659088</v>
          </cell>
          <cell r="I23">
            <v>8.9999974456117027</v>
          </cell>
        </row>
        <row r="24">
          <cell r="A24" t="str">
            <v>RNWWND4</v>
          </cell>
          <cell r="C24" t="str">
            <v>WND</v>
          </cell>
          <cell r="D24">
            <v>5.5599912702556395E-4</v>
          </cell>
          <cell r="E24">
            <v>5.5817498146173863E-4</v>
          </cell>
          <cell r="F24">
            <v>5.6966937237731352E-4</v>
          </cell>
          <cell r="G24">
            <v>5.8597007887669825E-4</v>
          </cell>
          <cell r="H24">
            <v>8.826903238400083E-4</v>
          </cell>
          <cell r="I24">
            <v>7.1872743566903227E-4</v>
          </cell>
        </row>
        <row r="25">
          <cell r="A25" t="str">
            <v>RNWMNR3</v>
          </cell>
          <cell r="C25" t="str">
            <v>MNR</v>
          </cell>
          <cell r="D25">
            <v>5.7435945359396948E-3</v>
          </cell>
          <cell r="E25">
            <v>2.1801715312596359</v>
          </cell>
          <cell r="F25">
            <v>5.1133151829947803</v>
          </cell>
          <cell r="G25">
            <v>5.6077672934972975</v>
          </cell>
          <cell r="H25">
            <v>4.0876465002926112</v>
          </cell>
          <cell r="I25">
            <v>8.9999925401302026</v>
          </cell>
        </row>
        <row r="26">
          <cell r="A26" t="str">
            <v>IMPLFO1</v>
          </cell>
          <cell r="C26" t="str">
            <v>LFO</v>
          </cell>
          <cell r="D26">
            <v>101.737417912506</v>
          </cell>
          <cell r="E26">
            <v>90.977670830682086</v>
          </cell>
          <cell r="F26">
            <v>78.842282934959542</v>
          </cell>
          <cell r="G26">
            <v>68.494942981133605</v>
          </cell>
          <cell r="H26">
            <v>35.363747622854063</v>
          </cell>
        </row>
        <row r="27">
          <cell r="A27" t="str">
            <v>RNWWND5</v>
          </cell>
          <cell r="C27" t="str">
            <v>WND</v>
          </cell>
          <cell r="D27">
            <v>4.6611386045752889E-4</v>
          </cell>
          <cell r="E27">
            <v>4.6789079478904035E-4</v>
          </cell>
          <cell r="F27">
            <v>4.7571706427330333E-4</v>
          </cell>
          <cell r="G27">
            <v>4.8432752550395686E-4</v>
          </cell>
          <cell r="H27">
            <v>6.4289581439930504E-4</v>
          </cell>
          <cell r="I27">
            <v>4.8724163670117021E-4</v>
          </cell>
        </row>
        <row r="28">
          <cell r="A28" t="str">
            <v>IMPBNGA</v>
          </cell>
          <cell r="C28" t="str">
            <v>BIO</v>
          </cell>
          <cell r="E28">
            <v>0.516500455864078</v>
          </cell>
          <cell r="F28">
            <v>1.1671416073615983</v>
          </cell>
          <cell r="G28">
            <v>2.2314135640370147</v>
          </cell>
          <cell r="H28">
            <v>6.0928614612145529</v>
          </cell>
          <cell r="I28">
            <v>13.670489721158072</v>
          </cell>
        </row>
        <row r="29">
          <cell r="A29" t="str">
            <v>RNWGEO1</v>
          </cell>
          <cell r="C29" t="str">
            <v>GEO</v>
          </cell>
          <cell r="G29">
            <v>1.9401488950539655E-2</v>
          </cell>
          <cell r="H29">
            <v>3.5752135993244489</v>
          </cell>
          <cell r="I29">
            <v>21.359993387579657</v>
          </cell>
        </row>
        <row r="30">
          <cell r="A30" t="str">
            <v>RNWGEO2</v>
          </cell>
          <cell r="C30" t="str">
            <v>GEO</v>
          </cell>
          <cell r="G30">
            <v>4.0375294160057452E-3</v>
          </cell>
          <cell r="H30">
            <v>7.6667225607990738E-3</v>
          </cell>
          <cell r="I30">
            <v>28.319988492164679</v>
          </cell>
        </row>
        <row r="31">
          <cell r="A31" t="str">
            <v>RNWGEO3</v>
          </cell>
          <cell r="C31" t="str">
            <v>GEO</v>
          </cell>
          <cell r="G31">
            <v>1.6123514173811224E-3</v>
          </cell>
          <cell r="H31">
            <v>2.8953598122390661E-3</v>
          </cell>
          <cell r="I31">
            <v>11.37221726075871</v>
          </cell>
        </row>
        <row r="32">
          <cell r="A32" t="str">
            <v>RNWGEO4</v>
          </cell>
          <cell r="C32" t="str">
            <v>GEO</v>
          </cell>
          <cell r="G32">
            <v>1.244541256767285E-3</v>
          </cell>
          <cell r="H32">
            <v>2.2011065661536023E-3</v>
          </cell>
          <cell r="I32">
            <v>6.8451283540650514E-3</v>
          </cell>
        </row>
        <row r="33">
          <cell r="A33" t="str">
            <v>RNWGEO5</v>
          </cell>
          <cell r="C33" t="str">
            <v>GEO</v>
          </cell>
          <cell r="G33">
            <v>1.020140461162515E-3</v>
          </cell>
          <cell r="H33">
            <v>1.7687810467237116E-3</v>
          </cell>
          <cell r="I33">
            <v>3.5580149601533067E-3</v>
          </cell>
        </row>
        <row r="34">
          <cell r="A34" t="str">
            <v>IMPGSL</v>
          </cell>
          <cell r="C34" t="str">
            <v>GSL</v>
          </cell>
          <cell r="D34">
            <v>79.528516715982974</v>
          </cell>
          <cell r="E34">
            <v>78.707798535214309</v>
          </cell>
          <cell r="F34">
            <v>73.575276863087112</v>
          </cell>
          <cell r="G34">
            <v>41.326261120402727</v>
          </cell>
          <cell r="H34">
            <v>5.4646131458353535</v>
          </cell>
        </row>
        <row r="35">
          <cell r="A35" t="str">
            <v>RNWWOD1</v>
          </cell>
          <cell r="C35" t="str">
            <v>WOD</v>
          </cell>
          <cell r="D35">
            <v>10.182338673215142</v>
          </cell>
          <cell r="E35">
            <v>11.152949732073878</v>
          </cell>
          <cell r="F35">
            <v>12.608866393953969</v>
          </cell>
          <cell r="G35">
            <v>15.035394615668219</v>
          </cell>
          <cell r="H35">
            <v>17.461922434078133</v>
          </cell>
          <cell r="I35">
            <v>17.461924735533664</v>
          </cell>
        </row>
        <row r="36">
          <cell r="A36" t="str">
            <v>RNWWOD2</v>
          </cell>
          <cell r="C36" t="str">
            <v>WOD</v>
          </cell>
          <cell r="D36">
            <v>7.4592154923394496</v>
          </cell>
          <cell r="E36">
            <v>8.0030393025468349</v>
          </cell>
          <cell r="F36">
            <v>8.8187751587166261</v>
          </cell>
          <cell r="G36">
            <v>10.178335375645677</v>
          </cell>
          <cell r="H36">
            <v>10.23078813622273</v>
          </cell>
          <cell r="I36">
            <v>7.616576494154053</v>
          </cell>
        </row>
        <row r="37">
          <cell r="A37" t="str">
            <v>RNWWOD3</v>
          </cell>
          <cell r="C37" t="str">
            <v>WOD</v>
          </cell>
          <cell r="D37">
            <v>2.6225272899254892</v>
          </cell>
          <cell r="E37">
            <v>3.2650030549202813</v>
          </cell>
          <cell r="F37">
            <v>4.2287175674212421</v>
          </cell>
          <cell r="G37">
            <v>5.8349088556757112</v>
          </cell>
          <cell r="H37">
            <v>6.380623083111761</v>
          </cell>
          <cell r="I37">
            <v>4.2596739615365973</v>
          </cell>
        </row>
        <row r="38">
          <cell r="A38" t="str">
            <v>RNWWOD4</v>
          </cell>
          <cell r="C38" t="str">
            <v>WOD</v>
          </cell>
          <cell r="D38">
            <v>16.967543757056923</v>
          </cell>
          <cell r="E38">
            <v>16.921785538810845</v>
          </cell>
          <cell r="F38">
            <v>16.853158527684172</v>
          </cell>
          <cell r="G38">
            <v>16.738776898348991</v>
          </cell>
          <cell r="H38">
            <v>15.216994614220255</v>
          </cell>
          <cell r="I38">
            <v>21.18297985010064</v>
          </cell>
        </row>
        <row r="39">
          <cell r="A39" t="str">
            <v>RNWWOD5</v>
          </cell>
          <cell r="C39" t="str">
            <v>WOD</v>
          </cell>
          <cell r="D39">
            <v>7.5383699594302973</v>
          </cell>
          <cell r="E39">
            <v>7.1068839516895723</v>
          </cell>
          <cell r="F39">
            <v>3.9401511242065856</v>
          </cell>
          <cell r="G39">
            <v>1.8558223971200309E-3</v>
          </cell>
          <cell r="H39">
            <v>1.1051791401576431E-3</v>
          </cell>
          <cell r="I39">
            <v>13.23450929199147</v>
          </cell>
        </row>
        <row r="40">
          <cell r="A40" t="str">
            <v>RNNWWST1</v>
          </cell>
          <cell r="C40" t="str">
            <v>WSTNREN</v>
          </cell>
          <cell r="D40">
            <v>35.611746538211534</v>
          </cell>
          <cell r="E40">
            <v>35.882383631348119</v>
          </cell>
          <cell r="F40">
            <v>35.489472765128646</v>
          </cell>
          <cell r="G40">
            <v>35.039965431868346</v>
          </cell>
          <cell r="H40">
            <v>35.159453252153725</v>
          </cell>
          <cell r="I40">
            <v>35.60317729253876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16.523384559962881</v>
          </cell>
          <cell r="F41">
            <v>32.50199090457987</v>
          </cell>
          <cell r="G41">
            <v>40.639582795342157</v>
          </cell>
          <cell r="H41">
            <v>81.733415537872816</v>
          </cell>
          <cell r="I41">
            <v>105.55961081937525</v>
          </cell>
        </row>
        <row r="42">
          <cell r="A42" t="str">
            <v>IMPHFO1</v>
          </cell>
          <cell r="C42" t="str">
            <v>HFO</v>
          </cell>
          <cell r="D42">
            <v>2.7763693724055711</v>
          </cell>
          <cell r="E42">
            <v>3.6509898126212099E-4</v>
          </cell>
          <cell r="F42">
            <v>1.0204906752020032E-3</v>
          </cell>
          <cell r="G42">
            <v>5.1815230963353986E-4</v>
          </cell>
          <cell r="H42">
            <v>8.6751395213862574E-4</v>
          </cell>
        </row>
        <row r="43">
          <cell r="A43" t="str">
            <v>RNWHYDD1</v>
          </cell>
          <cell r="C43" t="str">
            <v>HYDD</v>
          </cell>
          <cell r="D43">
            <v>66.745680515782567</v>
          </cell>
          <cell r="E43">
            <v>49.79880051520918</v>
          </cell>
          <cell r="F43">
            <v>68.536114863786821</v>
          </cell>
          <cell r="G43">
            <v>70.234826600387393</v>
          </cell>
          <cell r="H43">
            <v>72.166272254460708</v>
          </cell>
          <cell r="I43">
            <v>74.335932375205005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2.5673612241774948</v>
          </cell>
          <cell r="H44">
            <v>1.6118474661488267</v>
          </cell>
        </row>
        <row r="45">
          <cell r="A45" t="str">
            <v>IMPBDS</v>
          </cell>
          <cell r="C45" t="str">
            <v>BDS</v>
          </cell>
          <cell r="D45">
            <v>2.6043997473530522</v>
          </cell>
          <cell r="E45">
            <v>2.8766356626957639</v>
          </cell>
          <cell r="F45">
            <v>2.5261734757453693</v>
          </cell>
          <cell r="G45">
            <v>3.3261314270888405</v>
          </cell>
          <cell r="H45">
            <v>4.031017317730071</v>
          </cell>
          <cell r="I45">
            <v>19.286413371941805</v>
          </cell>
        </row>
        <row r="46">
          <cell r="A46" t="str">
            <v>IMPCOA1</v>
          </cell>
          <cell r="C46" t="str">
            <v>COA</v>
          </cell>
          <cell r="D46">
            <v>3.6600014654182136</v>
          </cell>
          <cell r="E46">
            <v>3.5647174066066025</v>
          </cell>
          <cell r="F46">
            <v>8.9061360884365604E-3</v>
          </cell>
          <cell r="G46">
            <v>1.1813370363424182E-3</v>
          </cell>
          <cell r="H46">
            <v>6.5928410901522805E-4</v>
          </cell>
          <cell r="I46">
            <v>2.0127854067118734E-4</v>
          </cell>
        </row>
        <row r="47">
          <cell r="A47" t="str">
            <v>IMPETH</v>
          </cell>
          <cell r="C47" t="str">
            <v>ETH</v>
          </cell>
          <cell r="D47">
            <v>4.4341501572333399</v>
          </cell>
          <cell r="E47">
            <v>4.5579240486188279</v>
          </cell>
          <cell r="F47">
            <v>4.2577463892939678</v>
          </cell>
          <cell r="G47">
            <v>2.3935196098723113</v>
          </cell>
          <cell r="H47">
            <v>4.8692068082419322</v>
          </cell>
          <cell r="I47">
            <v>4.436783225548659</v>
          </cell>
        </row>
        <row r="48">
          <cell r="A48" t="str">
            <v>IMPELC_DE</v>
          </cell>
          <cell r="C48" t="str">
            <v>ELC_I-DE</v>
          </cell>
          <cell r="D48">
            <v>46.398476075347027</v>
          </cell>
          <cell r="E48">
            <v>21.271254129202397</v>
          </cell>
          <cell r="F48">
            <v>18.186702479577711</v>
          </cell>
          <cell r="G48">
            <v>10.637543518904177</v>
          </cell>
          <cell r="H48">
            <v>12.56979077864281</v>
          </cell>
          <cell r="I48">
            <v>3.6341430898123663</v>
          </cell>
        </row>
        <row r="49">
          <cell r="A49" t="str">
            <v>IMPELC_DE</v>
          </cell>
          <cell r="C49" t="str">
            <v>ELCS</v>
          </cell>
          <cell r="D49">
            <v>46.398476075347027</v>
          </cell>
          <cell r="E49">
            <v>21.271254129202397</v>
          </cell>
          <cell r="F49">
            <v>18.186702479577711</v>
          </cell>
          <cell r="G49">
            <v>10.637543518904177</v>
          </cell>
          <cell r="H49">
            <v>12.56979077864281</v>
          </cell>
          <cell r="I49">
            <v>3.6341430898123663</v>
          </cell>
        </row>
        <row r="50">
          <cell r="A50" t="str">
            <v>RNWWST1</v>
          </cell>
          <cell r="C50" t="str">
            <v>WSTREN</v>
          </cell>
          <cell r="D50">
            <v>33.781106435704594</v>
          </cell>
          <cell r="E50">
            <v>33.781100884260567</v>
          </cell>
          <cell r="F50">
            <v>33.781100753810854</v>
          </cell>
          <cell r="G50">
            <v>33.781105271937498</v>
          </cell>
          <cell r="H50">
            <v>33.781116218891135</v>
          </cell>
          <cell r="I50">
            <v>33.781276228760262</v>
          </cell>
        </row>
        <row r="51">
          <cell r="A51" t="str">
            <v>IMPNGA1</v>
          </cell>
          <cell r="C51" t="str">
            <v>NGA</v>
          </cell>
          <cell r="D51">
            <v>117.0688754173493</v>
          </cell>
          <cell r="E51">
            <v>106.72000029426167</v>
          </cell>
          <cell r="F51">
            <v>116.45531716566516</v>
          </cell>
          <cell r="G51">
            <v>107.82270252140523</v>
          </cell>
          <cell r="H51">
            <v>82.985952882805805</v>
          </cell>
          <cell r="I51">
            <v>41.001680753540406</v>
          </cell>
        </row>
        <row r="52">
          <cell r="A52" t="str">
            <v>IMPELC_IT</v>
          </cell>
          <cell r="C52" t="str">
            <v>ELC_I-IT</v>
          </cell>
          <cell r="D52">
            <v>6.799098406412809</v>
          </cell>
          <cell r="E52">
            <v>3.3348909921426437E-4</v>
          </cell>
          <cell r="F52">
            <v>2.872147285227875E-4</v>
          </cell>
          <cell r="G52">
            <v>1.1238741294474905E-4</v>
          </cell>
          <cell r="H52">
            <v>1.3140716961171982E-4</v>
          </cell>
          <cell r="I52">
            <v>8.9397283866277433E-5</v>
          </cell>
        </row>
        <row r="53">
          <cell r="A53" t="str">
            <v>IMPELC_IT</v>
          </cell>
          <cell r="C53" t="str">
            <v>ELCS</v>
          </cell>
          <cell r="D53">
            <v>6.799098406412809</v>
          </cell>
          <cell r="E53">
            <v>3.3348909921426437E-4</v>
          </cell>
          <cell r="F53">
            <v>2.872147285227875E-4</v>
          </cell>
          <cell r="G53">
            <v>1.1238741294474905E-4</v>
          </cell>
          <cell r="H53">
            <v>1.3140716961171982E-4</v>
          </cell>
          <cell r="I53">
            <v>8.9397283866277433E-5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3.2682043317653444</v>
          </cell>
          <cell r="E4">
            <v>3.8319832091984711</v>
          </cell>
          <cell r="F4">
            <v>3.731194094055966</v>
          </cell>
          <cell r="G4">
            <v>3.8848670082494743</v>
          </cell>
          <cell r="H4">
            <v>4.3540150959868935</v>
          </cell>
          <cell r="I4">
            <v>4.4864221143388638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3.2682043317653444</v>
          </cell>
          <cell r="E5">
            <v>3.8319832091984711</v>
          </cell>
          <cell r="F5">
            <v>3.731194094055966</v>
          </cell>
          <cell r="G5">
            <v>3.8848670082494743</v>
          </cell>
          <cell r="H5">
            <v>4.3540150959868935</v>
          </cell>
          <cell r="I5">
            <v>4.4864221143388638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/>
          <cell r="F6">
            <v>1.9992793219213842E-3</v>
          </cell>
          <cell r="G6">
            <v>2.232129074965109E-3</v>
          </cell>
          <cell r="H6">
            <v>2.1728149496843771E-3</v>
          </cell>
          <cell r="I6">
            <v>2.2777321018298312E-3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1.9989126160853427E-3</v>
          </cell>
          <cell r="G7">
            <v>2.231774336939862E-3</v>
          </cell>
          <cell r="H7">
            <v>2.1727333561718447E-3</v>
          </cell>
          <cell r="I7">
            <v>2.2773855151368913E-3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1.1213241885761E-5</v>
          </cell>
          <cell r="E8">
            <v>3.3220066811501399E-4</v>
          </cell>
          <cell r="F8">
            <v>9.9611559402475601E-6</v>
          </cell>
          <cell r="G8">
            <v>6.8751310644946097E-8</v>
          </cell>
          <cell r="H8">
            <v>1.8141587503509501E-4</v>
          </cell>
          <cell r="I8">
            <v>1.49767489215835E-4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1.1213241885761E-5</v>
          </cell>
          <cell r="E9">
            <v>3.4341391000077502E-4</v>
          </cell>
          <cell r="F9">
            <v>3.53375065941023E-4</v>
          </cell>
          <cell r="G9">
            <v>3.53443817251667E-4</v>
          </cell>
          <cell r="H9">
            <v>3.5337403627978798E-4</v>
          </cell>
          <cell r="I9">
            <v>3.5339828572866202E-4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6.4486740970947795E-2</v>
          </cell>
          <cell r="G10">
            <v>6.4178727259948207E-2</v>
          </cell>
          <cell r="H10">
            <v>9.0319509729735806E-2</v>
          </cell>
          <cell r="I10">
            <v>2.8648702817222701E-2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2.2867638642180064E-3</v>
          </cell>
          <cell r="G11">
            <v>2.3668750478846147E-3</v>
          </cell>
          <cell r="H11">
            <v>3.5551296382981112E-3</v>
          </cell>
          <cell r="I11">
            <v>1.1886163934805166E-3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1.1433819321090041E-3</v>
          </cell>
          <cell r="G12">
            <v>1.1379206960983714E-3</v>
          </cell>
          <cell r="H12">
            <v>1.6014097469811311E-3</v>
          </cell>
          <cell r="I12">
            <v>5.0795572370962232E-4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2.2867638642180064E-3</v>
          </cell>
          <cell r="G13">
            <v>2.3668750478846147E-3</v>
          </cell>
          <cell r="H13">
            <v>3.5551296382981112E-3</v>
          </cell>
          <cell r="I13">
            <v>1.1886163934805166E-3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1.13277000256709E-6</v>
          </cell>
          <cell r="F14">
            <v>1.8149456990827301E-4</v>
          </cell>
          <cell r="G14">
            <v>1.02605617728278E-6</v>
          </cell>
          <cell r="H14">
            <v>2.3776796671176501E-6</v>
          </cell>
          <cell r="I14">
            <v>3.5699689849987602E-7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1.13277000256709E-6</v>
          </cell>
          <cell r="F15">
            <v>1.8259521422682079E-4</v>
          </cell>
          <cell r="G15">
            <v>1.8349000386761783E-4</v>
          </cell>
          <cell r="H15">
            <v>2.7285028891156719E-4</v>
          </cell>
          <cell r="I15">
            <v>1.025713274316563E-4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0.46151804777795019</v>
          </cell>
          <cell r="E16">
            <v>0.54457517559761337</v>
          </cell>
          <cell r="F16">
            <v>0.54458174264466019</v>
          </cell>
          <cell r="G16">
            <v>0.54459375617869688</v>
          </cell>
          <cell r="H16">
            <v>0.54462559875758287</v>
          </cell>
          <cell r="I16">
            <v>0.54467703717757376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0.46151804777795019</v>
          </cell>
          <cell r="E17">
            <v>0.54457517559761337</v>
          </cell>
          <cell r="F17">
            <v>0.54458174264466019</v>
          </cell>
          <cell r="G17">
            <v>0.54459375617869688</v>
          </cell>
          <cell r="H17">
            <v>0.54462559875758287</v>
          </cell>
          <cell r="I17">
            <v>0.54467703717757376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0.62578718342772921</v>
          </cell>
          <cell r="E18">
            <v>0.73757360126087512</v>
          </cell>
          <cell r="F18">
            <v>0.73633587737869555</v>
          </cell>
          <cell r="G18">
            <v>0.73428371619599553</v>
          </cell>
          <cell r="H18">
            <v>0.73022426649061423</v>
          </cell>
          <cell r="I18">
            <v>0.72623604957009846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7.5218880823001702E-3</v>
          </cell>
          <cell r="F19">
            <v>2.87286630003285E-5</v>
          </cell>
          <cell r="G19">
            <v>3.23164799957664E-3</v>
          </cell>
          <cell r="H19">
            <v>1.25167817738796E-2</v>
          </cell>
          <cell r="I19">
            <v>2.6321138338596301E-2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3.7381812199641054E-2</v>
          </cell>
          <cell r="F20">
            <v>3.7407684158206306E-2</v>
          </cell>
          <cell r="G20">
            <v>4.0635136938427407E-2</v>
          </cell>
          <cell r="H20">
            <v>4.1124731414514434E-2</v>
          </cell>
          <cell r="I20">
            <v>4.657005105387229E-2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2.0863346531782996E-4</v>
          </cell>
          <cell r="H21">
            <v>3.009289423679885E-4</v>
          </cell>
          <cell r="I21">
            <v>1.1741099894920239E-4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2.0924146315455652E-4</v>
          </cell>
          <cell r="H22">
            <v>3.0353116818079823E-4</v>
          </cell>
          <cell r="I22">
            <v>1.176857599296865E-4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4.1787492847238653E-4</v>
          </cell>
          <cell r="H23">
            <v>6.0446011054878694E-4</v>
          </cell>
          <cell r="I23">
            <v>2.3509675887888883E-4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0.52046992008239101</v>
          </cell>
          <cell r="E24">
            <v>0.59724066787293595</v>
          </cell>
          <cell r="F24">
            <v>0.30466111075734875</v>
          </cell>
          <cell r="G24">
            <v>0.28619394798251713</v>
          </cell>
          <cell r="H24">
            <v>0.26455448643881974</v>
          </cell>
          <cell r="I24">
            <v>0.10702724272586051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1.040939840164782</v>
          </cell>
          <cell r="E25">
            <v>1.1944813357458717</v>
          </cell>
          <cell r="F25">
            <v>0.60932222151469728</v>
          </cell>
          <cell r="G25">
            <v>0.57238789596503448</v>
          </cell>
          <cell r="H25">
            <v>0.52910897287763925</v>
          </cell>
          <cell r="I25">
            <v>0.21405448545172104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5.1152416087510803E-3</v>
          </cell>
          <cell r="F26">
            <v>3.3120355650643002E-7</v>
          </cell>
          <cell r="G26">
            <v>3.6542370119850803E-7</v>
          </cell>
          <cell r="H26">
            <v>9.0855053182877406E-3</v>
          </cell>
          <cell r="I26">
            <v>9.8163083930353302E-8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4.0437207918972359E-2</v>
          </cell>
          <cell r="F27">
            <v>3.3050062999179439E-2</v>
          </cell>
          <cell r="G27">
            <v>3.3040895787226694E-2</v>
          </cell>
          <cell r="H27">
            <v>1.8088496600555434E-2</v>
          </cell>
          <cell r="I27">
            <v>9.8817102071187338E-3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4.3871540546368264</v>
          </cell>
          <cell r="E28">
            <v>4.3870510986531857</v>
          </cell>
          <cell r="F28">
            <v>4.2222917196831364</v>
          </cell>
          <cell r="G28">
            <v>3.7595114101428662</v>
          </cell>
          <cell r="H28">
            <v>3.9249482735798735</v>
          </cell>
          <cell r="I28">
            <v>1.5443189247468239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6.0932695203289251</v>
          </cell>
          <cell r="E29">
            <v>6.0931265259072021</v>
          </cell>
          <cell r="F29">
            <v>5.864294055115467</v>
          </cell>
          <cell r="G29">
            <v>5.2215436251984197</v>
          </cell>
          <cell r="H29">
            <v>5.4513170466387164</v>
          </cell>
          <cell r="I29">
            <v>2.1448873954816987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9.2669122843412503E-7</v>
          </cell>
          <cell r="F30">
            <v>2.3429782039998299E-7</v>
          </cell>
          <cell r="G30">
            <v>2.8353040837811402E-7</v>
          </cell>
          <cell r="H30">
            <v>0.15255173728350099</v>
          </cell>
          <cell r="I30">
            <v>9.5345099342993193E-8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0.35442894385717894</v>
          </cell>
          <cell r="F31">
            <v>0.35442030927800255</v>
          </cell>
          <cell r="G31">
            <v>0.35441669808061033</v>
          </cell>
          <cell r="H31">
            <v>0.3176520138630779</v>
          </cell>
          <cell r="I31">
            <v>0.1539131531919736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3.0766245954883899E-2</v>
          </cell>
          <cell r="I32">
            <v>4.0302337701521716E-2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3.107701611604435E-2</v>
          </cell>
          <cell r="I33">
            <v>4.0709432021739073E-2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4.8746595456641405E-7</v>
          </cell>
          <cell r="H34">
            <v>3.8841186654208601E-3</v>
          </cell>
          <cell r="I34">
            <v>3.2213726564770698E-6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4.8746595456641405E-7</v>
          </cell>
          <cell r="H35">
            <v>3.8860969032303099E-3</v>
          </cell>
          <cell r="I35">
            <v>3.8893182758867801E-3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6.1735447599236055</v>
          </cell>
          <cell r="E36">
            <v>7.1868527646798475</v>
          </cell>
          <cell r="F36">
            <v>6.1692383816038907</v>
          </cell>
          <cell r="G36">
            <v>4.7879392188067982</v>
          </cell>
          <cell r="H36">
            <v>2.2001245120830117</v>
          </cell>
          <cell r="I36">
            <v>0.38457118101161697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8.574367722116115</v>
          </cell>
          <cell r="E37">
            <v>9.9817399509442257</v>
          </cell>
          <cell r="F37">
            <v>8.5683866411165166</v>
          </cell>
          <cell r="G37">
            <v>6.6499155816761135</v>
          </cell>
          <cell r="H37">
            <v>3.05572848900418</v>
          </cell>
          <cell r="I37">
            <v>0.53412664029391188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1.5805600171397199E-4</v>
          </cell>
          <cell r="E38">
            <v>7.6976966782179398E-2</v>
          </cell>
          <cell r="F38">
            <v>1.71930994119063E-6</v>
          </cell>
          <cell r="G38">
            <v>1.04175027585754E-6</v>
          </cell>
          <cell r="H38">
            <v>3.47708829241416E-2</v>
          </cell>
          <cell r="I38">
            <v>9.968495200201329E-7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0.47857833381882597</v>
          </cell>
          <cell r="E39">
            <v>0.55555519822076527</v>
          </cell>
          <cell r="F39">
            <v>0.49431558586539143</v>
          </cell>
          <cell r="G39">
            <v>0.49430640987135105</v>
          </cell>
          <cell r="H39">
            <v>0.17224875610068432</v>
          </cell>
          <cell r="I39">
            <v>3.5260254105309405E-2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5.1850537893614037</v>
          </cell>
          <cell r="E40">
            <v>5.5675577220338202</v>
          </cell>
          <cell r="F40">
            <v>5.6343063611529258</v>
          </cell>
          <cell r="G40">
            <v>8.6187598752168455</v>
          </cell>
          <cell r="H40">
            <v>9.3643490622026988</v>
          </cell>
          <cell r="I40">
            <v>13.97976839469314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5.1850537893614037</v>
          </cell>
          <cell r="E41">
            <v>5.5675577220338202</v>
          </cell>
          <cell r="F41">
            <v>5.6343063611529258</v>
          </cell>
          <cell r="G41">
            <v>8.6187598752168455</v>
          </cell>
          <cell r="H41">
            <v>9.3643490622026988</v>
          </cell>
          <cell r="I41">
            <v>13.97976839469314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5.608639183544593</v>
          </cell>
          <cell r="E42">
            <v>6.0095196466942928</v>
          </cell>
          <cell r="F42">
            <v>6.0621321422172896</v>
          </cell>
          <cell r="G42">
            <v>9.224073351425023</v>
          </cell>
          <cell r="H42">
            <v>9.9169484013131015</v>
          </cell>
          <cell r="I42">
            <v>14.71554567862435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2.83228351432319E-2</v>
          </cell>
          <cell r="F43">
            <v>5.1597027311365298E-2</v>
          </cell>
          <cell r="G43">
            <v>0.17895783129106599</v>
          </cell>
          <cell r="H43">
            <v>0.186924714709265</v>
          </cell>
          <cell r="I43">
            <v>0.81947770017996202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0.32456094042060984</v>
          </cell>
          <cell r="F44">
            <v>0.34546147687335815</v>
          </cell>
          <cell r="G44">
            <v>0.5005347957410089</v>
          </cell>
          <cell r="H44">
            <v>0.56672644284843698</v>
          </cell>
          <cell r="I44">
            <v>1.0559032757412958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8.3186087301761536E-5</v>
          </cell>
          <cell r="G45">
            <v>9.9171927922956168E-5</v>
          </cell>
          <cell r="H45">
            <v>2.1456697660798585E-4</v>
          </cell>
          <cell r="I45">
            <v>9.3289860973301206E-5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8.3189733097436915E-5</v>
          </cell>
          <cell r="G46">
            <v>9.9192559043952754E-5</v>
          </cell>
          <cell r="H46">
            <v>2.1458703874598827E-4</v>
          </cell>
          <cell r="I46">
            <v>9.3286403441004861E-5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1.1428807376044099E-5</v>
          </cell>
          <cell r="E47">
            <v>2.8338141373089502E-7</v>
          </cell>
          <cell r="F47">
            <v>2.8758323395389401E-5</v>
          </cell>
          <cell r="G47">
            <v>1.33657514380125E-5</v>
          </cell>
          <cell r="H47">
            <v>2.0897260465423999E-5</v>
          </cell>
          <cell r="I47">
            <v>1.2386810018794699E-5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1.1433147216104603E-5</v>
          </cell>
          <cell r="E48">
            <v>4.4042933180820394E-7</v>
          </cell>
          <cell r="F48">
            <v>2.9066105667240707E-5</v>
          </cell>
          <cell r="G48">
            <v>2.9350604512341008E-5</v>
          </cell>
          <cell r="H48">
            <v>6.1070958466979595E-5</v>
          </cell>
          <cell r="I48">
            <v>2.6327647413050698E-5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5.4452869641601405E-2</v>
          </cell>
          <cell r="F49">
            <v>7.0507201950886084E-2</v>
          </cell>
          <cell r="G49">
            <v>0.11352479269014852</v>
          </cell>
          <cell r="H49">
            <v>0.25171737166198827</v>
          </cell>
          <cell r="I49">
            <v>0.45636529421525235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2.0319257912619588</v>
          </cell>
          <cell r="E50">
            <v>3.8269936570121912</v>
          </cell>
          <cell r="F50">
            <v>3.8472766343155271</v>
          </cell>
          <cell r="G50">
            <v>4.1327534597278861</v>
          </cell>
          <cell r="H50">
            <v>3.6022258534849723</v>
          </cell>
          <cell r="I50">
            <v>3.4079228271511823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1.7875430629716411</v>
          </cell>
          <cell r="E51">
            <v>3.5391861685808723</v>
          </cell>
          <cell r="F51">
            <v>3.5543767059567761</v>
          </cell>
          <cell r="G51">
            <v>3.3117483051419687</v>
          </cell>
          <cell r="H51">
            <v>2.5636029214432985</v>
          </cell>
          <cell r="I51">
            <v>2.1515849408408232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4.520532665488564</v>
          </cell>
          <cell r="E52">
            <v>1.8953721114586208</v>
          </cell>
          <cell r="F52">
            <v>1.8953725427880113</v>
          </cell>
          <cell r="G52">
            <v>1.8953730401771767</v>
          </cell>
          <cell r="H52">
            <v>1.8953750689301896</v>
          </cell>
          <cell r="I52">
            <v>1.8953865121407361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0.350081565208956</v>
          </cell>
          <cell r="F53">
            <v>0.38254483232292041</v>
          </cell>
          <cell r="G53">
            <v>0.44347501418774765</v>
          </cell>
          <cell r="H53">
            <v>1.2342213285823014</v>
          </cell>
          <cell r="I53">
            <v>1.6587055596982125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9.2187297292040409</v>
          </cell>
          <cell r="E54">
            <v>10.684534959734378</v>
          </cell>
          <cell r="F54">
            <v>10.753428554455843</v>
          </cell>
          <cell r="G54">
            <v>10.875057300460766</v>
          </cell>
          <cell r="H54">
            <v>10.413910078829089</v>
          </cell>
          <cell r="I54">
            <v>10.36289285282289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0.62767251600099105</v>
          </cell>
          <cell r="E55">
            <v>3.2164729474761698E-2</v>
          </cell>
          <cell r="F55">
            <v>3.1096407690625501E-3</v>
          </cell>
          <cell r="G55">
            <v>7.9250845815691806E-3</v>
          </cell>
          <cell r="H55">
            <v>6.2097602012731901E-2</v>
          </cell>
          <cell r="I55">
            <v>4.7508677078376499E-2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0.62767251600099105</v>
          </cell>
          <cell r="E56">
            <v>0.65983724547575295</v>
          </cell>
          <cell r="F56">
            <v>0.66294688624481501</v>
          </cell>
          <cell r="G56">
            <v>0.67087197082638395</v>
          </cell>
          <cell r="H56">
            <v>0.74370193338826296</v>
          </cell>
          <cell r="I56">
            <v>0.79121061046663999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1.37359406913237E-2</v>
          </cell>
          <cell r="E57">
            <v>9.2756129237905481E-4</v>
          </cell>
          <cell r="F57">
            <v>4.3181355444675169E-3</v>
          </cell>
          <cell r="G57">
            <v>0.12553603550632331</v>
          </cell>
          <cell r="H57">
            <v>0.24303661747686023</v>
          </cell>
          <cell r="I57">
            <v>0.23452620583190317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1.4071632452841416E-2</v>
          </cell>
          <cell r="E58">
            <v>9.2778916629895382E-4</v>
          </cell>
          <cell r="F58">
            <v>4.3082379691766759E-3</v>
          </cell>
          <cell r="G58">
            <v>0.12036893306824915</v>
          </cell>
          <cell r="H58">
            <v>0.21662842431551926</v>
          </cell>
          <cell r="I58">
            <v>0.22103008627504214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2.7807573144165112E-2</v>
          </cell>
          <cell r="E59">
            <v>1.8553504586780096E-3</v>
          </cell>
          <cell r="F59">
            <v>8.6263735136441772E-3</v>
          </cell>
          <cell r="G59">
            <v>0.24590496857457247</v>
          </cell>
          <cell r="H59">
            <v>0.45966504179237982</v>
          </cell>
          <cell r="I59">
            <v>0.45555629210694576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73.23831295492522</v>
          </cell>
          <cell r="E60">
            <v>78.632923112097998</v>
          </cell>
          <cell r="F60">
            <v>79.049362298732902</v>
          </cell>
          <cell r="G60">
            <v>77.789864276806654</v>
          </cell>
          <cell r="H60">
            <v>73.873269184061087</v>
          </cell>
          <cell r="I60">
            <v>70.00147751090195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6.9642009867775307</v>
          </cell>
          <cell r="F61">
            <v>6.9634024471333609</v>
          </cell>
          <cell r="G61">
            <v>9.8076564910198254</v>
          </cell>
          <cell r="H61">
            <v>17.709040263976949</v>
          </cell>
          <cell r="I61">
            <v>21.429462915321334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6.1735447599236055</v>
          </cell>
          <cell r="E62">
            <v>7.1868527646798475</v>
          </cell>
          <cell r="F62">
            <v>6.1692383816038907</v>
          </cell>
          <cell r="G62">
            <v>4.7879392188067982</v>
          </cell>
          <cell r="H62">
            <v>2.2001245120830117</v>
          </cell>
          <cell r="I62">
            <v>0.38457118101161697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4.1464769756788987E-4</v>
          </cell>
          <cell r="H63">
            <v>8.7487188004788151E-4</v>
          </cell>
          <cell r="I63">
            <v>2.2386064780077603E-3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5.5539005198342419</v>
          </cell>
          <cell r="E64">
            <v>6.0159358588109875</v>
          </cell>
          <cell r="F64">
            <v>6.0164946830557131</v>
          </cell>
          <cell r="G64">
            <v>7.671260847612916</v>
          </cell>
          <cell r="H64">
            <v>7.6712816630191538</v>
          </cell>
          <cell r="I64">
            <v>8.4051952248469526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2.3940346184909083</v>
          </cell>
          <cell r="E65">
            <v>1.6197783185952636E-4</v>
          </cell>
          <cell r="F65">
            <v>2.3511043939227405</v>
          </cell>
          <cell r="G65">
            <v>1.9135140290074875</v>
          </cell>
          <cell r="H65">
            <v>1.1482360457937379</v>
          </cell>
          <cell r="I65">
            <v>0.66290106095247325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1.2230658953584008</v>
          </cell>
          <cell r="E66">
            <v>1.3407660585836985</v>
          </cell>
          <cell r="F66">
            <v>1.3534789374047662</v>
          </cell>
          <cell r="G66">
            <v>1.4938550820735894</v>
          </cell>
          <cell r="H66">
            <v>3.3553949396755316</v>
          </cell>
          <cell r="I66">
            <v>8.8664967802872923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4.2612050387950582</v>
          </cell>
          <cell r="E67">
            <v>4.6176483514406916</v>
          </cell>
          <cell r="F67">
            <v>4.8259535538070208</v>
          </cell>
          <cell r="G67">
            <v>5.2003649974084674</v>
          </cell>
          <cell r="H67">
            <v>5.885749245131608</v>
          </cell>
          <cell r="I67">
            <v>8.4874048425033255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1.8770702193656648</v>
          </cell>
          <cell r="E68">
            <v>2.1600821606680967</v>
          </cell>
          <cell r="F68">
            <v>2.1560839244383323</v>
          </cell>
          <cell r="G68">
            <v>2.2241330973752027</v>
          </cell>
          <cell r="H68">
            <v>2.2062312335070153</v>
          </cell>
          <cell r="I68">
            <v>2.2268431399022104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0.68564885328213099</v>
          </cell>
          <cell r="E69">
            <v>0.74268872810444964</v>
          </cell>
          <cell r="F69">
            <v>0.44496793186530181</v>
          </cell>
          <cell r="G69">
            <v>2.403444881576871</v>
          </cell>
          <cell r="H69">
            <v>2.6013034783921674</v>
          </cell>
          <cell r="I69">
            <v>4.2204492793965313E-3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0.62699350473220317</v>
          </cell>
          <cell r="E70">
            <v>0.68733142452916918</v>
          </cell>
          <cell r="F70">
            <v>0.68653102361522922</v>
          </cell>
          <cell r="G70">
            <v>0.70065550398896659</v>
          </cell>
          <cell r="H70">
            <v>3.220728161891699</v>
          </cell>
          <cell r="I70">
            <v>3.4345546454116525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1.7177217334944041E-3</v>
          </cell>
          <cell r="H71">
            <v>2.218403833289714E-3</v>
          </cell>
          <cell r="I71">
            <v>4.7712199066918059E-4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24.189714439314507</v>
          </cell>
          <cell r="E72">
            <v>25.32691992655484</v>
          </cell>
          <cell r="F72">
            <v>24.562302123804081</v>
          </cell>
          <cell r="G72">
            <v>24.430196897254362</v>
          </cell>
          <cell r="H72">
            <v>21.711717887013478</v>
          </cell>
          <cell r="I72">
            <v>13.441882019007792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1.0315516445946475E-3</v>
          </cell>
          <cell r="G73">
            <v>9.6339841261738478E-4</v>
          </cell>
          <cell r="H73">
            <v>8.9152238375684763E-3</v>
          </cell>
          <cell r="I73">
            <v>2.9777367214084711E-3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1.4100649078531569</v>
          </cell>
          <cell r="E74">
            <v>1.5273697890088409</v>
          </cell>
          <cell r="F74">
            <v>2.0255178679548611</v>
          </cell>
          <cell r="G74">
            <v>1.7071344271920681</v>
          </cell>
          <cell r="H74">
            <v>1.1318728317471667</v>
          </cell>
          <cell r="I74">
            <v>1.9215159035573497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2.5598698446257167E-4</v>
          </cell>
          <cell r="H75">
            <v>5.8033852131677568E-4</v>
          </cell>
          <cell r="I75">
            <v>4.7981430663690333E-4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24.843069828964236</v>
          </cell>
          <cell r="E76">
            <v>22.062972933073297</v>
          </cell>
          <cell r="F76">
            <v>21.493264034789416</v>
          </cell>
          <cell r="G76">
            <v>15.446367166886736</v>
          </cell>
          <cell r="H76">
            <v>5.0190109872535018</v>
          </cell>
          <cell r="I76">
            <v>0.73026939712153616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7.0541348010988957E-4</v>
          </cell>
          <cell r="G77">
            <v>4.0082626117930308E-4</v>
          </cell>
          <cell r="H77">
            <v>8.1550083255051901E-4</v>
          </cell>
          <cell r="I77">
            <v>5.9229659745457645E-4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9.1025983572985518E-4</v>
          </cell>
          <cell r="G78">
            <v>5.0108211676885665E-4</v>
          </cell>
          <cell r="H78">
            <v>9.5947876125516247E-4</v>
          </cell>
          <cell r="I78">
            <v>6.5815273805729481E-4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1.4880245747648901E-3</v>
          </cell>
          <cell r="E79">
            <v>1.42776809005786E-5</v>
          </cell>
          <cell r="F79">
            <v>5.1395247925043198E-5</v>
          </cell>
          <cell r="G79">
            <v>2.3354045659724699E-5</v>
          </cell>
          <cell r="H79">
            <v>1.09889111138028E-4</v>
          </cell>
          <cell r="I79">
            <v>3.1648033607181802E-5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1.4880245747648901E-3</v>
          </cell>
          <cell r="E80">
            <v>6.5224397070769938E-5</v>
          </cell>
          <cell r="F80">
            <v>1.0867084353048998E-4</v>
          </cell>
          <cell r="G80">
            <v>1.0959000703103993E-4</v>
          </cell>
          <cell r="H80">
            <v>1.467577579486563E-4</v>
          </cell>
          <cell r="I80">
            <v>1.0095959639163659E-4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2.078875535619782E-2</v>
          </cell>
          <cell r="F81">
            <v>2.4133790485512216E-2</v>
          </cell>
          <cell r="G81">
            <v>2.7664512470486156E-2</v>
          </cell>
          <cell r="H81">
            <v>0.31441709789079975</v>
          </cell>
          <cell r="I81">
            <v>0.31333406262949698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2.0788755356197886E-2</v>
          </cell>
          <cell r="F82">
            <v>2.4133790485512223E-2</v>
          </cell>
          <cell r="G82">
            <v>2.7664512470486145E-2</v>
          </cell>
          <cell r="H82">
            <v>0.31441709789079975</v>
          </cell>
          <cell r="I82">
            <v>0.3133340626294972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7.9602480475445697E-4</v>
          </cell>
          <cell r="F83">
            <v>1.2344583404524199E-4</v>
          </cell>
          <cell r="G83">
            <v>1.4151506175473199E-4</v>
          </cell>
          <cell r="H83">
            <v>1.58343364606084E-3</v>
          </cell>
          <cell r="I83">
            <v>2.6120299132882199E-3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7.9602480475445697E-4</v>
          </cell>
          <cell r="F84">
            <v>9.1922251098237623E-4</v>
          </cell>
          <cell r="G84">
            <v>1.0601244573404001E-3</v>
          </cell>
          <cell r="H84">
            <v>1.192664046312133E-2</v>
          </cell>
          <cell r="I84">
            <v>1.1935933021806497E-2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3.0258637857627076E-5</v>
          </cell>
          <cell r="F85">
            <v>1.729372164820768E-4</v>
          </cell>
          <cell r="G85">
            <v>8.1061035679105478E-5</v>
          </cell>
          <cell r="H85">
            <v>1.0798624731569676E-4</v>
          </cell>
          <cell r="I85">
            <v>5.5137357105688699E-5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2.6831104483153391E-7</v>
          </cell>
          <cell r="F86">
            <v>7.7285903418406442E-6</v>
          </cell>
          <cell r="G86">
            <v>1.2868362729633306E-5</v>
          </cell>
          <cell r="H86">
            <v>3.9152169316896909E-5</v>
          </cell>
          <cell r="I86">
            <v>2.591225620407894E-5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3.1785103988534694E-2</v>
          </cell>
          <cell r="E87">
            <v>8.138980664182895E-3</v>
          </cell>
          <cell r="F87">
            <v>2.4450867236666646E-2</v>
          </cell>
          <cell r="G87">
            <v>2.2842431828447123E-2</v>
          </cell>
          <cell r="H87">
            <v>3.4879050974037755E-2</v>
          </cell>
          <cell r="I87">
            <v>6.6403874797920343E-2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3.1785103988534694E-2</v>
          </cell>
          <cell r="E88">
            <v>8.1706479085977887E-3</v>
          </cell>
          <cell r="F88">
            <v>2.463202894944087E-2</v>
          </cell>
          <cell r="G88">
            <v>2.2936671121363463E-2</v>
          </cell>
          <cell r="H88">
            <v>3.5026303633139924E-2</v>
          </cell>
          <cell r="I88">
            <v>6.6484993754929916E-2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3.5600007813385846</v>
          </cell>
          <cell r="E89">
            <v>3.464717196486335</v>
          </cell>
          <cell r="F89">
            <v>7.4169407645196389E-3</v>
          </cell>
          <cell r="G89">
            <v>4.3557878512499588E-4</v>
          </cell>
          <cell r="H89">
            <v>6.5928410901522805E-4</v>
          </cell>
          <cell r="I89">
            <v>2.0127854067118734E-4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330.01207243008702</v>
          </cell>
          <cell r="E90">
            <v>321.17928411428397</v>
          </cell>
          <cell r="F90">
            <v>0.68755040887096996</v>
          </cell>
          <cell r="G90">
            <v>4.0378153381087099E-2</v>
          </cell>
          <cell r="H90">
            <v>6.1115636905711597E-2</v>
          </cell>
          <cell r="I90">
            <v>1.8658520720219E-2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3.5600007813385846</v>
          </cell>
          <cell r="E91">
            <v>3.464717196486335</v>
          </cell>
          <cell r="F91">
            <v>7.4169407645196389E-3</v>
          </cell>
          <cell r="G91">
            <v>4.3557878512499588E-4</v>
          </cell>
          <cell r="H91">
            <v>6.5928410901522805E-4</v>
          </cell>
          <cell r="I91">
            <v>2.0127854067118734E-4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0.389813081137104</v>
          </cell>
          <cell r="E92">
            <v>0.78033429758660622</v>
          </cell>
          <cell r="F92">
            <v>0.78019169917936693</v>
          </cell>
          <cell r="G92">
            <v>0.78031896539853163</v>
          </cell>
          <cell r="H92">
            <v>3.3605533321417065</v>
          </cell>
          <cell r="I92">
            <v>4.2470125098720999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0.389813081137104</v>
          </cell>
          <cell r="E93">
            <v>0.78033429758660622</v>
          </cell>
          <cell r="F93">
            <v>0.78019169917936693</v>
          </cell>
          <cell r="G93">
            <v>0.78031896539853163</v>
          </cell>
          <cell r="H93">
            <v>3.3605533321417065</v>
          </cell>
          <cell r="I93">
            <v>4.2470125098720999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1.59881780820399E-7</v>
          </cell>
          <cell r="G94">
            <v>1.79614895236786E-6</v>
          </cell>
          <cell r="H94">
            <v>0.100706327928552</v>
          </cell>
          <cell r="I94">
            <v>8.7958754141448894E-2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5.5103051455404402E-2</v>
          </cell>
          <cell r="G95">
            <v>5.5104847604356799E-2</v>
          </cell>
          <cell r="H95">
            <v>0.237316453612922</v>
          </cell>
          <cell r="I95">
            <v>0.29991699883567702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4.628024098014075</v>
          </cell>
          <cell r="E96">
            <v>3.6633257498274987</v>
          </cell>
          <cell r="F96">
            <v>4.3093737189786374</v>
          </cell>
          <cell r="G96">
            <v>2.6057782673254541</v>
          </cell>
          <cell r="H96">
            <v>0.95361668375162034</v>
          </cell>
          <cell r="I96">
            <v>0.33331226507307082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4.8716043136990272</v>
          </cell>
          <cell r="E97">
            <v>3.8561323682394759</v>
          </cell>
          <cell r="F97">
            <v>4.5361828620827795</v>
          </cell>
          <cell r="G97">
            <v>2.742924491921527</v>
          </cell>
          <cell r="H97">
            <v>1.0038070355280215</v>
          </cell>
          <cell r="I97">
            <v>0.35085501586639051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6.1584317471146597E-7</v>
          </cell>
          <cell r="E98">
            <v>1.2830158243882899E-6</v>
          </cell>
          <cell r="F98">
            <v>1.9970394852191999E-6</v>
          </cell>
          <cell r="G98">
            <v>9.3600467445000503E-7</v>
          </cell>
          <cell r="H98">
            <v>1.81972952360411E-6</v>
          </cell>
          <cell r="I98">
            <v>1.48361832922641E-6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0.32680175979151371</v>
          </cell>
          <cell r="E99">
            <v>0.32680217991621036</v>
          </cell>
          <cell r="F99">
            <v>0.3268027464358087</v>
          </cell>
          <cell r="G99">
            <v>0.32679129847129074</v>
          </cell>
          <cell r="H99">
            <v>7.6415371041182525E-2</v>
          </cell>
          <cell r="I99">
            <v>3.2324269756549062E-2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2.5525103906403998E-3</v>
          </cell>
          <cell r="F100">
            <v>7.2932191627676935E-3</v>
          </cell>
          <cell r="G100">
            <v>7.737185825927694E-3</v>
          </cell>
          <cell r="H100">
            <v>3.4030351801784577E-2</v>
          </cell>
          <cell r="I100">
            <v>2.6082448482752263E-2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2.5525103906403998E-3</v>
          </cell>
          <cell r="F101">
            <v>7.2932191627676935E-3</v>
          </cell>
          <cell r="G101">
            <v>7.737185825927694E-3</v>
          </cell>
          <cell r="H101">
            <v>3.4030351801784577E-2</v>
          </cell>
          <cell r="I101">
            <v>2.6082448482752263E-2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2.5782933238791927E-3</v>
          </cell>
          <cell r="F102">
            <v>7.3668880431996923E-3</v>
          </cell>
          <cell r="G102">
            <v>7.8153392181087872E-3</v>
          </cell>
          <cell r="H102">
            <v>3.4374092729075344E-2</v>
          </cell>
          <cell r="I102">
            <v>2.634590755833564E-2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3.0637112891295897E-4</v>
          </cell>
          <cell r="F103">
            <v>5.5629873968693897E-4</v>
          </cell>
          <cell r="G103">
            <v>4.4776784677947299E-4</v>
          </cell>
          <cell r="H103">
            <v>1.9804769919419701E-3</v>
          </cell>
          <cell r="I103">
            <v>1.39433120086592E-3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3.0637112891295897E-4</v>
          </cell>
          <cell r="F104">
            <v>6.6768220708640202E-4</v>
          </cell>
          <cell r="G104">
            <v>6.9184901845017793E-4</v>
          </cell>
          <cell r="H104">
            <v>3.0435431220806799E-3</v>
          </cell>
          <cell r="I104">
            <v>2.1383462499549597E-3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0.60712879035260348</v>
          </cell>
          <cell r="E105">
            <v>1.2153928073481681</v>
          </cell>
          <cell r="F105">
            <v>1.2152167088826007</v>
          </cell>
          <cell r="G105">
            <v>1.2153628747029586</v>
          </cell>
          <cell r="H105">
            <v>5.234125923446947</v>
          </cell>
          <cell r="I105">
            <v>6.6148161281107107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0.60712879035260348</v>
          </cell>
          <cell r="E106">
            <v>1.2153928073481681</v>
          </cell>
          <cell r="F106">
            <v>1.2152167088826007</v>
          </cell>
          <cell r="G106">
            <v>1.2153628747029586</v>
          </cell>
          <cell r="H106">
            <v>5.234125923446947</v>
          </cell>
          <cell r="I106">
            <v>6.6148161281107107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4.2911970987074999E-2</v>
          </cell>
          <cell r="F107">
            <v>1.1070467143942301E-7</v>
          </cell>
          <cell r="G107">
            <v>1.1305684421178499E-6</v>
          </cell>
          <cell r="H107">
            <v>0.156852465837268</v>
          </cell>
          <cell r="I107">
            <v>0.136998063158703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8.5823957635775605E-2</v>
          </cell>
          <cell r="F108">
            <v>8.5824068340446993E-2</v>
          </cell>
          <cell r="G108">
            <v>8.5825198908889094E-2</v>
          </cell>
          <cell r="H108">
            <v>0.36962404940026999</v>
          </cell>
          <cell r="I108">
            <v>0.46712617558326902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2.2097810652304791E-3</v>
          </cell>
          <cell r="E109">
            <v>1.8101186393772525E-4</v>
          </cell>
          <cell r="F109">
            <v>1.2158998503291653E-3</v>
          </cell>
          <cell r="G109">
            <v>1.2170961939743231E-3</v>
          </cell>
          <cell r="H109">
            <v>5.6866643772243829E-3</v>
          </cell>
          <cell r="I109">
            <v>3.6405509150409045E-4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1.162673113820513E-4</v>
          </cell>
          <cell r="H110">
            <v>3.481880825412717E-4</v>
          </cell>
          <cell r="I110">
            <v>2.5781256453081105E-5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1.1863279070450991E-4</v>
          </cell>
          <cell r="H111">
            <v>9.1715515451883621E-5</v>
          </cell>
          <cell r="I111">
            <v>2.9082347423200957E-5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8.6054490072703501E-5</v>
          </cell>
          <cell r="H112">
            <v>1.4993826597373741E-4</v>
          </cell>
          <cell r="I112">
            <v>1.6163789138110781E-5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6.1556738290684496E-6</v>
          </cell>
          <cell r="H113">
            <v>6.0962137637526068E-6</v>
          </cell>
          <cell r="I113">
            <v>6.8323988322490921E-5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8.2676292081222344E-4</v>
          </cell>
          <cell r="E114">
            <v>4.468129266351897E-5</v>
          </cell>
          <cell r="F114">
            <v>3.5090142072081754E-4</v>
          </cell>
          <cell r="G114">
            <v>1.5869718273267533E-4</v>
          </cell>
          <cell r="H114">
            <v>4.313023666148978E-3</v>
          </cell>
          <cell r="I114">
            <v>4.1022601282034086E-5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2.556879390421263E-5</v>
          </cell>
          <cell r="F115">
            <v>1.0720408800805421E-4</v>
          </cell>
          <cell r="G115">
            <v>4.4188781508905514E-4</v>
          </cell>
          <cell r="H115">
            <v>5.7857403584739091E-4</v>
          </cell>
          <cell r="I115">
            <v>4.5190261625963054E-6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1.3817163464893514E-3</v>
          </cell>
          <cell r="E116">
            <v>4.3801341776762182E-5</v>
          </cell>
          <cell r="F116">
            <v>4.9900669107698727E-4</v>
          </cell>
          <cell r="G116">
            <v>1.287647183213225E-4</v>
          </cell>
          <cell r="H116">
            <v>8.8154087052712407E-5</v>
          </cell>
          <cell r="I116">
            <v>1.2628761449919771E-5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6.6425711642944052E-5</v>
          </cell>
          <cell r="F117">
            <v>2.5836569064314899E-4</v>
          </cell>
          <cell r="G117">
            <v>1.6063621184293609E-4</v>
          </cell>
          <cell r="H117">
            <v>1.1097451044465891E-4</v>
          </cell>
          <cell r="I117">
            <v>1.6653332127265612E-4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1.9335499144358032E-3</v>
          </cell>
          <cell r="H118">
            <v>2.8862308046948525E-3</v>
          </cell>
          <cell r="I118">
            <v>1.1565025459278854E-3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1.9530807216523267E-3</v>
          </cell>
          <cell r="H119">
            <v>2.9153846512069239E-3</v>
          </cell>
          <cell r="I119">
            <v>1.1681843898261471E-3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1.9335499144358032E-3</v>
          </cell>
          <cell r="H120">
            <v>2.8862308046948525E-3</v>
          </cell>
          <cell r="I120">
            <v>1.1565025459278854E-3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1.7636184359338901E-4</v>
          </cell>
          <cell r="H121">
            <v>1.8953286076338601E-4</v>
          </cell>
          <cell r="I121">
            <v>6.2500577149725094E-5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1.7636184359338901E-4</v>
          </cell>
          <cell r="H122">
            <v>2.7655820030518595E-4</v>
          </cell>
          <cell r="I122">
            <v>1.1238678209399202E-4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2.0693480330343777E-3</v>
          </cell>
          <cell r="H123">
            <v>3.2635727337481965E-3</v>
          </cell>
          <cell r="I123">
            <v>1.193965646279228E-3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1.2850039910656887E-4</v>
          </cell>
          <cell r="H124">
            <v>1.4314930504951833E-4</v>
          </cell>
          <cell r="I124">
            <v>7.3836001998369531E-5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8.7344613959021917E-7</v>
          </cell>
          <cell r="H125">
            <v>4.0802638625587175E-6</v>
          </cell>
          <cell r="I125">
            <v>1.4645096801378153E-6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2.1997339057732109E-3</v>
          </cell>
          <cell r="H126">
            <v>3.4115923483686349E-3</v>
          </cell>
          <cell r="I126">
            <v>1.2706090836354786E-3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1.769667632341926</v>
          </cell>
          <cell r="E127">
            <v>3.503794306895065</v>
          </cell>
          <cell r="F127">
            <v>3.5188329388972086</v>
          </cell>
          <cell r="G127">
            <v>3.27863082209055</v>
          </cell>
          <cell r="H127">
            <v>2.5379668922288667</v>
          </cell>
          <cell r="I127">
            <v>2.1300690914324152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1.769667632341926</v>
          </cell>
          <cell r="E128">
            <v>3.503794306895065</v>
          </cell>
          <cell r="F128">
            <v>3.5188329388972086</v>
          </cell>
          <cell r="G128">
            <v>3.27863082209055</v>
          </cell>
          <cell r="H128">
            <v>2.5379668922288667</v>
          </cell>
          <cell r="I128">
            <v>2.1300690914324152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1.7875430629716411</v>
          </cell>
          <cell r="E129">
            <v>3.5391861685808723</v>
          </cell>
          <cell r="F129">
            <v>3.5543767059567761</v>
          </cell>
          <cell r="G129">
            <v>3.3117483051419687</v>
          </cell>
          <cell r="H129">
            <v>2.5636029214432985</v>
          </cell>
          <cell r="I129">
            <v>2.1515849408408232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2.9069447190978901E-8</v>
          </cell>
          <cell r="F130">
            <v>2.49917385331121E-8</v>
          </cell>
          <cell r="G130">
            <v>2.59840051517236E-8</v>
          </cell>
          <cell r="H130">
            <v>4.0168004121684297E-8</v>
          </cell>
          <cell r="I130">
            <v>6.0198569663388905E-8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0.31204629701095921</v>
          </cell>
          <cell r="F131">
            <v>0.31204632200269777</v>
          </cell>
          <cell r="G131">
            <v>0.31204634798670289</v>
          </cell>
          <cell r="H131">
            <v>0.31204642178080888</v>
          </cell>
          <cell r="I131">
            <v>0.31204648197937851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0.48785498996219506</v>
          </cell>
          <cell r="E132">
            <v>0.97661026690097641</v>
          </cell>
          <cell r="F132">
            <v>0.97644868085069192</v>
          </cell>
          <cell r="G132">
            <v>0.97656514636954705</v>
          </cell>
          <cell r="H132">
            <v>0.97654341964877678</v>
          </cell>
          <cell r="I132">
            <v>0.5271569245153549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0.48785498996219506</v>
          </cell>
          <cell r="E133">
            <v>0.97661026690097641</v>
          </cell>
          <cell r="F133">
            <v>0.97644868085069192</v>
          </cell>
          <cell r="G133">
            <v>0.97656514636954705</v>
          </cell>
          <cell r="H133">
            <v>0.97654341964877678</v>
          </cell>
          <cell r="I133">
            <v>0.5271569245153549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3.4481329626223099E-2</v>
          </cell>
          <cell r="E134">
            <v>3.4481317695608298E-2</v>
          </cell>
          <cell r="F134">
            <v>2.5477622109877799E-8</v>
          </cell>
          <cell r="G134">
            <v>3.7351410649585199E-8</v>
          </cell>
          <cell r="H134">
            <v>2.4849419200740702E-7</v>
          </cell>
          <cell r="I134">
            <v>7.1636227664189299E-7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3.4481329626223099E-2</v>
          </cell>
          <cell r="E135">
            <v>6.8962647321831397E-2</v>
          </cell>
          <cell r="F135">
            <v>6.8962672799453506E-2</v>
          </cell>
          <cell r="G135">
            <v>6.8962710150864207E-2</v>
          </cell>
          <cell r="H135">
            <v>6.8963064310959304E-2</v>
          </cell>
          <cell r="I135">
            <v>3.7227382836330099E-2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57.17005706676732</v>
          </cell>
          <cell r="E136">
            <v>55.017964453611434</v>
          </cell>
          <cell r="F136">
            <v>56.761458381415785</v>
          </cell>
          <cell r="G136">
            <v>58.361868408647091</v>
          </cell>
          <cell r="H136">
            <v>71.317814343996119</v>
          </cell>
          <cell r="I136">
            <v>74.826758120605461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14.37177249457279</v>
          </cell>
          <cell r="E137">
            <v>14.760420703395855</v>
          </cell>
          <cell r="F137">
            <v>15.784995779695333</v>
          </cell>
          <cell r="G137">
            <v>15.918904556964025</v>
          </cell>
          <cell r="H137">
            <v>18.951252789073894</v>
          </cell>
          <cell r="I137">
            <v>20.643638014241681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16.681467553879759</v>
          </cell>
          <cell r="E138">
            <v>13.022854631599294</v>
          </cell>
          <cell r="F138">
            <v>13.11456119374898</v>
          </cell>
          <cell r="G138">
            <v>13.988179633091169</v>
          </cell>
          <cell r="H138">
            <v>17.771137357929838</v>
          </cell>
          <cell r="I138">
            <v>18.445527810275976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10.116400245465691</v>
          </cell>
          <cell r="E139">
            <v>14.67348216340681</v>
          </cell>
          <cell r="F139">
            <v>15.167977226494669</v>
          </cell>
          <cell r="G139">
            <v>15.108206188044067</v>
          </cell>
          <cell r="H139">
            <v>17.825877828136601</v>
          </cell>
          <cell r="I139">
            <v>18.967840738521986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16.000416796873239</v>
          </cell>
          <cell r="E140">
            <v>12.561207154486169</v>
          </cell>
          <cell r="F140">
            <v>12.693924383812428</v>
          </cell>
          <cell r="G140">
            <v>13.346578237932794</v>
          </cell>
          <cell r="H140">
            <v>16.769546577966835</v>
          </cell>
          <cell r="I140">
            <v>16.769751379020867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5.5539005198342419</v>
          </cell>
          <cell r="E141">
            <v>6.0159358588109875</v>
          </cell>
          <cell r="F141">
            <v>6.0164946830557131</v>
          </cell>
          <cell r="G141">
            <v>7.671260847612916</v>
          </cell>
          <cell r="H141">
            <v>7.6712816630191538</v>
          </cell>
          <cell r="I141">
            <v>8.4051952248469526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5.5539005198342419</v>
          </cell>
          <cell r="E142">
            <v>6.0159358588109875</v>
          </cell>
          <cell r="F142">
            <v>6.0164946830557131</v>
          </cell>
          <cell r="G142">
            <v>7.671260847612916</v>
          </cell>
          <cell r="H142">
            <v>7.6712816630191538</v>
          </cell>
          <cell r="I142">
            <v>8.4051952248469526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5.6100005250850948</v>
          </cell>
          <cell r="E143">
            <v>6.0767028876878628</v>
          </cell>
          <cell r="F143">
            <v>6.0772673566219346</v>
          </cell>
          <cell r="G143">
            <v>7.7487483309221341</v>
          </cell>
          <cell r="H143">
            <v>7.7487693565850018</v>
          </cell>
          <cell r="I143">
            <v>8.4900961867140925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1.52254858490741E-8</v>
          </cell>
          <cell r="E144">
            <v>2.9850240147218902E-8</v>
          </cell>
          <cell r="F144">
            <v>4.9872332242630601E-8</v>
          </cell>
          <cell r="G144">
            <v>1.01525372851157E-7</v>
          </cell>
          <cell r="H144">
            <v>0.220357708297345</v>
          </cell>
          <cell r="I144">
            <v>0.42354652013799299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0.84970026815569089</v>
          </cell>
          <cell r="E145">
            <v>0.84970029800593105</v>
          </cell>
          <cell r="F145">
            <v>0.84970034787826321</v>
          </cell>
          <cell r="G145">
            <v>0.84970044940363609</v>
          </cell>
          <cell r="H145">
            <v>0.84969993461795301</v>
          </cell>
          <cell r="I145">
            <v>0.849675858824812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5.873688762511764E-2</v>
          </cell>
          <cell r="G146">
            <v>7.2676590019934322E-4</v>
          </cell>
          <cell r="H146">
            <v>0.56084948503453846</v>
          </cell>
          <cell r="I146">
            <v>0.95789509998372846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7.5851074484232076E-2</v>
          </cell>
          <cell r="G147">
            <v>9.4149210722638461E-4</v>
          </cell>
          <cell r="H147">
            <v>0.65988988757582678</v>
          </cell>
          <cell r="I147">
            <v>1.064404061584727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1.0029944429849099E-3</v>
          </cell>
          <cell r="E148">
            <v>0.17410900567138601</v>
          </cell>
          <cell r="F148">
            <v>2.5307588458621698E-5</v>
          </cell>
          <cell r="G148">
            <v>3.2578802591163901E-3</v>
          </cell>
          <cell r="H148">
            <v>8.7481322533333794E-2</v>
          </cell>
          <cell r="I148">
            <v>0.16674537743677301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1.0029944429849099E-3</v>
          </cell>
          <cell r="E149">
            <v>0.1751113917260135</v>
          </cell>
          <cell r="F149">
            <v>0.17513562592691734</v>
          </cell>
          <cell r="G149">
            <v>0.17839187964352646</v>
          </cell>
          <cell r="H149">
            <v>0.21298635213653958</v>
          </cell>
          <cell r="I149">
            <v>0.28237680911158786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0.42374796863542319</v>
          </cell>
          <cell r="E150">
            <v>1.6749428325354321</v>
          </cell>
          <cell r="F150">
            <v>3.5366447665651553</v>
          </cell>
          <cell r="G150">
            <v>4.7893715403564388</v>
          </cell>
          <cell r="H150">
            <v>6.2911509984965388</v>
          </cell>
          <cell r="I150">
            <v>7.8159156659170685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2.4158757171365428</v>
          </cell>
          <cell r="E151">
            <v>1.6195128641138565</v>
          </cell>
          <cell r="F151">
            <v>3.2957519734939416</v>
          </cell>
          <cell r="G151">
            <v>3.9772215065779242</v>
          </cell>
          <cell r="H151">
            <v>5.4904206488409812</v>
          </cell>
          <cell r="I151">
            <v>8.0175332497348464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3.2944551067530172</v>
          </cell>
          <cell r="F152">
            <v>6.8323967400590995</v>
          </cell>
          <cell r="G152">
            <v>8.7665930469343625</v>
          </cell>
          <cell r="H152">
            <v>11.781571647337527</v>
          </cell>
          <cell r="I152">
            <v>15.833448915651925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688.99464262094295</v>
          </cell>
          <cell r="E153">
            <v>646.66561719760102</v>
          </cell>
          <cell r="F153">
            <v>594.12813561696998</v>
          </cell>
          <cell r="G153">
            <v>511.826679677345</v>
          </cell>
          <cell r="H153">
            <v>221.77530215277099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9.1925051443416308</v>
          </cell>
          <cell r="E154">
            <v>8.6277550579275157</v>
          </cell>
          <cell r="F154">
            <v>7.9270507749995796</v>
          </cell>
          <cell r="G154">
            <v>7.1342952149102201</v>
          </cell>
          <cell r="H154">
            <v>3.4296997476432303</v>
          </cell>
          <cell r="I154">
            <v>0.47079380952323685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9.3486382987916308</v>
          </cell>
          <cell r="E155">
            <v>8.7742960271045014</v>
          </cell>
          <cell r="F155">
            <v>8.0614401033510212</v>
          </cell>
          <cell r="G155">
            <v>6.9447310675352067</v>
          </cell>
          <cell r="H155">
            <v>3.0091628514622966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2.5029638108953932E-4</v>
          </cell>
          <cell r="G156">
            <v>0.31073946297246197</v>
          </cell>
          <cell r="H156">
            <v>0.47879043627903017</v>
          </cell>
          <cell r="I156">
            <v>0.47879024617812338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2.4613852082024896E-5</v>
          </cell>
          <cell r="G157">
            <v>2.7511523821441434E-5</v>
          </cell>
          <cell r="H157">
            <v>3.3389408376055514E-5</v>
          </cell>
          <cell r="I157">
            <v>7.4585159981376011E-5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2.4609897306185261E-5</v>
          </cell>
          <cell r="G158">
            <v>2.7534038259902293E-5</v>
          </cell>
          <cell r="H158">
            <v>3.3406645081914431E-5</v>
          </cell>
          <cell r="I158">
            <v>7.4635287312086279E-5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1.2922858147535201E-5</v>
          </cell>
          <cell r="E159">
            <v>2.4608972228978601E-7</v>
          </cell>
          <cell r="F159">
            <v>1.30757450546854E-5</v>
          </cell>
          <cell r="G159">
            <v>8.1918508438027805E-6</v>
          </cell>
          <cell r="H159">
            <v>8.9261178305674897E-6</v>
          </cell>
          <cell r="I159">
            <v>2.1558340247382799E-5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1.2922858147535201E-5</v>
          </cell>
          <cell r="E160">
            <v>3.8162145440010023E-7</v>
          </cell>
          <cell r="F160">
            <v>1.3341609086411502E-5</v>
          </cell>
          <cell r="G160">
            <v>1.39363948395293E-5</v>
          </cell>
          <cell r="H160">
            <v>1.6726088728601302E-5</v>
          </cell>
          <cell r="I160">
            <v>2.6207731642437588E-5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0.32652136880563426</v>
          </cell>
          <cell r="E161">
            <v>0.86375647161208169</v>
          </cell>
          <cell r="F161">
            <v>0.86360264992073832</v>
          </cell>
          <cell r="G161">
            <v>0.86371211055892871</v>
          </cell>
          <cell r="H161">
            <v>0.8636918588692637</v>
          </cell>
          <cell r="I161">
            <v>0.47427548278891307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0.32652136880563426</v>
          </cell>
          <cell r="E162">
            <v>0.86375647161208169</v>
          </cell>
          <cell r="F162">
            <v>0.86360264992073832</v>
          </cell>
          <cell r="G162">
            <v>0.86371211055892871</v>
          </cell>
          <cell r="H162">
            <v>0.8636918588692637</v>
          </cell>
          <cell r="I162">
            <v>0.47427548278891307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2.3077803677515801E-2</v>
          </cell>
          <cell r="E163">
            <v>3.7915819506121801E-2</v>
          </cell>
          <cell r="F163">
            <v>1.48469777061249E-8</v>
          </cell>
          <cell r="G163">
            <v>1.9101547899333899E-8</v>
          </cell>
          <cell r="H163">
            <v>5.6818614247955498E-8</v>
          </cell>
          <cell r="I163">
            <v>1.03581076776808E-7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2.3077803677515801E-2</v>
          </cell>
          <cell r="E164">
            <v>6.0993623183637602E-2</v>
          </cell>
          <cell r="F164">
            <v>6.0993638030615298E-2</v>
          </cell>
          <cell r="G164">
            <v>6.0993657132163197E-2</v>
          </cell>
          <cell r="H164">
            <v>6.0993751199048998E-2</v>
          </cell>
          <cell r="I164">
            <v>3.3493043704571998E-2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1.1433286242262312E-4</v>
          </cell>
          <cell r="G165">
            <v>1.2086664403077541E-4</v>
          </cell>
          <cell r="H165">
            <v>1.5352514508490519E-4</v>
          </cell>
          <cell r="I165">
            <v>1.5900159867565457E-4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1.1433286242262312E-4</v>
          </cell>
          <cell r="G166">
            <v>1.2086664403077541E-4</v>
          </cell>
          <cell r="H166">
            <v>1.5352514508490519E-4</v>
          </cell>
          <cell r="I166">
            <v>1.5900159867565457E-4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4.1783732411337502E-8</v>
          </cell>
          <cell r="F167">
            <v>1.1149401776860601E-5</v>
          </cell>
          <cell r="G167">
            <v>1.4059475890305501E-7</v>
          </cell>
          <cell r="H167">
            <v>1.5164374645493201E-7</v>
          </cell>
          <cell r="I167">
            <v>5.5485137518838998E-8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4.1783732411337502E-8</v>
          </cell>
          <cell r="F168">
            <v>1.11911855092719E-5</v>
          </cell>
          <cell r="G168">
            <v>1.1331780268174899E-5</v>
          </cell>
          <cell r="H168">
            <v>1.4045801128473732E-5</v>
          </cell>
          <cell r="I168">
            <v>1.4097633185406195E-5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3.2767202805501544E-4</v>
          </cell>
          <cell r="E169">
            <v>0.59596950089345047</v>
          </cell>
          <cell r="F169">
            <v>0.5958417794189661</v>
          </cell>
          <cell r="G169">
            <v>0.59592925999516921</v>
          </cell>
          <cell r="H169">
            <v>0.59591978283957614</v>
          </cell>
          <cell r="I169">
            <v>0.3444813674535403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3.2767202805501544E-4</v>
          </cell>
          <cell r="E170">
            <v>0.59596950089345047</v>
          </cell>
          <cell r="F170">
            <v>0.5958417794189661</v>
          </cell>
          <cell r="G170">
            <v>0.59592925999516921</v>
          </cell>
          <cell r="H170">
            <v>0.59591978283957614</v>
          </cell>
          <cell r="I170">
            <v>0.3444813674535403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2.3116603877261002E-5</v>
          </cell>
          <cell r="E171">
            <v>4.2061079517692702E-2</v>
          </cell>
          <cell r="F171">
            <v>1.38107354283305E-8</v>
          </cell>
          <cell r="G171">
            <v>1.7370676233872301E-8</v>
          </cell>
          <cell r="H171">
            <v>4.8615401314830501E-8</v>
          </cell>
          <cell r="I171">
            <v>8.6359381204530893E-8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2.3116603877261002E-5</v>
          </cell>
          <cell r="E172">
            <v>4.2084196121570001E-2</v>
          </cell>
          <cell r="F172">
            <v>4.2084209932305397E-2</v>
          </cell>
          <cell r="G172">
            <v>4.20842273029816E-2</v>
          </cell>
          <cell r="H172">
            <v>4.2084308666504103E-2</v>
          </cell>
          <cell r="I172">
            <v>2.4327342799685701E-2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28.619768746979098</v>
          </cell>
          <cell r="E173">
            <v>25.645192751982449</v>
          </cell>
          <cell r="F173">
            <v>28.822548108991434</v>
          </cell>
          <cell r="G173">
            <v>20.44361733522096</v>
          </cell>
          <cell r="H173">
            <v>13.878399388347498</v>
          </cell>
          <cell r="I173">
            <v>5.23317506432599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2005.15314034114</v>
          </cell>
          <cell r="E174">
            <v>1795.17759808149</v>
          </cell>
          <cell r="F174">
            <v>2014.9509879889199</v>
          </cell>
          <cell r="G174">
            <v>1426.07581683436</v>
          </cell>
          <cell r="H174">
            <v>963.90879984778599</v>
          </cell>
          <cell r="I174">
            <v>361.894259052981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35.552360644346507</v>
          </cell>
          <cell r="E175">
            <v>31.829390036905867</v>
          </cell>
          <cell r="F175">
            <v>35.726081347321347</v>
          </cell>
          <cell r="G175">
            <v>25.285032213375143</v>
          </cell>
          <cell r="H175">
            <v>17.090581557584859</v>
          </cell>
          <cell r="I175">
            <v>6.4165648768259107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9.4801136426884698E-5</v>
          </cell>
          <cell r="F176">
            <v>1.3668864509500001E-2</v>
          </cell>
          <cell r="G176">
            <v>1.06751544863618E-5</v>
          </cell>
          <cell r="H176">
            <v>0.28501800935667898</v>
          </cell>
          <cell r="I176">
            <v>2.6041761451441E-6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1.5566742231926081</v>
          </cell>
          <cell r="F177">
            <v>1.5703386092968883</v>
          </cell>
          <cell r="G177">
            <v>1.3722790078972893</v>
          </cell>
          <cell r="H177">
            <v>0.79606055686403765</v>
          </cell>
          <cell r="I177">
            <v>0.34927764357173052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2.2095729093967953E-2</v>
          </cell>
          <cell r="G178">
            <v>2.2106998335114196E-2</v>
          </cell>
          <cell r="H178">
            <v>0.13205421383528557</v>
          </cell>
          <cell r="I178">
            <v>0.16852813304572092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2.2095729093967953E-2</v>
          </cell>
          <cell r="G179">
            <v>2.2106998335114196E-2</v>
          </cell>
          <cell r="H179">
            <v>0.13205421383528557</v>
          </cell>
          <cell r="I179">
            <v>0.16852813304572092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8.1151162628375796E-5</v>
          </cell>
          <cell r="G180">
            <v>1.63662018464826E-6</v>
          </cell>
          <cell r="H180">
            <v>1.9158998157494202E-2</v>
          </cell>
          <cell r="I180">
            <v>1.0569328932593099E-2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3.2089397822231201E-3</v>
          </cell>
          <cell r="G181">
            <v>3.21057640240776E-3</v>
          </cell>
          <cell r="H181">
            <v>1.9178058218235799E-2</v>
          </cell>
          <cell r="I181">
            <v>2.44751656871934E-2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1.401127519021663</v>
          </cell>
          <cell r="E182">
            <v>1.6077978229425141</v>
          </cell>
          <cell r="F182">
            <v>1.6077981496218123</v>
          </cell>
          <cell r="G182">
            <v>1.6077985982600762</v>
          </cell>
          <cell r="H182">
            <v>1.6078016727267286</v>
          </cell>
          <cell r="I182">
            <v>1.6078022974497244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1.401127519021663</v>
          </cell>
          <cell r="E183">
            <v>1.6077978229425141</v>
          </cell>
          <cell r="F183">
            <v>1.6077981496218123</v>
          </cell>
          <cell r="G183">
            <v>1.6077985982600762</v>
          </cell>
          <cell r="H183">
            <v>1.6078016727267286</v>
          </cell>
          <cell r="I183">
            <v>1.6078022974497244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1.5568083544685143</v>
          </cell>
          <cell r="E184">
            <v>1.7864420254916833</v>
          </cell>
          <cell r="F184">
            <v>1.7864423884686795</v>
          </cell>
          <cell r="G184">
            <v>1.7864428869556401</v>
          </cell>
          <cell r="H184">
            <v>1.7864463030296986</v>
          </cell>
          <cell r="I184">
            <v>1.7864469971663606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5.4508522066540301E-5</v>
          </cell>
          <cell r="E185">
            <v>1.46760972407341E-2</v>
          </cell>
          <cell r="F185">
            <v>8.8442844668076198E-7</v>
          </cell>
          <cell r="G185">
            <v>4.6312434963762002E-5</v>
          </cell>
          <cell r="H185">
            <v>3.32736695253774E-2</v>
          </cell>
          <cell r="I185">
            <v>5.5438545653932601E-2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9.9753564642347137E-2</v>
          </cell>
          <cell r="E186">
            <v>0.11442961331101244</v>
          </cell>
          <cell r="F186">
            <v>0.11443024617281175</v>
          </cell>
          <cell r="G186">
            <v>0.11447627962087972</v>
          </cell>
          <cell r="H186">
            <v>0.11406893270345483</v>
          </cell>
          <cell r="I186">
            <v>0.11374884328766759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8.6846515692974982E-2</v>
          </cell>
          <cell r="F187">
            <v>8.6816281265908971E-2</v>
          </cell>
          <cell r="G187">
            <v>8.6830327799369736E-2</v>
          </cell>
          <cell r="H187">
            <v>8.6832597923402477E-2</v>
          </cell>
          <cell r="I187">
            <v>5.0200243035450912E-2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8.6846515692974982E-2</v>
          </cell>
          <cell r="F188">
            <v>8.6816281265908971E-2</v>
          </cell>
          <cell r="G188">
            <v>8.6830327799369736E-2</v>
          </cell>
          <cell r="H188">
            <v>8.6832597923402477E-2</v>
          </cell>
          <cell r="I188">
            <v>5.0200243035450912E-2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6.1329826078652403E-3</v>
          </cell>
          <cell r="F189">
            <v>1.23858945597358E-8</v>
          </cell>
          <cell r="G189">
            <v>1.5004734570308801E-8</v>
          </cell>
          <cell r="H189">
            <v>3.9626693430721203E-8</v>
          </cell>
          <cell r="I189">
            <v>6.6875106354245294E-8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6.1329826078652403E-3</v>
          </cell>
          <cell r="F190">
            <v>6.1329949937598003E-3</v>
          </cell>
          <cell r="G190">
            <v>6.1330099984943697E-3</v>
          </cell>
          <cell r="H190">
            <v>6.1330777285958397E-3</v>
          </cell>
          <cell r="I190">
            <v>3.5456430729194498E-3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3.2785200111512167E-4</v>
          </cell>
          <cell r="F191">
            <v>3.2798516595459993E-4</v>
          </cell>
          <cell r="G191">
            <v>3.2816143406911257E-4</v>
          </cell>
          <cell r="H191">
            <v>3.2895030874337727E-4</v>
          </cell>
          <cell r="I191">
            <v>1.9148822751350212E-4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3.2785200111512167E-4</v>
          </cell>
          <cell r="F192">
            <v>3.2798516595459993E-4</v>
          </cell>
          <cell r="G192">
            <v>3.2816143406911257E-4</v>
          </cell>
          <cell r="H192">
            <v>3.2895030874337727E-4</v>
          </cell>
          <cell r="I192">
            <v>1.9148822751350212E-4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2.31282674315322E-5</v>
          </cell>
          <cell r="F193">
            <v>1.21138119965719E-8</v>
          </cell>
          <cell r="G193">
            <v>1.4142344911951901E-8</v>
          </cell>
          <cell r="H193">
            <v>3.1002164172614602E-8</v>
          </cell>
          <cell r="I193">
            <v>4.9327353621704302E-8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2.31282674315322E-5</v>
          </cell>
          <cell r="F194">
            <v>2.31403812435288E-5</v>
          </cell>
          <cell r="G194">
            <v>2.31545235884407E-5</v>
          </cell>
          <cell r="H194">
            <v>2.3213882188462499E-5</v>
          </cell>
          <cell r="I194">
            <v>1.35029566538363E-5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5.2501753943283901E-5</v>
          </cell>
          <cell r="F195">
            <v>5.2624625594653496E-5</v>
          </cell>
          <cell r="G195">
            <v>5.2755859123776378E-5</v>
          </cell>
          <cell r="H195">
            <v>5.3329828654804792E-5</v>
          </cell>
          <cell r="I195">
            <v>3.1640715711845951E-5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5.2501753943283901E-5</v>
          </cell>
          <cell r="F196">
            <v>5.2624625594653496E-5</v>
          </cell>
          <cell r="G196">
            <v>5.2755859123776378E-5</v>
          </cell>
          <cell r="H196">
            <v>5.3329828654804792E-5</v>
          </cell>
          <cell r="I196">
            <v>3.1640715711845951E-5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3.6767347937257999E-6</v>
          </cell>
          <cell r="F197">
            <v>1.0930315401112701E-8</v>
          </cell>
          <cell r="G197">
            <v>1.10194353308278E-8</v>
          </cell>
          <cell r="H197">
            <v>1.53159517560248E-8</v>
          </cell>
          <cell r="I197">
            <v>2.2593501405557499E-8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3.6767347937257999E-6</v>
          </cell>
          <cell r="F198">
            <v>3.6876651091269099E-6</v>
          </cell>
          <cell r="G198">
            <v>3.6986845444577401E-6</v>
          </cell>
          <cell r="H198">
            <v>3.7428864515876099E-6</v>
          </cell>
          <cell r="I198">
            <v>2.2120489677568498E-6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9.1578057342028369</v>
          </cell>
          <cell r="E199">
            <v>10.275906340709419</v>
          </cell>
          <cell r="F199">
            <v>10.27593568793462</v>
          </cell>
          <cell r="G199">
            <v>10.275936433621093</v>
          </cell>
          <cell r="H199">
            <v>10.822018911783642</v>
          </cell>
          <cell r="I199">
            <v>24.65818873691661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2.8618142919383884</v>
          </cell>
          <cell r="E200">
            <v>3.1585777686606797</v>
          </cell>
          <cell r="F200">
            <v>3.0827807063803858</v>
          </cell>
          <cell r="G200">
            <v>2.9642124327753128</v>
          </cell>
          <cell r="H200">
            <v>2.9248699761577419</v>
          </cell>
          <cell r="I200">
            <v>6.3226124966452888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9.1578057342028369</v>
          </cell>
          <cell r="E201">
            <v>10.275906340709419</v>
          </cell>
          <cell r="F201">
            <v>10.27593568793462</v>
          </cell>
          <cell r="G201">
            <v>10.275936433621093</v>
          </cell>
          <cell r="H201">
            <v>10.822018911783642</v>
          </cell>
          <cell r="I201">
            <v>24.65818873691661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9.0328920891107806E-2</v>
          </cell>
          <cell r="F202">
            <v>1.30483241150003E-5</v>
          </cell>
          <cell r="G202">
            <v>5.4260285441777399E-7</v>
          </cell>
          <cell r="H202">
            <v>0.28379369932303</v>
          </cell>
          <cell r="I202">
            <v>1.5391888701585901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0.8301668987029297</v>
          </cell>
          <cell r="F203">
            <v>0.83017983660868178</v>
          </cell>
          <cell r="G203">
            <v>0.83018016781052473</v>
          </cell>
          <cell r="H203">
            <v>0.87583012846554253</v>
          </cell>
          <cell r="I203">
            <v>1.9955745751144325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3.2398897692694675</v>
          </cell>
          <cell r="E204">
            <v>3.6354563645938609</v>
          </cell>
          <cell r="F204">
            <v>9.0534425793616631</v>
          </cell>
          <cell r="G204">
            <v>13.949530518093631</v>
          </cell>
          <cell r="H204">
            <v>16.396956399833932</v>
          </cell>
          <cell r="I204">
            <v>18.685366159545651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1.1488970813012294</v>
          </cell>
          <cell r="E205">
            <v>1.2864318346050476</v>
          </cell>
          <cell r="F205">
            <v>3.1934541726143406</v>
          </cell>
          <cell r="G205">
            <v>4.8945721116117973</v>
          </cell>
          <cell r="H205">
            <v>5.4474938205428325</v>
          </cell>
          <cell r="I205">
            <v>5.9888994101107897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2.7994068503149899E-6</v>
          </cell>
          <cell r="E206">
            <v>3.2777714571431797E-2</v>
          </cell>
          <cell r="F206">
            <v>0.37263510505844899</v>
          </cell>
          <cell r="G206">
            <v>0.33467650192220399</v>
          </cell>
          <cell r="H206">
            <v>0.63798698657549302</v>
          </cell>
          <cell r="I206">
            <v>0.73453562169433195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0.2133554618260913</v>
          </cell>
          <cell r="E207">
            <v>0.24613309350807239</v>
          </cell>
          <cell r="F207">
            <v>0.61876804814807385</v>
          </cell>
          <cell r="G207">
            <v>0.95344431972725718</v>
          </cell>
          <cell r="H207">
            <v>1.1207296605860191</v>
          </cell>
          <cell r="I207">
            <v>1.2771354362256966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5.608639183544593</v>
          </cell>
          <cell r="E208">
            <v>6.0095196466942928</v>
          </cell>
          <cell r="F208">
            <v>6.0621321422172896</v>
          </cell>
          <cell r="G208">
            <v>9.224073351425023</v>
          </cell>
          <cell r="H208">
            <v>9.9169484013131015</v>
          </cell>
          <cell r="I208">
            <v>14.71554567862435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6.8691168990352551E-5</v>
          </cell>
          <cell r="F209">
            <v>3.5246461141445794E-3</v>
          </cell>
          <cell r="G209">
            <v>2.8574517526554455E-4</v>
          </cell>
          <cell r="H209">
            <v>1.874868159022033E-3</v>
          </cell>
          <cell r="I209">
            <v>8.0328851108091E-4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5.608639183544593</v>
          </cell>
          <cell r="E210">
            <v>6.0095883378632822</v>
          </cell>
          <cell r="F210">
            <v>6.0656567883314292</v>
          </cell>
          <cell r="G210">
            <v>9.224359096600292</v>
          </cell>
          <cell r="H210">
            <v>9.9188232694721226</v>
          </cell>
          <cell r="I210">
            <v>14.716348967135438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1.6156013998408416E-5</v>
          </cell>
          <cell r="F211">
            <v>1.626795994854441E-5</v>
          </cell>
          <cell r="G211">
            <v>1.6339170422957593E-5</v>
          </cell>
          <cell r="H211">
            <v>1.6702231683720112E-5</v>
          </cell>
          <cell r="I211">
            <v>1.0027467723953502E-5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1.6156013998408416E-5</v>
          </cell>
          <cell r="F212">
            <v>1.626795994854441E-5</v>
          </cell>
          <cell r="G212">
            <v>1.6339170422957593E-5</v>
          </cell>
          <cell r="H212">
            <v>1.6702231683720112E-5</v>
          </cell>
          <cell r="I212">
            <v>1.0027467723953502E-5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1.1268022127689301E-6</v>
          </cell>
          <cell r="F213"/>
          <cell r="G213"/>
          <cell r="H213">
            <v>1.08130264782825E-8</v>
          </cell>
          <cell r="I213">
            <v>1.3057232673503999E-8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1.1268022127689301E-6</v>
          </cell>
          <cell r="F214">
            <v>1.1268022127689301E-6</v>
          </cell>
          <cell r="G214">
            <v>1.1268022127689301E-6</v>
          </cell>
          <cell r="H214">
            <v>1.15494591144337E-6</v>
          </cell>
          <cell r="I214">
            <v>6.9260645677261704E-7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4.2612050471014378</v>
          </cell>
          <cell r="E215">
            <v>4.6176483586586867</v>
          </cell>
          <cell r="F215">
            <v>4.8270926337521107</v>
          </cell>
          <cell r="G215">
            <v>5.2006346258715892</v>
          </cell>
          <cell r="H215">
            <v>6.0272401499251655</v>
          </cell>
          <cell r="I215">
            <v>8.6800328402551532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4.2612050471014378</v>
          </cell>
          <cell r="E216">
            <v>4.6176483586586867</v>
          </cell>
          <cell r="F216">
            <v>4.8270926337521107</v>
          </cell>
          <cell r="G216">
            <v>5.2006346258715892</v>
          </cell>
          <cell r="H216">
            <v>6.0272401499251655</v>
          </cell>
          <cell r="I216">
            <v>8.6800328402551532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1.3316265772192013</v>
          </cell>
          <cell r="E217">
            <v>1.4252001106971259</v>
          </cell>
          <cell r="F217">
            <v>1.4627553435612459</v>
          </cell>
          <cell r="G217">
            <v>1.5295984193739967</v>
          </cell>
          <cell r="H217">
            <v>1.6742333749792133</v>
          </cell>
          <cell r="I217">
            <v>2.2842191684881996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8.30390703933007E-8</v>
          </cell>
          <cell r="E218">
            <v>4.2011990039675398E-7</v>
          </cell>
          <cell r="F218">
            <v>6.2720264867087199E-7</v>
          </cell>
          <cell r="G218">
            <v>7.0761193802708696E-7</v>
          </cell>
          <cell r="H218">
            <v>0.14544293121823701</v>
          </cell>
          <cell r="I218">
            <v>0.43192123695321899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0.43061739649285841</v>
          </cell>
          <cell r="E219">
            <v>0.4306169925582104</v>
          </cell>
          <cell r="F219">
            <v>0.43061618789314837</v>
          </cell>
          <cell r="G219">
            <v>0.43061589463331873</v>
          </cell>
          <cell r="H219">
            <v>0.46787958062159185</v>
          </cell>
          <cell r="I219">
            <v>0.67386244028382214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6.8291961992681671E-2</v>
          </cell>
          <cell r="E220">
            <v>0.16975754165599541</v>
          </cell>
          <cell r="F220">
            <v>2.9053987869929799E-3</v>
          </cell>
          <cell r="G220">
            <v>0.16954947653098801</v>
          </cell>
          <cell r="H220">
            <v>9.0143606233752446E-3</v>
          </cell>
          <cell r="I220">
            <v>5.3109700514295671E-2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2.2090564054358707E-3</v>
          </cell>
          <cell r="E221">
            <v>1.6183665647695976E-3</v>
          </cell>
          <cell r="F221">
            <v>4.8815381891061728E-4</v>
          </cell>
          <cell r="G221">
            <v>1.4372641035323916E-3</v>
          </cell>
          <cell r="H221">
            <v>5.6014969563082813E-4</v>
          </cell>
          <cell r="I221">
            <v>3.5971321573590104E-4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7.0501018398117565E-2</v>
          </cell>
          <cell r="E222">
            <v>0.1713759082207649</v>
          </cell>
          <cell r="F222">
            <v>3.3935526059035996E-3</v>
          </cell>
          <cell r="G222">
            <v>0.17098674063452027</v>
          </cell>
          <cell r="H222">
            <v>9.5745103190060729E-3</v>
          </cell>
          <cell r="I222">
            <v>5.3469413730031549E-2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6.90613561633273E-2</v>
          </cell>
          <cell r="F223">
            <v>6.8257438752476043E-2</v>
          </cell>
          <cell r="G223">
            <v>2.4597222815919634E-3</v>
          </cell>
          <cell r="H223">
            <v>6.329083696296066E-4</v>
          </cell>
          <cell r="I223">
            <v>2.9947557383752692E-4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7.2696164382449815E-2</v>
          </cell>
          <cell r="F224">
            <v>7.184993552892216E-2</v>
          </cell>
          <cell r="G224">
            <v>2.5891813490441736E-3</v>
          </cell>
          <cell r="H224">
            <v>6.662193364522181E-4</v>
          </cell>
          <cell r="I224">
            <v>3.152374461447654E-4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5.0889394826083099E-3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5.0889394826083099E-3</v>
          </cell>
          <cell r="F226">
            <v>5.0885948376056577E-3</v>
          </cell>
          <cell r="G226">
            <v>3.3940169219323982E-4</v>
          </cell>
          <cell r="H226">
            <v>8.7895790569726977E-5</v>
          </cell>
          <cell r="I226">
            <v>3.7075407115861483E-5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2.1094691458183141E-3</v>
          </cell>
          <cell r="G227">
            <v>5.0603440250097291E-4</v>
          </cell>
          <cell r="H227">
            <v>2.4610489947600178E-3</v>
          </cell>
          <cell r="I227">
            <v>1.1214927707085946E-3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2.7225660228207267E-3</v>
          </cell>
          <cell r="G228">
            <v>6.3318831306056144E-4</v>
          </cell>
          <cell r="H228">
            <v>2.8960643947382979E-3</v>
          </cell>
          <cell r="I228">
            <v>1.246808357900906E-3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2.9146583252729601E-3</v>
          </cell>
          <cell r="E229">
            <v>6.6084457476336401E-6</v>
          </cell>
          <cell r="F229">
            <v>1.0365658598543601E-6</v>
          </cell>
          <cell r="G229">
            <v>1.61439997954095E-8</v>
          </cell>
          <cell r="H229">
            <v>7.6036325565282802E-4</v>
          </cell>
          <cell r="I229">
            <v>1.4557737363151599E-3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2.9146583252729601E-3</v>
          </cell>
          <cell r="E230">
            <v>2.9212667710205899E-3</v>
          </cell>
          <cell r="F230">
            <v>2.92230333688045E-3</v>
          </cell>
          <cell r="G230">
            <v>2.9223194808802402E-3</v>
          </cell>
          <cell r="H230">
            <v>2.9217173443650598E-3</v>
          </cell>
          <cell r="I230">
            <v>2.92175373525592E-3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3.0099353765624878E-2</v>
          </cell>
          <cell r="E231">
            <v>8.0142275291820719E-3</v>
          </cell>
          <cell r="F231">
            <v>2.3712341940133778E-2</v>
          </cell>
          <cell r="G231">
            <v>2.2486530439024537E-2</v>
          </cell>
          <cell r="H231">
            <v>3.4442987918115182E-2</v>
          </cell>
          <cell r="I231">
            <v>6.5727333576105731E-2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3.0099353765624878E-2</v>
          </cell>
          <cell r="E232">
            <v>8.0142275291820719E-3</v>
          </cell>
          <cell r="F232">
            <v>2.3712341940133778E-2</v>
          </cell>
          <cell r="G232">
            <v>2.2486530439024537E-2</v>
          </cell>
          <cell r="H232">
            <v>3.4442987918115182E-2</v>
          </cell>
          <cell r="I232">
            <v>6.5727333576105731E-2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3.0403387642045341E-2</v>
          </cell>
          <cell r="E233">
            <v>8.0951793224061305E-3</v>
          </cell>
          <cell r="F233">
            <v>2.3951860545589655E-2</v>
          </cell>
          <cell r="G233">
            <v>2.271366711012579E-2</v>
          </cell>
          <cell r="H233">
            <v>3.4790896886985036E-2</v>
          </cell>
          <cell r="I233">
            <v>6.6391246036470425E-2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7.3073625062782205E-4</v>
          </cell>
          <cell r="F234">
            <v>1.9326759324528001E-3</v>
          </cell>
          <cell r="G234">
            <v>1.23048549593809E-3</v>
          </cell>
          <cell r="H234">
            <v>2.2220776553058602E-3</v>
          </cell>
          <cell r="I234">
            <v>5.0259485575559204E-3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1.0996508402632927E-3</v>
          </cell>
          <cell r="F235">
            <v>2.4974540157692597E-3</v>
          </cell>
          <cell r="G235">
            <v>2.0655128330611507E-3</v>
          </cell>
          <cell r="H235">
            <v>3.1609218506907198E-3</v>
          </cell>
          <cell r="I235">
            <v>5.9441208136540996E-3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1.2510783999291659</v>
          </cell>
          <cell r="G236">
            <v>0.9246306945470012</v>
          </cell>
          <cell r="H236">
            <v>0.16824073428523531</v>
          </cell>
          <cell r="I236">
            <v>8.275009444835342E-2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1.2511298048514379</v>
          </cell>
          <cell r="G237">
            <v>0.92467486227592044</v>
          </cell>
          <cell r="H237">
            <v>0.16824924424056159</v>
          </cell>
          <cell r="I237">
            <v>8.275440346438627E-2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8.2532153344670404E-3</v>
          </cell>
          <cell r="E238">
            <v>0.102771709294665</v>
          </cell>
          <cell r="F238">
            <v>3.2653278827239903E-5</v>
          </cell>
          <cell r="G238">
            <v>2.2421558822482701E-5</v>
          </cell>
          <cell r="H238">
            <v>2.03760767648739E-2</v>
          </cell>
          <cell r="I238">
            <v>3.1613501552887001E-5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8.2541247033557624E-3</v>
          </cell>
          <cell r="E239">
            <v>0.11101175581027166</v>
          </cell>
          <cell r="F239">
            <v>0.11101200755008084</v>
          </cell>
          <cell r="G239">
            <v>0.10519167539577159</v>
          </cell>
          <cell r="H239">
            <v>2.0685530403516242E-2</v>
          </cell>
          <cell r="I239">
            <v>1.065916823365278E-2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6.9177030795890841</v>
          </cell>
          <cell r="E240">
            <v>6.177199277804724</v>
          </cell>
          <cell r="F240">
            <v>6.1767556815506781</v>
          </cell>
          <cell r="G240">
            <v>5.0826481424658869</v>
          </cell>
          <cell r="H240">
            <v>2.6804122437039903</v>
          </cell>
          <cell r="I240">
            <v>0.21304199888522024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655.76790922846897</v>
          </cell>
          <cell r="E241">
            <v>584.62560821160605</v>
          </cell>
          <cell r="F241">
            <v>583.17075830237604</v>
          </cell>
          <cell r="G241">
            <v>477.94671552867698</v>
          </cell>
          <cell r="H241">
            <v>250.046156905039</v>
          </cell>
          <cell r="I241">
            <v>19.716984425890299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8.897800667957517</v>
          </cell>
          <cell r="E242">
            <v>7.9325048604017061</v>
          </cell>
          <cell r="F242">
            <v>7.9127646988110811</v>
          </cell>
          <cell r="G242">
            <v>6.4850300614474481</v>
          </cell>
          <cell r="H242">
            <v>3.3927565387386527</v>
          </cell>
          <cell r="I242">
            <v>0.2675303178546849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1.95433464244321E-4</v>
          </cell>
          <cell r="F243">
            <v>4.8840559238121401E-5</v>
          </cell>
          <cell r="G243">
            <v>1.67657860361306E-5</v>
          </cell>
          <cell r="H243">
            <v>8.0439651339239102E-5</v>
          </cell>
          <cell r="I243">
            <v>4.2045803267032003E-6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0.37652822545872622</v>
          </cell>
          <cell r="F244">
            <v>0.3765626983779074</v>
          </cell>
          <cell r="G244">
            <v>0.37642295340441861</v>
          </cell>
          <cell r="H244">
            <v>0.16724260084859369</v>
          </cell>
          <cell r="I244">
            <v>1.6209137116753404E-2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9.6277792928485129E-6</v>
          </cell>
          <cell r="F245">
            <v>1.6414883156841341E-4</v>
          </cell>
          <cell r="G245">
            <v>2.6920382112714638E-3</v>
          </cell>
          <cell r="H245">
            <v>6.3907943631783121E-3</v>
          </cell>
          <cell r="I245">
            <v>7.7332424311807299E-6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0.69257459927487919</v>
          </cell>
          <cell r="E246">
            <v>0.75019063444893896</v>
          </cell>
          <cell r="F246">
            <v>0.4494625574396986</v>
          </cell>
          <cell r="G246">
            <v>2.4277221026029014</v>
          </cell>
          <cell r="H246">
            <v>2.6275792711031993</v>
          </cell>
          <cell r="I246">
            <v>4.2630800801985178E-3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0.69257459927487919</v>
          </cell>
          <cell r="E247">
            <v>0.75020026222823166</v>
          </cell>
          <cell r="F247">
            <v>0.44962670627126716</v>
          </cell>
          <cell r="G247">
            <v>2.4304141408141717</v>
          </cell>
          <cell r="H247">
            <v>2.6339700654663756</v>
          </cell>
          <cell r="I247">
            <v>4.2711332129109734E-3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9.8750499476752864</v>
          </cell>
          <cell r="E248">
            <v>12.920000564809607</v>
          </cell>
          <cell r="F248">
            <v>14.222218920269539</v>
          </cell>
          <cell r="G248">
            <v>21.005761093226219</v>
          </cell>
          <cell r="H248">
            <v>24.569021084313057</v>
          </cell>
          <cell r="I248">
            <v>27.341815870812223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9.8750499476752864</v>
          </cell>
          <cell r="E249">
            <v>12.920000564809607</v>
          </cell>
          <cell r="F249">
            <v>14.222218920269539</v>
          </cell>
          <cell r="G249">
            <v>21.005761093226219</v>
          </cell>
          <cell r="H249">
            <v>24.569021084313057</v>
          </cell>
          <cell r="I249">
            <v>27.341815870812223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58.701895041721109</v>
          </cell>
          <cell r="F250">
            <v>61.31927025215127</v>
          </cell>
          <cell r="G250">
            <v>62.281401351286263</v>
          </cell>
          <cell r="H250">
            <v>63.379200324485836</v>
          </cell>
          <cell r="I250">
            <v>63.023815939853783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58.701895041721109</v>
          </cell>
          <cell r="F251">
            <v>61.31927025215127</v>
          </cell>
          <cell r="G251">
            <v>62.281401351286263</v>
          </cell>
          <cell r="H251">
            <v>63.379200324485836</v>
          </cell>
          <cell r="I251">
            <v>63.023815939853783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1.65253992648316E-7</v>
          </cell>
          <cell r="E252">
            <v>1.45766663012379E-6</v>
          </cell>
          <cell r="F252">
            <v>1.30785237339405E-6</v>
          </cell>
          <cell r="G252">
            <v>1.22634205166594E-6</v>
          </cell>
          <cell r="H252">
            <v>5.8026907456201302E-2</v>
          </cell>
          <cell r="I252">
            <v>5.9607770945798801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6.6055314336078528</v>
          </cell>
          <cell r="E253">
            <v>6.5831046054676028</v>
          </cell>
          <cell r="F253">
            <v>6.5831043733079042</v>
          </cell>
          <cell r="G253">
            <v>6.5831040241369099</v>
          </cell>
          <cell r="H253">
            <v>6.6991380644883449</v>
          </cell>
          <cell r="I253">
            <v>6.6615738978463996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8.2919545767159736E-4</v>
          </cell>
          <cell r="E254">
            <v>2.9329948814516791E-4</v>
          </cell>
          <cell r="F254">
            <v>5.5546183105273394E-4</v>
          </cell>
          <cell r="G254">
            <v>0.32802015334536633</v>
          </cell>
          <cell r="H254">
            <v>0.25763597406934263</v>
          </cell>
          <cell r="I254">
            <v>0.49927782556110828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0.22921184373247358</v>
          </cell>
          <cell r="E255">
            <v>0.2298646402928298</v>
          </cell>
          <cell r="F255">
            <v>0.3361512130760666</v>
          </cell>
          <cell r="G255">
            <v>4.9261884695584891E-3</v>
          </cell>
          <cell r="H255">
            <v>4.2849893658018841E-2</v>
          </cell>
          <cell r="I255">
            <v>9.3662670174377308E-2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0.23004103919014507</v>
          </cell>
          <cell r="E256">
            <v>0.23015793978097485</v>
          </cell>
          <cell r="F256">
            <v>0.33670667490711909</v>
          </cell>
          <cell r="G256">
            <v>0.33294634181492505</v>
          </cell>
          <cell r="H256">
            <v>0.3004858677273613</v>
          </cell>
          <cell r="I256">
            <v>0.59294049573548613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1.0388653558443146E-5</v>
          </cell>
          <cell r="F257">
            <v>1.129667912025089</v>
          </cell>
          <cell r="G257">
            <v>1.5205019108241755</v>
          </cell>
          <cell r="H257">
            <v>1.9863185199350375</v>
          </cell>
          <cell r="I257">
            <v>2.4754427421686924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1.0395349012983022E-5</v>
          </cell>
          <cell r="F258">
            <v>0.95173488890274727</v>
          </cell>
          <cell r="G258">
            <v>1.1501296866271169</v>
          </cell>
          <cell r="H258">
            <v>1.6027923374101007</v>
          </cell>
          <cell r="I258">
            <v>2.3480237894008713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2.0321239030325915E-5</v>
          </cell>
          <cell r="F259">
            <v>2.0814028009278367</v>
          </cell>
          <cell r="G259">
            <v>2.6706315974512917</v>
          </cell>
          <cell r="H259">
            <v>3.5891108573451378</v>
          </cell>
          <cell r="I259">
            <v>4.8234665315695651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8.7301182746339315E-2</v>
          </cell>
          <cell r="F260">
            <v>0.36275246465181754</v>
          </cell>
          <cell r="G260">
            <v>0.61180172021322476</v>
          </cell>
          <cell r="H260">
            <v>0.87036702075757133</v>
          </cell>
          <cell r="I260">
            <v>1.3043963756797887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8.7305063775805283E-2</v>
          </cell>
          <cell r="F261">
            <v>0.36276990408078469</v>
          </cell>
          <cell r="G261">
            <v>0.61183628104830956</v>
          </cell>
          <cell r="H261">
            <v>0.87041524299472195</v>
          </cell>
          <cell r="I261">
            <v>1.3044548942935277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7.1692526989643497E-5</v>
          </cell>
          <cell r="E262">
            <v>9.8187682945357208E-3</v>
          </cell>
          <cell r="F262">
            <v>2.8559261322675101E-2</v>
          </cell>
          <cell r="G262">
            <v>4.1606821022703099E-2</v>
          </cell>
          <cell r="H262">
            <v>5.7323986765752698E-2</v>
          </cell>
          <cell r="I262">
            <v>0.111817094241823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7.1692526989643497E-5</v>
          </cell>
          <cell r="E263">
            <v>9.8852622665719925E-3</v>
          </cell>
          <cell r="F263">
            <v>3.8432684512114484E-2</v>
          </cell>
          <cell r="G263">
            <v>8.0017307608824348E-2</v>
          </cell>
          <cell r="H263">
            <v>0.12630953632198863</v>
          </cell>
          <cell r="I263">
            <v>0.16842584163007976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5.6100005250850948</v>
          </cell>
          <cell r="E264">
            <v>6.0767028876878628</v>
          </cell>
          <cell r="F264">
            <v>6.0772673566219346</v>
          </cell>
          <cell r="G264">
            <v>7.7487483309221341</v>
          </cell>
          <cell r="H264">
            <v>7.7487693565850018</v>
          </cell>
          <cell r="I264">
            <v>8.4900961867140925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6.0987763045336711</v>
          </cell>
          <cell r="E265">
            <v>6.6044043098993441</v>
          </cell>
          <cell r="F265">
            <v>6.6024150056424844</v>
          </cell>
          <cell r="G265">
            <v>8.4128063800681474</v>
          </cell>
          <cell r="H265">
            <v>8.4018003282023592</v>
          </cell>
          <cell r="I265">
            <v>9.1935504320776396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0.84970034752835299</v>
          </cell>
          <cell r="E266">
            <v>8.9874653485126898E-8</v>
          </cell>
          <cell r="F266">
            <v>6.2016722131748804E-8</v>
          </cell>
          <cell r="G266">
            <v>6.0674947725916194E-8</v>
          </cell>
          <cell r="H266">
            <v>7.5962540817174495E-8</v>
          </cell>
          <cell r="I266">
            <v>9.6062566386859805E-8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0.84970034752835299</v>
          </cell>
          <cell r="E267">
            <v>0.84970043740300705</v>
          </cell>
          <cell r="F267">
            <v>0.84970049941972903</v>
          </cell>
          <cell r="G267">
            <v>0.84970056009467598</v>
          </cell>
          <cell r="H267">
            <v>0.84970070212023596</v>
          </cell>
          <cell r="I267">
            <v>0.84970079818280198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0.3105110809269005</v>
          </cell>
          <cell r="E268">
            <v>0.39251853055346569</v>
          </cell>
          <cell r="F268">
            <v>1.5740131068780994</v>
          </cell>
          <cell r="G268">
            <v>4.7501536914184523</v>
          </cell>
          <cell r="H268">
            <v>4.7501625978786777</v>
          </cell>
          <cell r="I268">
            <v>4.8102943944422538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0.43672444574810221</v>
          </cell>
          <cell r="E269">
            <v>0.55206544381640787</v>
          </cell>
          <cell r="F269">
            <v>2.2138018380845312</v>
          </cell>
          <cell r="G269">
            <v>6.6809475266082332</v>
          </cell>
          <cell r="H269">
            <v>6.6809600532752187</v>
          </cell>
          <cell r="I269">
            <v>6.6809644367253451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9.8748616287532807E-3</v>
          </cell>
          <cell r="F270">
            <v>9.63023907763602E-2</v>
          </cell>
          <cell r="G270">
            <v>0.13906150195224201</v>
          </cell>
          <cell r="H270">
            <v>0.229963292822151</v>
          </cell>
          <cell r="I270">
            <v>0.14789671762555201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2.6886253308717044E-2</v>
          </cell>
          <cell r="F271">
            <v>0.12318257151104058</v>
          </cell>
          <cell r="G271">
            <v>0.26223403958884478</v>
          </cell>
          <cell r="H271">
            <v>0.37552110652689069</v>
          </cell>
          <cell r="I271">
            <v>0.32897056767437832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1.1163134760107472E-3</v>
          </cell>
          <cell r="G272">
            <v>2.2598146523806978E-3</v>
          </cell>
          <cell r="H272">
            <v>2.7133311573941188E-3</v>
          </cell>
          <cell r="I272">
            <v>0.10494816818012548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1.2403483066786088E-3</v>
          </cell>
          <cell r="G273">
            <v>2.5109051693118882E-3</v>
          </cell>
          <cell r="H273">
            <v>3.0148123971045779E-3</v>
          </cell>
          <cell r="I273">
            <v>0.11660907575569496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4.8756214398263201E-7</v>
          </cell>
          <cell r="F274">
            <v>1.05162241773312E-4</v>
          </cell>
          <cell r="G274">
            <v>7.7715845506843504E-5</v>
          </cell>
          <cell r="H274">
            <v>1.46970910854044E-4</v>
          </cell>
          <cell r="I274">
            <v>7.5834807336684204E-3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4.8756214398263201E-7</v>
          </cell>
          <cell r="F275">
            <v>1.0558652265163667E-4</v>
          </cell>
          <cell r="G275">
            <v>1.8316715946203765E-4</v>
          </cell>
          <cell r="H275">
            <v>2.2952927117117321E-4</v>
          </cell>
          <cell r="I275">
            <v>7.6947762014319895E-3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5.596422247613654E-4</v>
          </cell>
          <cell r="H276">
            <v>6.6435977732224281E-4</v>
          </cell>
          <cell r="I276">
            <v>2.3423777666117216E-4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1.7605994751398272E-4</v>
          </cell>
          <cell r="H277">
            <v>6.5913523733072976E-4</v>
          </cell>
          <cell r="I277">
            <v>2.3369360928902577E-4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7.3570217227534793E-4</v>
          </cell>
          <cell r="H278">
            <v>1.3234950146529722E-3</v>
          </cell>
          <cell r="I278">
            <v>4.6793138595019801E-4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0.68564885328213099</v>
          </cell>
          <cell r="E279">
            <v>0.74268872810444964</v>
          </cell>
          <cell r="F279">
            <v>0.44496793186530181</v>
          </cell>
          <cell r="G279">
            <v>2.403444881576871</v>
          </cell>
          <cell r="H279">
            <v>2.6013034783921674</v>
          </cell>
          <cell r="I279">
            <v>4.2204492793965313E-3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0.68564885328213099</v>
          </cell>
          <cell r="E280">
            <v>0.74268872810444964</v>
          </cell>
          <cell r="F280">
            <v>0.44496793186530181</v>
          </cell>
          <cell r="G280">
            <v>2.403444881576871</v>
          </cell>
          <cell r="H280">
            <v>2.6013034783921674</v>
          </cell>
          <cell r="I280">
            <v>4.2204492793965313E-3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0.69257459927487919</v>
          </cell>
          <cell r="E281">
            <v>0.75019063444893896</v>
          </cell>
          <cell r="F281">
            <v>0.4494625574396986</v>
          </cell>
          <cell r="G281">
            <v>2.4277221026029014</v>
          </cell>
          <cell r="H281">
            <v>2.6275792711031993</v>
          </cell>
          <cell r="I281">
            <v>4.2630800801985178E-3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2.37156717454283E-2</v>
          </cell>
          <cell r="F282">
            <v>2.3719567521070101E-2</v>
          </cell>
          <cell r="G282">
            <v>0.148228432071391</v>
          </cell>
          <cell r="H282">
            <v>6.5097644271124994E-2</v>
          </cell>
          <cell r="I282">
            <v>1.84005816155734E-4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5.7388326201062399E-2</v>
          </cell>
          <cell r="F283">
            <v>4.9853994643157803E-2</v>
          </cell>
          <cell r="G283">
            <v>0.18571559269736154</v>
          </cell>
          <cell r="H283">
            <v>0.20100439969465142</v>
          </cell>
          <cell r="I283">
            <v>5.121612930646946E-4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2093.65706281241</v>
          </cell>
          <cell r="H284">
            <v>2077.41284752704</v>
          </cell>
          <cell r="I284">
            <v>2063.7485566564601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2093.6570628124086</v>
          </cell>
          <cell r="H285">
            <v>2077.4128475270418</v>
          </cell>
          <cell r="I285">
            <v>2063.7485566564587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8.1138866604721069E-2</v>
          </cell>
          <cell r="F286">
            <v>8.1138388550488355E-2</v>
          </cell>
          <cell r="G286">
            <v>8.1137875455988523E-2</v>
          </cell>
          <cell r="H286">
            <v>8.1135152507393227E-2</v>
          </cell>
          <cell r="I286">
            <v>3.6141748404013602E-2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8.1138866604721069E-2</v>
          </cell>
          <cell r="F287">
            <v>8.1138388550488355E-2</v>
          </cell>
          <cell r="G287">
            <v>8.1137875455988523E-2</v>
          </cell>
          <cell r="H287">
            <v>8.1135152507393227E-2</v>
          </cell>
          <cell r="I287">
            <v>3.6141748404013602E-2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0.11269287028433478</v>
          </cell>
          <cell r="F288">
            <v>0.1126922063201227</v>
          </cell>
          <cell r="G288">
            <v>0.11269149368887299</v>
          </cell>
          <cell r="H288">
            <v>0.11268771181582404</v>
          </cell>
          <cell r="I288">
            <v>5.0196872783352192E-2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6.5156971298747099E-3</v>
          </cell>
          <cell r="F289">
            <v>1.3175236521185801E-6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6.5156971298747099E-3</v>
          </cell>
          <cell r="F290">
            <v>6.5168435615973247E-3</v>
          </cell>
          <cell r="G290">
            <v>6.5164415068459372E-3</v>
          </cell>
          <cell r="H290">
            <v>6.7701507327722066E-3</v>
          </cell>
          <cell r="I290">
            <v>2.8636270304147251E-3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2.3785033589730703E-7</v>
          </cell>
          <cell r="F292"/>
          <cell r="G292">
            <v>1.3245904796004248E-3</v>
          </cell>
          <cell r="H292">
            <v>1.480398468534096E-3</v>
          </cell>
          <cell r="I292">
            <v>1.6468391540888807E-3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1.3055885312372224E-4</v>
          </cell>
          <cell r="H293">
            <v>9.8356298505697921E-5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7.4268566842748783E-6</v>
          </cell>
          <cell r="F294">
            <v>2.4295877201811864E-3</v>
          </cell>
          <cell r="G294">
            <v>2.4225517996341868E-3</v>
          </cell>
          <cell r="H294">
            <v>3.4443141703273694E-3</v>
          </cell>
          <cell r="I294">
            <v>2.089894209028202E-3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1.0166801462751749E-4</v>
          </cell>
          <cell r="G295">
            <v>1.0814143549196025E-4</v>
          </cell>
          <cell r="H295">
            <v>1.1558729452458719E-4</v>
          </cell>
          <cell r="I295">
            <v>1.1824128736260242E-4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2.6569071388909668E-2</v>
          </cell>
          <cell r="F296">
            <v>6.3451005526847112E-2</v>
          </cell>
          <cell r="G296">
            <v>0.10582948649732193</v>
          </cell>
          <cell r="H296">
            <v>0.15045210976151405</v>
          </cell>
          <cell r="I296">
            <v>5.7771681532988207E-2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5.0564162590109906E-5</v>
          </cell>
          <cell r="F297">
            <v>6.4341380781306483E-4</v>
          </cell>
          <cell r="G297">
            <v>2.8386416974952552E-4</v>
          </cell>
          <cell r="H297">
            <v>4.6804360898114E-4</v>
          </cell>
          <cell r="I297">
            <v>6.2992238024207837E-4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4.3915714819830928E-4</v>
          </cell>
          <cell r="F298">
            <v>1.6330721574725167E-3</v>
          </cell>
          <cell r="G298">
            <v>2.4541588221782674E-3</v>
          </cell>
          <cell r="H298">
            <v>2.8679422650684998E-3</v>
          </cell>
          <cell r="I298">
            <v>0.10317317868480601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5.3778290423403367E-2</v>
          </cell>
          <cell r="F299">
            <v>6.9020841779028383E-2</v>
          </cell>
          <cell r="G299">
            <v>0.1112893419411104</v>
          </cell>
          <cell r="H299">
            <v>0.24774126415128211</v>
          </cell>
          <cell r="I299">
            <v>0.44899645395821502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6.84561197893645E-2</v>
          </cell>
          <cell r="F300">
            <v>6.7330127540738444E-2</v>
          </cell>
          <cell r="G300">
            <v>2.5501997442138836E-3</v>
          </cell>
          <cell r="H300">
            <v>1.240888545993726E-3</v>
          </cell>
          <cell r="I300">
            <v>1.57640338649558E-3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0.24191381773504375</v>
          </cell>
          <cell r="F301">
            <v>0.77425670633240007</v>
          </cell>
          <cell r="G301">
            <v>1.6042894418858198</v>
          </cell>
          <cell r="H301">
            <v>2.934721730658727</v>
          </cell>
          <cell r="I301">
            <v>4.3631571221550294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1.2217177013582232E-2</v>
          </cell>
          <cell r="F302">
            <v>1.2744747282407615E-2</v>
          </cell>
          <cell r="G302">
            <v>1.2772569457343896E-2</v>
          </cell>
          <cell r="H302">
            <v>1.2863037684096747E-2</v>
          </cell>
          <cell r="I302">
            <v>1.261430985671968E-2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1.5606260159984221E-3</v>
          </cell>
          <cell r="F303">
            <v>2.3101381875640964E-3</v>
          </cell>
          <cell r="G303">
            <v>2.4100909503637154E-3</v>
          </cell>
          <cell r="H303">
            <v>2.2425217403183452E-3</v>
          </cell>
          <cell r="I303">
            <v>2.0657284776772105E-3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1.6533211329569284E-4</v>
          </cell>
          <cell r="H304">
            <v>2.5120480066592097E-5</v>
          </cell>
          <cell r="I304">
            <v>2.4853632563721115E-4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44.576906026605933</v>
          </cell>
          <cell r="E305">
            <v>44.827338623683922</v>
          </cell>
          <cell r="F305">
            <v>44.633491151632462</v>
          </cell>
          <cell r="G305">
            <v>44.838272910275919</v>
          </cell>
          <cell r="H305">
            <v>45.051866852788883</v>
          </cell>
          <cell r="I305">
            <v>44.932088483237621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44.576906026605933</v>
          </cell>
          <cell r="E306">
            <v>44.827338623683922</v>
          </cell>
          <cell r="F306">
            <v>44.633491151632462</v>
          </cell>
          <cell r="G306">
            <v>44.838272910275919</v>
          </cell>
          <cell r="H306">
            <v>45.051866852788883</v>
          </cell>
          <cell r="I306">
            <v>44.932088483237621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0.19321162291368499</v>
          </cell>
          <cell r="E307">
            <v>2.1185481999423599E-6</v>
          </cell>
          <cell r="F307">
            <v>1.8129868877718499E-6</v>
          </cell>
          <cell r="G307">
            <v>1.57951236864343E-6</v>
          </cell>
          <cell r="H307">
            <v>7.8658560642151393E-3</v>
          </cell>
          <cell r="I307">
            <v>4.3111714263042398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4.7117483070441546</v>
          </cell>
          <cell r="E308">
            <v>4.7382237836689018</v>
          </cell>
          <cell r="F308">
            <v>4.7540930170218365</v>
          </cell>
          <cell r="G308">
            <v>4.754089356569553</v>
          </cell>
          <cell r="H308">
            <v>4.7619522000057009</v>
          </cell>
          <cell r="I308">
            <v>4.7492911444501518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1.5197379957357675</v>
          </cell>
          <cell r="F309">
            <v>1.5195957735016377</v>
          </cell>
          <cell r="G309">
            <v>2.6177897287949103</v>
          </cell>
          <cell r="H309">
            <v>2.6177902539085074</v>
          </cell>
          <cell r="I309">
            <v>2.6177907104596678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1.5197379957357675</v>
          </cell>
          <cell r="F310">
            <v>1.5195957735016377</v>
          </cell>
          <cell r="G310">
            <v>2.6177897287949103</v>
          </cell>
          <cell r="H310">
            <v>2.6177902539085074</v>
          </cell>
          <cell r="I310">
            <v>2.6177907104596678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4.5760307071515101E-6</v>
          </cell>
          <cell r="G311">
            <v>8.4850293603564206E-2</v>
          </cell>
          <cell r="H311">
            <v>2.7017620078172399E-6</v>
          </cell>
          <cell r="I311">
            <v>4.9540024049400402E-2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0.11743585054452209</v>
          </cell>
          <cell r="G312">
            <v>0.20228607080205396</v>
          </cell>
          <cell r="H312">
            <v>0.20230617454732031</v>
          </cell>
          <cell r="I312">
            <v>0.20230098093267679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/>
          <cell r="E313"/>
          <cell r="F313">
            <v>0.43606648044529256</v>
          </cell>
          <cell r="G313">
            <v>0.41716710573313548</v>
          </cell>
          <cell r="H313">
            <v>0.68220480384945015</v>
          </cell>
          <cell r="I313">
            <v>0.68363197885958926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0.43609121589917993</v>
          </cell>
          <cell r="G314">
            <v>0.41719335542658709</v>
          </cell>
          <cell r="H314">
            <v>0.68224620370794486</v>
          </cell>
          <cell r="I314">
            <v>0.68367298236698426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6.1604936844391204E-3</v>
          </cell>
          <cell r="E315">
            <v>6.1727593715214302E-2</v>
          </cell>
          <cell r="F315">
            <v>2.27712106120341E-7</v>
          </cell>
          <cell r="G315">
            <v>1.9102173299069999E-7</v>
          </cell>
          <cell r="H315">
            <v>9.0032160933845098E-2</v>
          </cell>
          <cell r="I315">
            <v>3.31515397862766E-2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6.1615562374027167E-3</v>
          </cell>
          <cell r="E316">
            <v>6.7889149952616995E-2</v>
          </cell>
          <cell r="F316">
            <v>6.7889377664723097E-2</v>
          </cell>
          <cell r="G316">
            <v>6.7889568686456098E-2</v>
          </cell>
          <cell r="H316">
            <v>0.104696761940797</v>
          </cell>
          <cell r="I316">
            <v>0.104693872746314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2.3670288278463283</v>
          </cell>
          <cell r="F317">
            <v>2.3668255471759481</v>
          </cell>
          <cell r="G317">
            <v>4.0772658296526858</v>
          </cell>
          <cell r="H317">
            <v>4.0772664188948671</v>
          </cell>
          <cell r="I317">
            <v>4.0772667616443536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2.3670288278463283</v>
          </cell>
          <cell r="F318">
            <v>2.3668255471759481</v>
          </cell>
          <cell r="G318">
            <v>4.0772658296526858</v>
          </cell>
          <cell r="H318">
            <v>4.0772664188948671</v>
          </cell>
          <cell r="I318">
            <v>4.0772667616443536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3.0176431678133999E-6</v>
          </cell>
          <cell r="G319">
            <v>0.132156044338364</v>
          </cell>
          <cell r="H319">
            <v>3.3602744736084999E-6</v>
          </cell>
          <cell r="I319">
            <v>7.7161745351520802E-2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0.18290484569077514</v>
          </cell>
          <cell r="G320">
            <v>0.3150608190553677</v>
          </cell>
          <cell r="H320">
            <v>0.31509054007336179</v>
          </cell>
          <cell r="I320">
            <v>0.31508542937532691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1.9019926870195953</v>
          </cell>
          <cell r="F321">
            <v>1.9017795776535076</v>
          </cell>
          <cell r="G321">
            <v>1.9372238774155903</v>
          </cell>
          <cell r="H321">
            <v>3.2762307629281247</v>
          </cell>
          <cell r="I321">
            <v>3.2762319939129858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1.9019926870195953</v>
          </cell>
          <cell r="F322">
            <v>1.9017795776535076</v>
          </cell>
          <cell r="G322">
            <v>1.9372238774155903</v>
          </cell>
          <cell r="H322">
            <v>3.2762307629281247</v>
          </cell>
          <cell r="I322">
            <v>3.2762319939129858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8.0265943651131195E-7</v>
          </cell>
          <cell r="G323">
            <v>2.7264929576826299E-3</v>
          </cell>
          <cell r="H323">
            <v>0.103482878220602</v>
          </cell>
          <cell r="I323">
            <v>6.2006095935432597E-2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0.14696908395723876</v>
          </cell>
          <cell r="G324">
            <v>0.14969552914843626</v>
          </cell>
          <cell r="H324">
            <v>0.25318098231308317</v>
          </cell>
          <cell r="I324">
            <v>0.25318104363439653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0.52285662886358253</v>
          </cell>
          <cell r="F325">
            <v>0.52274531548310121</v>
          </cell>
          <cell r="G325">
            <v>0.52283012004628948</v>
          </cell>
          <cell r="H325">
            <v>3.4638170454571457</v>
          </cell>
          <cell r="I325">
            <v>3.6025620446865902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0.52285662886358253</v>
          </cell>
          <cell r="F326">
            <v>0.52274531548310121</v>
          </cell>
          <cell r="G326">
            <v>0.52283012004628948</v>
          </cell>
          <cell r="H326">
            <v>3.4638170454571457</v>
          </cell>
          <cell r="I326">
            <v>3.6025620446865902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4.2105145338920699E-7</v>
          </cell>
          <cell r="G327">
            <v>1.0923890109609799E-6</v>
          </cell>
          <cell r="H327">
            <v>0.22725787766382299</v>
          </cell>
          <cell r="I327">
            <v>2.7779204476339098E-2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4.0402186829433945E-2</v>
          </cell>
          <cell r="G328">
            <v>4.0403239218680782E-2</v>
          </cell>
          <cell r="H328">
            <v>0.26766408308565742</v>
          </cell>
          <cell r="I328">
            <v>0.27839765538753647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1127.96306445953</v>
          </cell>
          <cell r="E329">
            <v>1123.8837455315399</v>
          </cell>
          <cell r="F329">
            <v>1125.8601708851199</v>
          </cell>
          <cell r="G329">
            <v>1115.58296983333</v>
          </cell>
          <cell r="H329">
            <v>961.08195369684302</v>
          </cell>
          <cell r="I329">
            <v>600.25246615093602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18.999377858804145</v>
          </cell>
          <cell r="E330">
            <v>18.930665926506428</v>
          </cell>
          <cell r="F330">
            <v>18.963956779093344</v>
          </cell>
          <cell r="G330">
            <v>18.790847896128831</v>
          </cell>
          <cell r="H330">
            <v>16.188437163333354</v>
          </cell>
          <cell r="I330">
            <v>10.110635511407615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19.999345114530684</v>
          </cell>
          <cell r="E331">
            <v>19.927016764743612</v>
          </cell>
          <cell r="F331">
            <v>19.962059767466666</v>
          </cell>
          <cell r="G331">
            <v>19.779839890661933</v>
          </cell>
          <cell r="H331">
            <v>17.04046017192983</v>
          </cell>
          <cell r="I331">
            <v>10.642774222534323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1.17534513955979E-6</v>
          </cell>
          <cell r="F332">
            <v>1.07493550798117E-6</v>
          </cell>
          <cell r="G332">
            <v>6.3359909260262799E-7</v>
          </cell>
          <cell r="H332">
            <v>0.25210991245481301</v>
          </cell>
          <cell r="I332">
            <v>0.15767438394243599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1.3468357201162036</v>
          </cell>
          <cell r="F333">
            <v>1.346833507937705</v>
          </cell>
          <cell r="G333">
            <v>1.34683116000221</v>
          </cell>
          <cell r="H333">
            <v>1.1490743526360268</v>
          </cell>
          <cell r="I333">
            <v>0.72004936720915835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0.6525848473122513</v>
          </cell>
          <cell r="F334">
            <v>0.65245623331916225</v>
          </cell>
          <cell r="G334">
            <v>0.65254693511035167</v>
          </cell>
          <cell r="H334">
            <v>3.915335610912658</v>
          </cell>
          <cell r="I334">
            <v>3.9968008294459838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0.6525848473122513</v>
          </cell>
          <cell r="F335">
            <v>0.65245623331916225</v>
          </cell>
          <cell r="G335">
            <v>0.65254693511035167</v>
          </cell>
          <cell r="H335">
            <v>3.915335610912658</v>
          </cell>
          <cell r="I335">
            <v>3.9968008294459838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3.0083745173619101E-7</v>
          </cell>
          <cell r="G336">
            <v>5.4739859166688303E-7</v>
          </cell>
          <cell r="H336">
            <v>0.25212591081878399</v>
          </cell>
          <cell r="I336">
            <v>2.75838672242349E-2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5.0426236827574251E-2</v>
          </cell>
          <cell r="G337">
            <v>5.0426745005815531E-2</v>
          </cell>
          <cell r="H337">
            <v>0.30255381527546221</v>
          </cell>
          <cell r="I337">
            <v>0.30886289645446724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F338">
            <v>1.4974675773547981</v>
          </cell>
          <cell r="G338">
            <v>1.2693345362108042</v>
          </cell>
          <cell r="H338">
            <v>1.2518658190221852</v>
          </cell>
          <cell r="I338">
            <v>3.0338993186220811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/>
          <cell r="E339"/>
          <cell r="F339">
            <v>1.4975377877285179</v>
          </cell>
          <cell r="G339">
            <v>1.2693930304616352</v>
          </cell>
          <cell r="H339">
            <v>1.2519224210671125</v>
          </cell>
          <cell r="I339">
            <v>3.0340123460785158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4.23848951006639E-3</v>
          </cell>
          <cell r="E340">
            <v>0.14226904731656301</v>
          </cell>
          <cell r="F340">
            <v>2.5979655795390001E-5</v>
          </cell>
          <cell r="G340">
            <v>2.63972678739259E-5</v>
          </cell>
          <cell r="H340">
            <v>8.2026921528627894E-2</v>
          </cell>
          <cell r="I340">
            <v>0.26197735992417498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4.23848951006639E-3</v>
          </cell>
          <cell r="E341">
            <v>0.14650004216540483</v>
          </cell>
          <cell r="F341">
            <v>0.1465021062717376</v>
          </cell>
          <cell r="G341">
            <v>0.14650239479616936</v>
          </cell>
          <cell r="H341">
            <v>0.15455824354795006</v>
          </cell>
          <cell r="I341">
            <v>0.35216009692624645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0.35860017187565846</v>
          </cell>
          <cell r="I342">
            <v>3.8574713058601864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0.35860017187565846</v>
          </cell>
          <cell r="I343">
            <v>3.8574713058601864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2.7652901357804301E-2</v>
          </cell>
          <cell r="I344">
            <v>0.27037719701055102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2.7713918071851293E-2</v>
          </cell>
          <cell r="I345">
            <v>0.29809108002800794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4.4707018837204004E-7</v>
          </cell>
          <cell r="F347">
            <v>8.2167316032243369E-4</v>
          </cell>
          <cell r="G347">
            <v>2.475751502018156E-4</v>
          </cell>
          <cell r="H347">
            <v>1.9136003486657927E-5</v>
          </cell>
          <cell r="I347">
            <v>2.5171236254030709E-4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0.34653051435617122</v>
          </cell>
          <cell r="F348">
            <v>0.37761937816779068</v>
          </cell>
          <cell r="G348">
            <v>0.43768025050217313</v>
          </cell>
          <cell r="H348">
            <v>1.2203616165757629</v>
          </cell>
          <cell r="I348">
            <v>1.6363097748439692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1.1433286242262312E-4</v>
          </cell>
          <cell r="G349">
            <v>1.2086664403077541E-4</v>
          </cell>
          <cell r="H349">
            <v>1.5352514508490519E-4</v>
          </cell>
          <cell r="I349">
            <v>1.5900159867565457E-4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0.15433961626514814</v>
          </cell>
          <cell r="F350">
            <v>0.14931044159585088</v>
          </cell>
          <cell r="G350">
            <v>2.2449367960875721E-3</v>
          </cell>
          <cell r="H350">
            <v>1.7513842712357337E-3</v>
          </cell>
          <cell r="I350">
            <v>3.1425231617056423E-3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8.1096466730596825E-2</v>
          </cell>
          <cell r="F351">
            <v>8.0527373529668128E-2</v>
          </cell>
          <cell r="G351">
            <v>8.0327395674323954E-2</v>
          </cell>
          <cell r="H351">
            <v>8.0932625550468471E-2</v>
          </cell>
          <cell r="I351">
            <v>3.663801507570956E-2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0.5284629291601457</v>
          </cell>
          <cell r="F352">
            <v>2.0858866291709433</v>
          </cell>
          <cell r="G352">
            <v>4.3435838378668139</v>
          </cell>
          <cell r="H352">
            <v>6.8161234109946145</v>
          </cell>
          <cell r="I352">
            <v>9.0806950141501872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3.2879875411202852E-5</v>
          </cell>
          <cell r="F353">
            <v>5.2406259681719886E-5</v>
          </cell>
          <cell r="G353">
            <v>2.3201799449899127E-4</v>
          </cell>
          <cell r="H353">
            <v>7.3434497607971526E-4</v>
          </cell>
          <cell r="I353">
            <v>1.2255625447948209E-3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7.3496343352589311E-2</v>
          </cell>
          <cell r="F354">
            <v>7.593080151260366E-2</v>
          </cell>
          <cell r="G354">
            <v>0.20498749850648923</v>
          </cell>
          <cell r="H354">
            <v>0.60327973632005372</v>
          </cell>
          <cell r="I354">
            <v>0.61161182338895181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2.5508417543738835E-3</v>
          </cell>
          <cell r="F355">
            <v>7.0807082209909432E-3</v>
          </cell>
          <cell r="G355">
            <v>7.3841472598876867E-3</v>
          </cell>
          <cell r="H355">
            <v>3.3726275243581891E-2</v>
          </cell>
          <cell r="I355">
            <v>2.6684758023619352E-2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2.1539553556428597E-2</v>
          </cell>
          <cell r="F356">
            <v>2.1356497093486231E-2</v>
          </cell>
          <cell r="G356">
            <v>2.1338191588634509E-2</v>
          </cell>
          <cell r="H356">
            <v>0.13041470712997352</v>
          </cell>
          <cell r="I356">
            <v>0.16372830170318184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2.0165808376959287E-3</v>
          </cell>
          <cell r="H357">
            <v>3.1754168362300699E-3</v>
          </cell>
          <cell r="I357">
            <v>3.5934859334137018E-3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1.1074873643764006E-5</v>
          </cell>
          <cell r="F358">
            <v>3.8097971020614979E-3</v>
          </cell>
          <cell r="G358">
            <v>3.807675231493615E-3</v>
          </cell>
          <cell r="H358">
            <v>6.2622798249085928E-3</v>
          </cell>
          <cell r="I358">
            <v>4.2015735835502681E-3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1.2575284011834341E-6</v>
          </cell>
          <cell r="F359"/>
          <cell r="G359">
            <v>2.6541857376465646E-4</v>
          </cell>
          <cell r="H359">
            <v>1.279730390697642E-5</v>
          </cell>
          <cell r="I359">
            <v>2.3848667131525848E-4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1.1669607833368255E-2</v>
          </cell>
          <cell r="F360">
            <v>1.1858215085291949E-2</v>
          </cell>
          <cell r="G360">
            <v>1.1891993628572703E-2</v>
          </cell>
          <cell r="H360">
            <v>1.2787712007424517E-2</v>
          </cell>
          <cell r="I360">
            <v>1.2925687471470677E-2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1.1669607833368383E-2</v>
          </cell>
          <cell r="F361">
            <v>1.1858215085291958E-2</v>
          </cell>
          <cell r="G361">
            <v>1.1891993628572697E-2</v>
          </cell>
          <cell r="H361">
            <v>1.2787712007424522E-2</v>
          </cell>
          <cell r="I361">
            <v>1.2925687471470685E-2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4.46690608415897E-4</v>
          </cell>
          <cell r="F362">
            <v>5.5809880216327701E-6</v>
          </cell>
          <cell r="G362">
            <v>2.8087972699201E-6</v>
          </cell>
          <cell r="H362">
            <v>2.1673101349533501E-4</v>
          </cell>
          <cell r="I362">
            <v>2.4497937677424699E-4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4.46690608415897E-4</v>
          </cell>
          <cell r="F363">
            <v>4.521245305304454E-4</v>
          </cell>
          <cell r="G363">
            <v>4.5455289996326683E-4</v>
          </cell>
          <cell r="H363">
            <v>4.8697593098451263E-4</v>
          </cell>
          <cell r="I363">
            <v>4.8755340015891262E-4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1.2337381555375579E-3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1.2337381555375579E-3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9.5340774241469702E-5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9.5340774241469702E-5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8.2113354416525931E-5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8.2113354416525931E-5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6.3103175319565998E-6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6.3103175319565998E-6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49.629894647732442</v>
          </cell>
          <cell r="F372">
            <v>50.570170435936888</v>
          </cell>
          <cell r="G372">
            <v>52.122927248179295</v>
          </cell>
          <cell r="H372">
            <v>54.565822081150138</v>
          </cell>
          <cell r="I372">
            <v>57.051958058589477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49.629894647732442</v>
          </cell>
          <cell r="F373">
            <v>50.570170435936888</v>
          </cell>
          <cell r="G373">
            <v>52.122927248179295</v>
          </cell>
          <cell r="H373">
            <v>54.565822081150138</v>
          </cell>
          <cell r="I373">
            <v>57.051958058589477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8.3498497889985701E-2</v>
          </cell>
          <cell r="E374">
            <v>8.51900276099882E-2</v>
          </cell>
          <cell r="F374">
            <v>5.1135614435802702E-2</v>
          </cell>
          <cell r="G374">
            <v>8.4444046301860601E-2</v>
          </cell>
          <cell r="H374">
            <v>5.4023816656303701E-2</v>
          </cell>
          <cell r="I374">
            <v>2.6459083675356401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2.6138257299226959</v>
          </cell>
          <cell r="E375">
            <v>2.6990154787422815</v>
          </cell>
          <cell r="F375">
            <v>2.7501503672580236</v>
          </cell>
          <cell r="G375">
            <v>2.8345931998489178</v>
          </cell>
          <cell r="H375">
            <v>2.9674450431109118</v>
          </cell>
          <cell r="I375">
            <v>3.1026478304311844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0.3465807495568663</v>
          </cell>
          <cell r="F376">
            <v>0.37871938399969124</v>
          </cell>
          <cell r="G376">
            <v>0.43904026404587004</v>
          </cell>
          <cell r="H376">
            <v>1.2218791152964805</v>
          </cell>
          <cell r="I376">
            <v>1.6421185041012294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0.3465807495568663</v>
          </cell>
          <cell r="F377">
            <v>0.37871938399969124</v>
          </cell>
          <cell r="G377">
            <v>0.43904026404587004</v>
          </cell>
          <cell r="H377">
            <v>1.2218791152964805</v>
          </cell>
          <cell r="I377">
            <v>1.6421185041012294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0.350081565208956</v>
          </cell>
          <cell r="F378">
            <v>0.38254483232292041</v>
          </cell>
          <cell r="G378">
            <v>0.44347501418774765</v>
          </cell>
          <cell r="H378">
            <v>1.2342213285823014</v>
          </cell>
          <cell r="I378">
            <v>1.6587055596982125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2.76021822204555E-2</v>
          </cell>
          <cell r="F379">
            <v>2.1376680955028202E-3</v>
          </cell>
          <cell r="G379">
            <v>4.4248157799792898E-3</v>
          </cell>
          <cell r="H379">
            <v>5.7233706313492103E-2</v>
          </cell>
          <cell r="I379">
            <v>3.29147323909251E-2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2.76021822204555E-2</v>
          </cell>
          <cell r="F380">
            <v>2.97398503159584E-2</v>
          </cell>
          <cell r="G380">
            <v>3.4164666095937699E-2</v>
          </cell>
          <cell r="H380">
            <v>9.7634131638076493E-2</v>
          </cell>
          <cell r="I380">
            <v>0.13054886402900201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2.3378941819702863E-5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2.3378941819702863E-5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1.77188903832485E-6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1.77188903832485E-6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2.3674005195901588</v>
          </cell>
          <cell r="E385">
            <v>2.3075016528599006</v>
          </cell>
          <cell r="F385">
            <v>4.9508079603168562E-3</v>
          </cell>
          <cell r="G385">
            <v>2.9183778603374729E-4</v>
          </cell>
          <cell r="H385">
            <v>4.4501677358527853E-4</v>
          </cell>
          <cell r="I385">
            <v>1.3686940765640735E-4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330.01207243008702</v>
          </cell>
          <cell r="E386">
            <v>321.17928411428397</v>
          </cell>
          <cell r="F386">
            <v>0.68755040887096996</v>
          </cell>
          <cell r="G386">
            <v>4.0378153381087099E-2</v>
          </cell>
          <cell r="H386">
            <v>6.1115636905711597E-2</v>
          </cell>
          <cell r="I386">
            <v>1.8658520720219E-2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3.5600007813385846</v>
          </cell>
          <cell r="E387">
            <v>3.464717196486335</v>
          </cell>
          <cell r="F387">
            <v>7.4169407645196389E-3</v>
          </cell>
          <cell r="G387">
            <v>4.3557878512499588E-4</v>
          </cell>
          <cell r="H387">
            <v>6.5928410901522805E-4</v>
          </cell>
          <cell r="I387">
            <v>2.0127854067118734E-4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6.5428577564388699E-6</v>
          </cell>
          <cell r="F388">
            <v>6.1313882136479901E-6</v>
          </cell>
          <cell r="G388">
            <v>4.6470660286218102E-6</v>
          </cell>
          <cell r="H388">
            <v>3.7200563021846501E-5</v>
          </cell>
          <cell r="I388">
            <v>1.8474357455901499E-6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0.16157872530656542</v>
          </cell>
          <cell r="F389">
            <v>4.7282626963307539E-4</v>
          </cell>
          <cell r="G389">
            <v>2.7606668457691441E-5</v>
          </cell>
          <cell r="H389">
            <v>4.1857324427765369E-5</v>
          </cell>
          <cell r="I389">
            <v>1.2919927455345799E-5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2.3369540526697437E-2</v>
          </cell>
          <cell r="E390">
            <v>8.8469804551876592E-3</v>
          </cell>
          <cell r="F390">
            <v>0.1703226719824002</v>
          </cell>
          <cell r="G390">
            <v>0.2818227185027628</v>
          </cell>
          <cell r="H390">
            <v>0.95946752527464074</v>
          </cell>
          <cell r="I390">
            <v>1.1216355609894497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6.20649619113619</v>
          </cell>
          <cell r="E392">
            <v>5.2420186071713326</v>
          </cell>
          <cell r="F392">
            <v>6.167452082942396</v>
          </cell>
          <cell r="G392">
            <v>4.6138115531470385</v>
          </cell>
          <cell r="H392">
            <v>3.9133809733062472</v>
          </cell>
          <cell r="I392">
            <v>2.164069880441899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6.8186920963432609</v>
          </cell>
          <cell r="E393">
            <v>5.9461062222991181</v>
          </cell>
          <cell r="F393">
            <v>0.13708704309276804</v>
          </cell>
          <cell r="G393">
            <v>0.10053929122573881</v>
          </cell>
          <cell r="H393">
            <v>9.8641156733613747E-2</v>
          </cell>
          <cell r="I393">
            <v>6.9712054235874871E-2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0.55573873416873942</v>
          </cell>
          <cell r="E394">
            <v>0.58729824619448689</v>
          </cell>
          <cell r="F394">
            <v>0.3461366926260529</v>
          </cell>
          <cell r="G394">
            <v>0.30552674410532182</v>
          </cell>
          <cell r="H394">
            <v>0.28001691553523173</v>
          </cell>
          <cell r="I394">
            <v>0.13851210436309677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4.1037897777375522E-2</v>
          </cell>
          <cell r="E395">
            <v>1.3466800222354192E-2</v>
          </cell>
          <cell r="F395">
            <v>0.1299955520843091</v>
          </cell>
          <cell r="G395">
            <v>0.10091664388772635</v>
          </cell>
          <cell r="H395">
            <v>0.10084360019679833</v>
          </cell>
          <cell r="I395">
            <v>7.034201431041151E-2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5.1221591932402277E-2</v>
          </cell>
          <cell r="E396">
            <v>2.7945294747459271E-2</v>
          </cell>
          <cell r="F396">
            <v>7.6921243271640793E-2</v>
          </cell>
          <cell r="G396">
            <v>6.045736469924394E-2</v>
          </cell>
          <cell r="H396">
            <v>5.776581839718653E-2</v>
          </cell>
          <cell r="I396">
            <v>4.0239384976650229E-2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0.26992137311287595</v>
          </cell>
          <cell r="E397">
            <v>0.22054191449484772</v>
          </cell>
          <cell r="F397">
            <v>0.21059567988210132</v>
          </cell>
          <cell r="G397">
            <v>0.18410970153537379</v>
          </cell>
          <cell r="H397">
            <v>0.19239283727066608</v>
          </cell>
          <cell r="I397">
            <v>0.17172521942296595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1.2778504114137457</v>
          </cell>
          <cell r="E398">
            <v>1.4308455911958882</v>
          </cell>
          <cell r="F398">
            <v>1.2894945693740298</v>
          </cell>
          <cell r="G398">
            <v>1.4043558430182788</v>
          </cell>
          <cell r="H398">
            <v>1.3954079335589622</v>
          </cell>
          <cell r="I398">
            <v>1.4187567629638511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6.4621477833068139</v>
          </cell>
          <cell r="E399">
            <v>6.9111893848403003</v>
          </cell>
          <cell r="F399">
            <v>6.6678420024502953</v>
          </cell>
          <cell r="G399">
            <v>3.4636693749841485</v>
          </cell>
          <cell r="H399">
            <v>1.1612976645901427</v>
          </cell>
          <cell r="I399">
            <v>0.51378489834496588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1.6627506383963238</v>
          </cell>
          <cell r="E400">
            <v>1.9745829117874123</v>
          </cell>
          <cell r="F400">
            <v>1.789756776034483</v>
          </cell>
          <cell r="G400">
            <v>1.8364110603095494</v>
          </cell>
          <cell r="H400">
            <v>2.9017904944962294</v>
          </cell>
          <cell r="I400">
            <v>2.9375430026183031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3.1161677983632616</v>
          </cell>
          <cell r="E401">
            <v>3.5836434712141751</v>
          </cell>
          <cell r="F401">
            <v>8.7739689822243214</v>
          </cell>
          <cell r="G401">
            <v>13.721098065590333</v>
          </cell>
          <cell r="H401">
            <v>16.197624448389565</v>
          </cell>
          <cell r="I401">
            <v>18.527109665311425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1.3833495428545721E-3</v>
          </cell>
          <cell r="G402">
            <v>1.6137852170882811E-3</v>
          </cell>
          <cell r="H402">
            <v>3.6233075085341823E-3</v>
          </cell>
          <cell r="I402">
            <v>1.2681792322651912E-3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4.58676744368006E-2</v>
          </cell>
          <cell r="G403">
            <v>5.3226600142560802E-2</v>
          </cell>
          <cell r="H403">
            <v>0.11315312485123399</v>
          </cell>
          <cell r="I403">
            <v>3.82079640490154E-2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8.1325663895036543E-4</v>
          </cell>
          <cell r="G404">
            <v>9.437340450808658E-4</v>
          </cell>
          <cell r="H404">
            <v>2.0062610789225812E-3</v>
          </cell>
          <cell r="I404">
            <v>6.7744617108183203E-4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1.8668196314260701E-6</v>
          </cell>
          <cell r="F405">
            <v>1.21706129258537E-4</v>
          </cell>
          <cell r="G405">
            <v>1.3407855224516599E-6</v>
          </cell>
          <cell r="H405">
            <v>3.7549931243369001E-5</v>
          </cell>
          <cell r="I405">
            <v>2.79046833478812E-7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1.8668673608582884E-6</v>
          </cell>
          <cell r="F406">
            <v>1.235272165690825E-4</v>
          </cell>
          <cell r="G406">
            <v>1.2473620332911761E-4</v>
          </cell>
          <cell r="H406">
            <v>2.5954556287226477E-4</v>
          </cell>
          <cell r="I406">
            <v>1.1188687493187938E-4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3.7807120285415705E-3</v>
          </cell>
          <cell r="G407">
            <v>9.6239378376111056E-4</v>
          </cell>
          <cell r="H407">
            <v>0.80153695057064589</v>
          </cell>
          <cell r="I407">
            <v>1.733284982711679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4.9199088840359406E-3</v>
          </cell>
          <cell r="G408">
            <v>1.2321261672495042E-3</v>
          </cell>
          <cell r="H408">
            <v>0.94302793330447066</v>
          </cell>
          <cell r="I408">
            <v>1.9259130324236762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6.17489710652712E-3</v>
          </cell>
          <cell r="E409">
            <v>9.5164982973434606E-2</v>
          </cell>
          <cell r="F409">
            <v>4.2299652841984E-5</v>
          </cell>
          <cell r="G409">
            <v>4.2415678839652601E-5</v>
          </cell>
          <cell r="H409">
            <v>5.8274775035829798E-2</v>
          </cell>
          <cell r="I409">
            <v>9.4389319825228704E-2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6.17489710652712E-3</v>
          </cell>
          <cell r="E410">
            <v>0.10132164898643678</v>
          </cell>
          <cell r="F410">
            <v>0.10132145650528988</v>
          </cell>
          <cell r="G410">
            <v>0.10132138616261034</v>
          </cell>
          <cell r="H410">
            <v>0.11008931569617376</v>
          </cell>
          <cell r="I410">
            <v>0.15855586429583976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1928.71034348797</v>
          </cell>
          <cell r="E411">
            <v>1522.24678923483</v>
          </cell>
          <cell r="F411">
            <v>1515.8205618004999</v>
          </cell>
          <cell r="G411">
            <v>1515.8126232795501</v>
          </cell>
          <cell r="H411">
            <v>1078.2997272201401</v>
          </cell>
          <cell r="I411">
            <v>4.0084675485129E-2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23.443731560940382</v>
          </cell>
          <cell r="E412">
            <v>18.503112827085484</v>
          </cell>
          <cell r="F412">
            <v>18.425001175209641</v>
          </cell>
          <cell r="G412">
            <v>18.424904681428341</v>
          </cell>
          <cell r="H412">
            <v>13.106877055197371</v>
          </cell>
          <cell r="I412">
            <v>4.8723457877107237E-4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26.169746858724121</v>
          </cell>
          <cell r="E413">
            <v>20.654637574421006</v>
          </cell>
          <cell r="F413">
            <v>20.567443172327028</v>
          </cell>
          <cell r="G413">
            <v>20.567335458338611</v>
          </cell>
          <cell r="H413">
            <v>14.630932526731955</v>
          </cell>
          <cell r="I413">
            <v>5.4388976234910397E-4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3.6587951641966097E-7</v>
          </cell>
          <cell r="F414">
            <v>5.3600015967807505E-7</v>
          </cell>
          <cell r="G414">
            <v>4.6682687498649401E-7</v>
          </cell>
          <cell r="H414">
            <v>0.21718299265062399</v>
          </cell>
          <cell r="I414">
            <v>1.28585037911939E-7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1.6558618927687432</v>
          </cell>
          <cell r="F415">
            <v>1.6558547227556162</v>
          </cell>
          <cell r="G415">
            <v>1.6558496848010364</v>
          </cell>
          <cell r="H415">
            <v>0.92719198985633733</v>
          </cell>
          <cell r="I415">
            <v>5.9237355601982067E-5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5.4313756471894041E-4</v>
          </cell>
          <cell r="G416">
            <v>5.9104043626594983E-4</v>
          </cell>
          <cell r="H416">
            <v>2.9014961629839991E-3</v>
          </cell>
          <cell r="I416">
            <v>1.589330199242415E-3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1.53164793250741E-2</v>
          </cell>
          <cell r="G417">
            <v>1.6026288752595999E-2</v>
          </cell>
          <cell r="H417">
            <v>7.3713686302836701E-2</v>
          </cell>
          <cell r="I417">
            <v>3.8306933007381298E-2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5.4313756471894041E-4</v>
          </cell>
          <cell r="G418">
            <v>5.9104043626594983E-4</v>
          </cell>
          <cell r="H418">
            <v>2.9014961629839991E-3</v>
          </cell>
          <cell r="I418">
            <v>1.589330199242415E-3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2.715687823594702E-4</v>
          </cell>
          <cell r="G419">
            <v>2.8415405589709143E-4</v>
          </cell>
          <cell r="H419">
            <v>1.3069802535963947E-3</v>
          </cell>
          <cell r="I419">
            <v>6.7920093984718622E-4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1.0312324009209399E-6</v>
          </cell>
          <cell r="F420">
            <v>6.18119504668095E-5</v>
          </cell>
          <cell r="G420">
            <v>5.0203873378944299E-7</v>
          </cell>
          <cell r="H420">
            <v>1.2830389362207499E-4</v>
          </cell>
          <cell r="I420">
            <v>2.1335835698646099E-7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1.0312324009209399E-6</v>
          </cell>
          <cell r="F421">
            <v>6.2817154122345764E-5</v>
          </cell>
          <cell r="G421">
            <v>6.3198198433969167E-5</v>
          </cell>
          <cell r="H421">
            <v>2.4420493368627227E-4</v>
          </cell>
          <cell r="I421">
            <v>1.3755290965395832E-4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7.7425399053314122E-4</v>
          </cell>
          <cell r="H422">
            <v>1.5937327430670836E-3</v>
          </cell>
          <cell r="I422">
            <v>5.6594497974956769E-4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4.3169286819500211E-5</v>
          </cell>
          <cell r="H423">
            <v>2.8298416223988963E-5</v>
          </cell>
          <cell r="I423">
            <v>5.2109837572613905E-5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H424">
            <v>1.2920493437022554E-6</v>
          </cell>
          <cell r="I424">
            <v>5.4192754106892837E-7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8.1844896263542812E-4</v>
          </cell>
          <cell r="H425">
            <v>1.6245998080199984E-3</v>
          </cell>
          <cell r="I425">
            <v>6.1969170326390242E-4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1.5157824040184403E-5</v>
          </cell>
          <cell r="G426">
            <v>1.5605437488894799E-5</v>
          </cell>
          <cell r="H426">
            <v>1.6969236979571982E-5</v>
          </cell>
          <cell r="I426">
            <v>1.7124088173024272E-5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1.5157824040184403E-5</v>
          </cell>
          <cell r="G427">
            <v>1.5605437488894799E-5</v>
          </cell>
          <cell r="H427">
            <v>1.6969236979571982E-5</v>
          </cell>
          <cell r="I427">
            <v>1.7124088173024272E-5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F428">
            <v>7.9286522382973803E-7</v>
          </cell>
          <cell r="G428">
            <v>2.7264124373154001E-8</v>
          </cell>
          <cell r="H428">
            <v>1.40615671387377E-8</v>
          </cell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F429">
            <v>7.9286522382973803E-7</v>
          </cell>
          <cell r="G429">
            <v>8.2012934820289196E-7</v>
          </cell>
          <cell r="H429">
            <v>8.9805450520109796E-7</v>
          </cell>
          <cell r="I429">
            <v>8.9805450520109796E-7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8.551868086905777E-2</v>
          </cell>
          <cell r="G430">
            <v>8.5519345397778432E-2</v>
          </cell>
          <cell r="H430">
            <v>8.5520216528380308E-2</v>
          </cell>
          <cell r="I430">
            <v>8.5520669514619979E-2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8.551868086905777E-2</v>
          </cell>
          <cell r="G431">
            <v>8.5519345397778432E-2</v>
          </cell>
          <cell r="H431">
            <v>8.5520216528380308E-2</v>
          </cell>
          <cell r="I431">
            <v>8.5520669514619979E-2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4.4054049043810397E-6</v>
          </cell>
          <cell r="G432">
            <v>6.8611999130490298E-8</v>
          </cell>
          <cell r="H432">
            <v>3.8797160865436998E-3</v>
          </cell>
          <cell r="I432">
            <v>5.9922628820813003E-3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1.2419789181741891E-2</v>
          </cell>
          <cell r="G433">
            <v>1.241985779374102E-2</v>
          </cell>
          <cell r="H433">
            <v>1.24199791748694E-2</v>
          </cell>
          <cell r="I433">
            <v>1.2420038634557699E-2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1.4859204000157121E-3</v>
          </cell>
          <cell r="G434">
            <v>1.1327896209802916E-3</v>
          </cell>
          <cell r="H434">
            <v>9.626727906206332E-3</v>
          </cell>
          <cell r="I434">
            <v>3.1610603789740963E-3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4.2326217454993001E-2</v>
          </cell>
          <cell r="G435">
            <v>3.13183012859257E-2</v>
          </cell>
          <cell r="H435">
            <v>0.25136456199538698</v>
          </cell>
          <cell r="I435">
            <v>7.8194651479885594E-2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1.4859204000157121E-3</v>
          </cell>
          <cell r="G436">
            <v>1.1327896209802916E-3</v>
          </cell>
          <cell r="H436">
            <v>9.626727906206332E-3</v>
          </cell>
          <cell r="I436">
            <v>3.1610603789740963E-3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7.5046484849278325E-4</v>
          </cell>
          <cell r="G437">
            <v>5.5528902989229972E-4</v>
          </cell>
          <cell r="H437">
            <v>4.4568184750955232E-3</v>
          </cell>
          <cell r="I437">
            <v>1.3864299907781143E-3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9.1101477384565404E-7</v>
          </cell>
          <cell r="E438">
            <v>2.8765559815234601E-5</v>
          </cell>
          <cell r="F438">
            <v>8.93114201965212E-5</v>
          </cell>
          <cell r="G438">
            <v>1.8991326214237501E-6</v>
          </cell>
          <cell r="H438">
            <v>3.7550888053562601E-6</v>
          </cell>
          <cell r="I438">
            <v>3.5981161240537198E-7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9.1101477384565404E-7</v>
          </cell>
          <cell r="E439">
            <v>2.9637245560988719E-5</v>
          </cell>
          <cell r="F439">
            <v>1.1878827103223487E-4</v>
          </cell>
          <cell r="G439">
            <v>1.2033597281263099E-4</v>
          </cell>
          <cell r="H439">
            <v>7.4422360360724157E-4</v>
          </cell>
          <cell r="I439">
            <v>3.0871846660380256E-4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2.4245802480963861E-5</v>
          </cell>
          <cell r="F440">
            <v>6.7251990776006818E-4</v>
          </cell>
          <cell r="G440">
            <v>1.9942174414833689E-4</v>
          </cell>
          <cell r="H440">
            <v>4.6079823164896627E-3</v>
          </cell>
          <cell r="I440">
            <v>1.0590346661609378E-4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1.9166783438098428E-6</v>
          </cell>
          <cell r="G441">
            <v>5.3970500473155987E-6</v>
          </cell>
          <cell r="H441">
            <v>6.1019088686582654E-5</v>
          </cell>
          <cell r="I441">
            <v>2.9515517788992565E-5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2.603862117783406E-3</v>
          </cell>
          <cell r="F442">
            <v>7.4740921312077468E-3</v>
          </cell>
          <cell r="G442">
            <v>8.2572270331978479E-3</v>
          </cell>
          <cell r="H442">
            <v>3.4952666764922737E-2</v>
          </cell>
          <cell r="I442">
            <v>2.6350426584498234E-2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2.6289206443179192E-3</v>
          </cell>
          <cell r="F443">
            <v>8.1496807471952738E-3</v>
          </cell>
          <cell r="G443">
            <v>8.4625342600659764E-3</v>
          </cell>
          <cell r="H443">
            <v>3.9621668170098961E-2</v>
          </cell>
          <cell r="I443">
            <v>2.6485904741082592E-2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0.52852089395578439</v>
          </cell>
          <cell r="F444">
            <v>2.0876181815878962</v>
          </cell>
          <cell r="G444">
            <v>4.3458932581144349</v>
          </cell>
          <cell r="H444">
            <v>6.8189434324998137</v>
          </cell>
          <cell r="I444">
            <v>9.0902742337170857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0.16245519281427806</v>
          </cell>
          <cell r="F445">
            <v>0.6262854544763683</v>
          </cell>
          <cell r="G445">
            <v>1.2536230552253163</v>
          </cell>
          <cell r="H445">
            <v>1.8429576844594096</v>
          </cell>
          <cell r="I445">
            <v>2.3308395471069443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0.52852089395578439</v>
          </cell>
          <cell r="F446">
            <v>2.0876181815878962</v>
          </cell>
          <cell r="G446">
            <v>4.3458932581144349</v>
          </cell>
          <cell r="H446">
            <v>6.8189434324998137</v>
          </cell>
          <cell r="I446">
            <v>9.0902742337170857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4.2013208764402503E-2</v>
          </cell>
          <cell r="F447">
            <v>0.121325775004428</v>
          </cell>
          <cell r="G447">
            <v>0.17673487470825</v>
          </cell>
          <cell r="H447">
            <v>0.243703844410703</v>
          </cell>
          <cell r="I447">
            <v>0.47510968828961903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4.2013208764402503E-2</v>
          </cell>
          <cell r="F448">
            <v>0.16333890368520773</v>
          </cell>
          <cell r="G448">
            <v>0.34007355622166974</v>
          </cell>
          <cell r="H448">
            <v>0.5368155345785196</v>
          </cell>
          <cell r="I448">
            <v>0.71580985169883105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2.6520422878370327E-3</v>
          </cell>
          <cell r="H449">
            <v>7.078800229400648</v>
          </cell>
          <cell r="I449">
            <v>7.3742509782285195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2.6520422878370327E-3</v>
          </cell>
          <cell r="H450">
            <v>7.078800229400648</v>
          </cell>
          <cell r="I450">
            <v>7.3742509782285195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1.7848991696753301E-4</v>
          </cell>
          <cell r="H451">
            <v>0.202099410290521</v>
          </cell>
          <cell r="I451">
            <v>0.190595148367628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1.7848991696753301E-4</v>
          </cell>
          <cell r="H452">
            <v>0.24942079186328101</v>
          </cell>
          <cell r="I452">
            <v>0.25981849034663401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0.78760579637020223</v>
          </cell>
          <cell r="F453">
            <v>0.76325000346175775</v>
          </cell>
          <cell r="G453">
            <v>0.57944605068813826</v>
          </cell>
          <cell r="H453">
            <v>0.12582839247402683</v>
          </cell>
          <cell r="I453">
            <v>5.2530666740179213E-2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E454">
            <v>0.78763718933965166</v>
          </cell>
          <cell r="F454">
            <v>0.76328635968299929</v>
          </cell>
          <cell r="G454">
            <v>0.57947568149216422</v>
          </cell>
          <cell r="H454">
            <v>0.12583594742188489</v>
          </cell>
          <cell r="I454">
            <v>5.2533945430544501E-2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7.4468071136800998E-3</v>
          </cell>
          <cell r="E455">
            <v>6.9467422185176597E-2</v>
          </cell>
          <cell r="F455">
            <v>4.2998134146338803E-5</v>
          </cell>
          <cell r="G455">
            <v>4.0814066270287502E-5</v>
          </cell>
          <cell r="H455">
            <v>1.7385405474523798E-2</v>
          </cell>
          <cell r="I455">
            <v>2.3969978784244301E-5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7.4468071136800998E-3</v>
          </cell>
          <cell r="E456">
            <v>7.6894631385215198E-2</v>
          </cell>
          <cell r="F456">
            <v>7.6894763742288416E-2</v>
          </cell>
          <cell r="G456">
            <v>7.689207376483137E-2</v>
          </cell>
          <cell r="H456">
            <v>1.7980088911360059E-2</v>
          </cell>
          <cell r="I456">
            <v>7.6057115945694798E-3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1.4413727656398122E-3</v>
          </cell>
          <cell r="H457">
            <v>2.5624271717216152E-3</v>
          </cell>
          <cell r="I457">
            <v>1.0607626956834714E-3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1.4559320865048615E-3</v>
          </cell>
          <cell r="H458">
            <v>2.5883102744662803E-3</v>
          </cell>
          <cell r="I458">
            <v>1.0714774703873449E-3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1.4413727656398122E-3</v>
          </cell>
          <cell r="H459">
            <v>2.5624271717216152E-3</v>
          </cell>
          <cell r="I459">
            <v>1.0607626956834714E-3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1.45449297598833E-4</v>
          </cell>
          <cell r="H460">
            <v>1.7682701772296701E-4</v>
          </cell>
          <cell r="I460">
            <v>6.2179045800752394E-5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1.45449297598833E-4</v>
          </cell>
          <cell r="H461">
            <v>2.6240119296873002E-4</v>
          </cell>
          <cell r="I461">
            <v>1.1054617967985899E-4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6.413386278373668E-3</v>
          </cell>
          <cell r="G463">
            <v>5.7707491276153579E-3</v>
          </cell>
          <cell r="H463">
            <v>9.1543699917481132E-3</v>
          </cell>
          <cell r="I463">
            <v>5.8138059554310147E-3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61.718525650860734</v>
          </cell>
          <cell r="E464">
            <v>58.235865664220796</v>
          </cell>
          <cell r="F464">
            <v>58.273409166539338</v>
          </cell>
          <cell r="G464">
            <v>58.050725874405224</v>
          </cell>
          <cell r="H464">
            <v>58.795016371235228</v>
          </cell>
          <cell r="I464">
            <v>57.49134325845769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1.4007903400971145</v>
          </cell>
          <cell r="F465">
            <v>2.4035113846304799</v>
          </cell>
          <cell r="G465">
            <v>3.8638797769860003</v>
          </cell>
          <cell r="H465">
            <v>3.8645422375258147</v>
          </cell>
          <cell r="I465">
            <v>5.0115073655249667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3.9773124979623469</v>
          </cell>
          <cell r="F466">
            <v>3.977319842051644</v>
          </cell>
          <cell r="G466">
            <v>4.0307676283453002</v>
          </cell>
          <cell r="H466">
            <v>5.8243822085258579</v>
          </cell>
          <cell r="I466">
            <v>6.0987309576791766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9.813887762500789</v>
          </cell>
          <cell r="E467">
            <v>10.335083003010425</v>
          </cell>
          <cell r="F467">
            <v>10.483445338600763</v>
          </cell>
          <cell r="G467">
            <v>10.704539397851008</v>
          </cell>
          <cell r="H467">
            <v>11.026475053804727</v>
          </cell>
          <cell r="I467">
            <v>14.686741341949022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6.7627880789923614E-2</v>
          </cell>
          <cell r="E468">
            <v>8.5488668699600867E-2</v>
          </cell>
          <cell r="F468">
            <v>8.4905895858061714E-2</v>
          </cell>
          <cell r="G468">
            <v>8.5392251024926633E-2</v>
          </cell>
          <cell r="H468">
            <v>8.5085245781682861E-2</v>
          </cell>
          <cell r="I468">
            <v>8.5395383696281538E-2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2.0642640442273299E-4</v>
          </cell>
          <cell r="F469">
            <v>6.1559083477367819E-4</v>
          </cell>
          <cell r="G469">
            <v>6.6190212932640778E-4</v>
          </cell>
          <cell r="H469">
            <v>8.8055551571135501E-4</v>
          </cell>
          <cell r="I469">
            <v>3.9122410430475268E-4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2.0641669988180286E-4</v>
          </cell>
          <cell r="F470">
            <v>6.1616456542092969E-4</v>
          </cell>
          <cell r="G470">
            <v>6.682967057748488E-4</v>
          </cell>
          <cell r="H470">
            <v>9.1895281652637224E-4</v>
          </cell>
          <cell r="I470">
            <v>3.9796463817564086E-4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4.1284310430453558E-4</v>
          </cell>
          <cell r="F471">
            <v>1.2317554001946079E-3</v>
          </cell>
          <cell r="G471">
            <v>1.3301988351012563E-3</v>
          </cell>
          <cell r="H471">
            <v>1.7995083322377282E-3</v>
          </cell>
          <cell r="I471">
            <v>7.891887424803937E-4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1.7717835211770788E-4</v>
          </cell>
          <cell r="G472">
            <v>1.7681617975491055E-4</v>
          </cell>
          <cell r="H472">
            <v>2.881006936414886E-4</v>
          </cell>
          <cell r="I472">
            <v>1.2039631841057889E-4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1.7722307799783685E-4</v>
          </cell>
          <cell r="G473">
            <v>1.7684473019878076E-4</v>
          </cell>
          <cell r="H473">
            <v>2.8816054292538909E-4</v>
          </cell>
          <cell r="I473">
            <v>1.2042929279728172E-4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1.29216392348257E-5</v>
          </cell>
          <cell r="E474">
            <v>2.4231466064626599E-7</v>
          </cell>
          <cell r="F474">
            <v>7.0764855058094494E-5</v>
          </cell>
          <cell r="G474">
            <v>1.96635621182927E-5</v>
          </cell>
          <cell r="H474">
            <v>2.5329465323495401E-5</v>
          </cell>
          <cell r="I474">
            <v>1.75440842896085E-5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1.29216392348257E-5</v>
          </cell>
          <cell r="E475">
            <v>3.7549712341529929E-7</v>
          </cell>
          <cell r="F475">
            <v>7.1026622027820494E-5</v>
          </cell>
          <cell r="G475">
            <v>7.1822654350632196E-5</v>
          </cell>
          <cell r="H475">
            <v>1.1537490970701211E-4</v>
          </cell>
          <cell r="I475">
            <v>4.3416979328459106E-5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0.43672444574810221</v>
          </cell>
          <cell r="E476">
            <v>0.55206544381640787</v>
          </cell>
          <cell r="F476">
            <v>2.2138018380845312</v>
          </cell>
          <cell r="G476">
            <v>6.6809475266082332</v>
          </cell>
          <cell r="H476">
            <v>6.6809600532752187</v>
          </cell>
          <cell r="I476">
            <v>6.6809644367253451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0.43672444574810221</v>
          </cell>
          <cell r="E477">
            <v>0.55206544381640787</v>
          </cell>
          <cell r="F477">
            <v>2.2138018380845312</v>
          </cell>
          <cell r="G477">
            <v>6.6809475266082332</v>
          </cell>
          <cell r="H477">
            <v>6.6809600532752187</v>
          </cell>
          <cell r="I477">
            <v>6.6809644367253451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1.1889698380428677E-4</v>
          </cell>
          <cell r="H478">
            <v>3.4250976232947918E-4</v>
          </cell>
          <cell r="I478">
            <v>1.3492774991869853E-4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2.2832177128669559E-4</v>
          </cell>
          <cell r="H479">
            <v>3.4707333908583259E-4</v>
          </cell>
          <cell r="I479">
            <v>1.3538121794258904E-4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3.4721875509098268E-4</v>
          </cell>
          <cell r="H480">
            <v>6.8958310141531236E-4</v>
          </cell>
          <cell r="I480">
            <v>2.7030896786128762E-4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1522.32243158608</v>
          </cell>
          <cell r="E481">
            <v>1351.8417710009401</v>
          </cell>
          <cell r="F481">
            <v>1524.2467081582799</v>
          </cell>
          <cell r="G481">
            <v>1747.1230173266199</v>
          </cell>
          <cell r="H481">
            <v>1572.1131824243801</v>
          </cell>
          <cell r="I481">
            <v>795.02143504447395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27.210387956892642</v>
          </cell>
          <cell r="E482">
            <v>28.488429877922378</v>
          </cell>
          <cell r="F482">
            <v>26.947691856135986</v>
          </cell>
          <cell r="G482">
            <v>30.879091978916996</v>
          </cell>
          <cell r="H482">
            <v>27.857822645267618</v>
          </cell>
          <cell r="I482">
            <v>14.207057253442828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26.991532474930466</v>
          </cell>
          <cell r="E483">
            <v>23.968825726966994</v>
          </cell>
          <cell r="F483">
            <v>27.025650853870147</v>
          </cell>
          <cell r="G483">
            <v>30.977358463238033</v>
          </cell>
          <cell r="H483">
            <v>27.874347206106091</v>
          </cell>
          <cell r="I483">
            <v>14.096124734831106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0.30578232032802316</v>
          </cell>
          <cell r="E484">
            <v>4.6106138470765385</v>
          </cell>
          <cell r="F484">
            <v>7.2783303225924861E-3</v>
          </cell>
          <cell r="G484">
            <v>2.1441924126748175E-4</v>
          </cell>
          <cell r="H484">
            <v>3.1255758410123177E-4</v>
          </cell>
          <cell r="I484">
            <v>5.3713816408346843E-4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8.5029619992956222E-4</v>
          </cell>
          <cell r="G485">
            <v>1.6708607884895251E-4</v>
          </cell>
          <cell r="H485">
            <v>7.2159064455038682E-2</v>
          </cell>
          <cell r="I485">
            <v>0.15578406030828118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4.1310859845383302E-7</v>
          </cell>
          <cell r="E486">
            <v>8.6134578226894902E-8</v>
          </cell>
          <cell r="F486">
            <v>1.29451567400772E-7</v>
          </cell>
          <cell r="G486">
            <v>1.4551709831481301E-7</v>
          </cell>
          <cell r="H486">
            <v>3.0501854187731E-7</v>
          </cell>
          <cell r="I486">
            <v>5.2000548502687402E-7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2.2350526147337386</v>
          </cell>
          <cell r="E487">
            <v>2.2350527008683168</v>
          </cell>
          <cell r="F487">
            <v>2.2350528303198844</v>
          </cell>
          <cell r="G487">
            <v>2.2350529758369824</v>
          </cell>
          <cell r="H487">
            <v>2.2350535093658754</v>
          </cell>
          <cell r="I487">
            <v>1.1208923302350802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0.62578718342772921</v>
          </cell>
          <cell r="E488">
            <v>0.73757360126087512</v>
          </cell>
          <cell r="F488">
            <v>0.73633587737869555</v>
          </cell>
          <cell r="G488">
            <v>0.73428371619599553</v>
          </cell>
          <cell r="H488">
            <v>0.73022426649061423</v>
          </cell>
          <cell r="I488">
            <v>0.72623604957009846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0.62578718342772921</v>
          </cell>
          <cell r="E489">
            <v>0.73757360126087512</v>
          </cell>
          <cell r="F489">
            <v>0.73633587737869555</v>
          </cell>
          <cell r="G489">
            <v>0.73428371619599553</v>
          </cell>
          <cell r="H489">
            <v>0.73022426649061423</v>
          </cell>
          <cell r="I489">
            <v>0.72623604957009846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5.3111179393749222</v>
          </cell>
          <cell r="E490">
            <v>6.2669384620184179</v>
          </cell>
          <cell r="F490">
            <v>5.7596684363201733</v>
          </cell>
          <cell r="G490">
            <v>7.8412386415492685</v>
          </cell>
          <cell r="H490">
            <v>8.1453675140330084</v>
          </cell>
          <cell r="I490">
            <v>6.2930093698706848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9.0018948124998719</v>
          </cell>
          <cell r="E491">
            <v>10.609940962785137</v>
          </cell>
          <cell r="F491">
            <v>9.7346508782876153</v>
          </cell>
          <cell r="G491">
            <v>13.215570744184172</v>
          </cell>
          <cell r="H491">
            <v>13.651453934133519</v>
          </cell>
          <cell r="I491">
            <v>10.488348949784465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5.3111179393749222</v>
          </cell>
          <cell r="E492">
            <v>6.2669384620184179</v>
          </cell>
          <cell r="F492">
            <v>5.7596684363201733</v>
          </cell>
          <cell r="G492">
            <v>7.8412386415492685</v>
          </cell>
          <cell r="H492">
            <v>8.1453675140330084</v>
          </cell>
          <cell r="I492">
            <v>6.2930093698706848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5.2648842777449599E-2</v>
          </cell>
          <cell r="F493">
            <v>1.5147796152120899E-4</v>
          </cell>
          <cell r="G493">
            <v>8.7196136635600094E-2</v>
          </cell>
          <cell r="H493">
            <v>0.13361909206685499</v>
          </cell>
          <cell r="I493">
            <v>0.16915747864846201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0.34148146157254061</v>
          </cell>
          <cell r="F494">
            <v>0.34162771137355225</v>
          </cell>
          <cell r="G494">
            <v>0.42881685803286823</v>
          </cell>
          <cell r="H494">
            <v>0.47768923579534217</v>
          </cell>
          <cell r="I494">
            <v>0.38646710459754668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3.125800622791802E-4</v>
          </cell>
          <cell r="E495">
            <v>1.1877900030824292E-4</v>
          </cell>
          <cell r="F495">
            <v>2.0664880502850399E-4</v>
          </cell>
          <cell r="G495">
            <v>1.2163466965186564E-3</v>
          </cell>
          <cell r="H495">
            <v>3.4932795245258372</v>
          </cell>
          <cell r="I495">
            <v>5.2881930982291721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0.17217838377211159</v>
          </cell>
          <cell r="E496">
            <v>0.52151385809122974</v>
          </cell>
          <cell r="F496">
            <v>1.1303801142724328</v>
          </cell>
          <cell r="G496">
            <v>2.6358260788528756</v>
          </cell>
          <cell r="H496">
            <v>0.33646038182845361</v>
          </cell>
          <cell r="I496">
            <v>0.59650846679363012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0.17249096383439078</v>
          </cell>
          <cell r="E497">
            <v>0.52163263709153807</v>
          </cell>
          <cell r="F497">
            <v>1.1305867630774626</v>
          </cell>
          <cell r="G497">
            <v>2.6370424255493932</v>
          </cell>
          <cell r="H497">
            <v>3.8297399063542938</v>
          </cell>
          <cell r="I497">
            <v>5.8847015650228043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E498">
            <v>3.7032563829775804E-8</v>
          </cell>
          <cell r="F498">
            <v>8.1034407603806424E-2</v>
          </cell>
          <cell r="G498">
            <v>8.0396479048877784E-2</v>
          </cell>
          <cell r="H498">
            <v>0.28755324881755723</v>
          </cell>
          <cell r="I498">
            <v>0.22506295565329759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F499">
            <v>8.1040257342997538E-2</v>
          </cell>
          <cell r="G499">
            <v>8.0402118565387065E-2</v>
          </cell>
          <cell r="H499">
            <v>0.28759170947849377</v>
          </cell>
          <cell r="I499">
            <v>0.22510631135133163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6.1822007184331304E-3</v>
          </cell>
          <cell r="E500">
            <v>9.90822595910738E-3</v>
          </cell>
          <cell r="F500">
            <v>7.2646580497270701E-7</v>
          </cell>
          <cell r="G500">
            <v>2.8932331273572701E-6</v>
          </cell>
          <cell r="H500">
            <v>4.19617726346182E-2</v>
          </cell>
          <cell r="I500">
            <v>2.05551128726323E-2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6.1822007184331304E-3</v>
          </cell>
          <cell r="E501">
            <v>1.6090426677540501E-2</v>
          </cell>
          <cell r="F501">
            <v>1.6091153143345499E-2</v>
          </cell>
          <cell r="G501">
            <v>1.6094046376472802E-2</v>
          </cell>
          <cell r="H501">
            <v>5.7638094252713698E-2</v>
          </cell>
          <cell r="I501">
            <v>5.7638287910254098E-2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2.8594619637682799E-5</v>
          </cell>
          <cell r="F502">
            <v>2.8658188145625713E-5</v>
          </cell>
          <cell r="G502">
            <v>2.8753924540035029E-5</v>
          </cell>
          <cell r="H502">
            <v>1.8589162386875713E-5</v>
          </cell>
          <cell r="I502">
            <v>1.0716559455198868E-5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1.760886469808059E-4</v>
          </cell>
          <cell r="F503">
            <v>1.7648010847587362E-4</v>
          </cell>
          <cell r="G503">
            <v>1.7706966316734913E-4</v>
          </cell>
          <cell r="H503">
            <v>1.1469176553373753E-4</v>
          </cell>
          <cell r="I503">
            <v>6.7258706615414861E-5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2.0468326661848873E-4</v>
          </cell>
          <cell r="F504">
            <v>2.0513829662149915E-4</v>
          </cell>
          <cell r="G504">
            <v>2.0582358770738406E-4</v>
          </cell>
          <cell r="H504">
            <v>1.3331629055134982E-4</v>
          </cell>
          <cell r="I504">
            <v>7.8180689184796092E-5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1.1110342103516101E-5</v>
          </cell>
          <cell r="F505">
            <v>2.6824515747645802E-8</v>
          </cell>
          <cell r="G505">
            <v>3.8941459374104001E-8</v>
          </cell>
          <cell r="H505">
            <v>2.8341136585996802E-6</v>
          </cell>
          <cell r="I505">
            <v>3.26238578831623E-7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1.1110342103516101E-5</v>
          </cell>
          <cell r="F506">
            <v>1.11371666192638E-5</v>
          </cell>
          <cell r="G506">
            <v>1.11761080786379E-5</v>
          </cell>
          <cell r="H506">
            <v>7.2307856136100802E-6</v>
          </cell>
          <cell r="I506">
            <v>4.2295586853709599E-6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7.9909143632377703E-5</v>
          </cell>
          <cell r="F507">
            <v>6.4796655043870624E-3</v>
          </cell>
          <cell r="G507">
            <v>1.7755773548301047E-3</v>
          </cell>
          <cell r="H507">
            <v>1.0775187384171059</v>
          </cell>
          <cell r="I507">
            <v>1.0798403499168776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7.9974458896649471E-5</v>
          </cell>
          <cell r="F508">
            <v>6.4879409392585652E-3</v>
          </cell>
          <cell r="G508">
            <v>1.7755773548301023E-3</v>
          </cell>
          <cell r="H508">
            <v>1.0775187384171054</v>
          </cell>
          <cell r="I508">
            <v>1.0798403499168776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9.794223213532857E-5</v>
          </cell>
          <cell r="F509">
            <v>7.7245210320755035E-3</v>
          </cell>
          <cell r="G509">
            <v>2.0416152642767347E-3</v>
          </cell>
          <cell r="H509">
            <v>1.1590189394856054</v>
          </cell>
          <cell r="I509">
            <v>1.0911674471978623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9.794223213532857E-5</v>
          </cell>
          <cell r="F510">
            <v>7.7245210320755035E-3</v>
          </cell>
          <cell r="G510">
            <v>2.0416152642767347E-3</v>
          </cell>
          <cell r="H510">
            <v>1.1590189394856054</v>
          </cell>
          <cell r="I510">
            <v>1.0911674471978623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4.9498062128866603E-4</v>
          </cell>
          <cell r="E511">
            <v>1.36045541795863E-5</v>
          </cell>
          <cell r="F511">
            <v>1.8008411810233599E-5</v>
          </cell>
          <cell r="G511">
            <v>7.5753263240632999E-6</v>
          </cell>
          <cell r="H511">
            <v>6.7008453684694601E-6</v>
          </cell>
          <cell r="I511">
            <v>1.09343866198267E-5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4.9498062128866603E-4</v>
          </cell>
          <cell r="E512">
            <v>5.0822827530905745E-4</v>
          </cell>
          <cell r="F512">
            <v>5.252730761730294E-4</v>
          </cell>
          <cell r="G512">
            <v>5.3101818515507288E-4</v>
          </cell>
          <cell r="H512">
            <v>0.30352206389819986</v>
          </cell>
          <cell r="I512">
            <v>0.24171954317040151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4.0676673040806631E-4</v>
          </cell>
          <cell r="H513">
            <v>0.14486492314413152</v>
          </cell>
          <cell r="I513">
            <v>0.10107688753571337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2.5760930589324726E-4</v>
          </cell>
          <cell r="H514">
            <v>3.7361238719171165E-2</v>
          </cell>
          <cell r="I514">
            <v>2.9280655263236678E-2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6.6437603630131281E-4</v>
          </cell>
          <cell r="H515">
            <v>0.18222616186330248</v>
          </cell>
          <cell r="I515">
            <v>0.13035754279894998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2651.5698674732898</v>
          </cell>
          <cell r="E516">
            <v>2731.8239091267501</v>
          </cell>
          <cell r="F516">
            <v>2703.56809272585</v>
          </cell>
          <cell r="G516">
            <v>2611.9833349476398</v>
          </cell>
          <cell r="H516">
            <v>2269.2417102373902</v>
          </cell>
          <cell r="I516">
            <v>1287.58142808086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47.1735345593247</v>
          </cell>
          <cell r="E517">
            <v>48.283000774211629</v>
          </cell>
          <cell r="F517">
            <v>47.784605346572093</v>
          </cell>
          <cell r="G517">
            <v>46.165107098090132</v>
          </cell>
          <cell r="H517">
            <v>40.199742266560122</v>
          </cell>
          <cell r="I517">
            <v>23.011389033755727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47.013650132505227</v>
          </cell>
          <cell r="E518">
            <v>48.436594133452978</v>
          </cell>
          <cell r="F518">
            <v>47.935604480954694</v>
          </cell>
          <cell r="G518">
            <v>46.311761257936872</v>
          </cell>
          <cell r="H518">
            <v>40.234782096407649</v>
          </cell>
          <cell r="I518">
            <v>22.829457944696042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0.31058592436084714</v>
          </cell>
          <cell r="E519">
            <v>6.5246080239841084E-4</v>
          </cell>
          <cell r="F519">
            <v>6.5297944974487267E-4</v>
          </cell>
          <cell r="G519">
            <v>6.5346803545372897E-4</v>
          </cell>
          <cell r="H519">
            <v>6.5640754873399706E-4</v>
          </cell>
          <cell r="I519">
            <v>6.7040374783714732E-4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1.0015224155951372E-3</v>
          </cell>
          <cell r="G520">
            <v>1.7232753836350027E-4</v>
          </cell>
          <cell r="H520">
            <v>9.272664668357794E-2</v>
          </cell>
          <cell r="I520">
            <v>0.25477331946760273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5.93294075172209E-7</v>
          </cell>
          <cell r="E521">
            <v>8.8749989722200405E-8</v>
          </cell>
          <cell r="F521">
            <v>1.06246752292292E-7</v>
          </cell>
          <cell r="G521">
            <v>1.2414477282645899E-7</v>
          </cell>
          <cell r="H521">
            <v>2.2757815012199301E-7</v>
          </cell>
          <cell r="I521">
            <v>4.12788415683138E-7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3.0972406006899953</v>
          </cell>
          <cell r="E522">
            <v>3.0972406894399849</v>
          </cell>
          <cell r="F522">
            <v>3.0972407956867372</v>
          </cell>
          <cell r="G522">
            <v>3.0972409198315103</v>
          </cell>
          <cell r="H522">
            <v>3.0972413525753768</v>
          </cell>
          <cell r="I522">
            <v>1.5532840060040922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8.5894304373756222E-4</v>
          </cell>
          <cell r="F523">
            <v>2.2276081359430223E-3</v>
          </cell>
          <cell r="G523">
            <v>2.4017589520505156E-3</v>
          </cell>
          <cell r="H523">
            <v>2.0751221289988424E-3</v>
          </cell>
          <cell r="I523">
            <v>1.192779149392317E-3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8.5894304373756222E-4</v>
          </cell>
          <cell r="F524">
            <v>2.2276081359430223E-3</v>
          </cell>
          <cell r="G524">
            <v>2.4017589520505156E-3</v>
          </cell>
          <cell r="H524">
            <v>2.0751221289988424E-3</v>
          </cell>
          <cell r="I524">
            <v>1.192779149392317E-3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8.676192360985484E-4</v>
          </cell>
          <cell r="F525">
            <v>2.2501092282252739E-3</v>
          </cell>
          <cell r="G525">
            <v>2.4260191434853735E-3</v>
          </cell>
          <cell r="H525">
            <v>2.0960829585846886E-3</v>
          </cell>
          <cell r="I525">
            <v>1.2048274236286019E-3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1.01171705576063E-4</v>
          </cell>
          <cell r="F526">
            <v>2.1740828301775701E-4</v>
          </cell>
          <cell r="G526">
            <v>1.69007751311807E-4</v>
          </cell>
          <cell r="H526">
            <v>1.5731945110467101E-4</v>
          </cell>
          <cell r="I526">
            <v>7.9952850430808399E-5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1.01171705576063E-4</v>
          </cell>
          <cell r="F527">
            <v>2.5541832215637182E-4</v>
          </cell>
          <cell r="G527">
            <v>2.5943296011063702E-4</v>
          </cell>
          <cell r="H527">
            <v>2.5568806039373196E-4</v>
          </cell>
          <cell r="I527">
            <v>1.3191662180316602E-4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1.7350724580751562E-3</v>
          </cell>
          <cell r="H528">
            <v>2.2408119528178915E-3</v>
          </cell>
          <cell r="I528">
            <v>4.8194140471634366E-4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6.3665924981476032E-7</v>
          </cell>
          <cell r="H529">
            <v>2.26348311808159E-6</v>
          </cell>
          <cell r="I529">
            <v>3.3141598144805864E-7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1.7366763463800966E-3</v>
          </cell>
          <cell r="H530">
            <v>2.2442506283928037E-3</v>
          </cell>
          <cell r="I530">
            <v>4.833632769523719E-4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0.95919891528258294</v>
          </cell>
          <cell r="E531">
            <v>1.1059379254893951</v>
          </cell>
          <cell r="F531">
            <v>1.6282198817172058</v>
          </cell>
          <cell r="G531">
            <v>1.628071605344338</v>
          </cell>
          <cell r="H531">
            <v>0.84963822127463939</v>
          </cell>
          <cell r="I531">
            <v>1.5923369138449228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1.6612558893539049E-4</v>
          </cell>
          <cell r="E532">
            <v>6.2305752520549313E-5</v>
          </cell>
          <cell r="F532">
            <v>1.0205129501498646E-4</v>
          </cell>
          <cell r="G532">
            <v>2.7047782003610611E-4</v>
          </cell>
          <cell r="H532">
            <v>0.82488155011977016</v>
          </cell>
          <cell r="I532">
            <v>1.6311733564367226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0.9593650408715183</v>
          </cell>
          <cell r="E533">
            <v>1.1060002312419168</v>
          </cell>
          <cell r="F533">
            <v>1.6283219330122205</v>
          </cell>
          <cell r="G533">
            <v>1.6283420831643733</v>
          </cell>
          <cell r="H533">
            <v>1.6745197713944098</v>
          </cell>
          <cell r="I533">
            <v>3.2235102702816452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6.8131750545583373E-4</v>
          </cell>
          <cell r="H534">
            <v>1.4293565323224143E-3</v>
          </cell>
          <cell r="I534">
            <v>5.4428337870534281E-4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6.8131750545583373E-4</v>
          </cell>
          <cell r="H535">
            <v>1.4293565323224143E-3</v>
          </cell>
          <cell r="I535">
            <v>5.4428337870534281E-4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6.8819950046043819E-4</v>
          </cell>
          <cell r="H536">
            <v>1.4437944770933479E-3</v>
          </cell>
          <cell r="I536">
            <v>5.497811906114569E-4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8.2914998704607701E-5</v>
          </cell>
          <cell r="H537">
            <v>1.0550788109512501E-4</v>
          </cell>
          <cell r="I537">
            <v>3.2056926407997101E-5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8.2914998704607701E-5</v>
          </cell>
          <cell r="H538">
            <v>1.58195471867203E-4</v>
          </cell>
          <cell r="I538">
            <v>5.9472494111957393E-5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2.6161579062521941E-5</v>
          </cell>
          <cell r="G539">
            <v>2.7636319095631806E-5</v>
          </cell>
          <cell r="H539">
            <v>1.3121596930171494E-4</v>
          </cell>
          <cell r="I539">
            <v>7.7690269234273435E-5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2.6233572459754263E-5</v>
          </cell>
          <cell r="G540">
            <v>2.7721949631637585E-5</v>
          </cell>
          <cell r="H540">
            <v>1.312519598349642E-4</v>
          </cell>
          <cell r="I540">
            <v>7.7739338603253504E-5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8.1859531626333606E-6</v>
          </cell>
          <cell r="E541">
            <v>1.20143367478807E-7</v>
          </cell>
          <cell r="F541">
            <v>1.09605266103144E-5</v>
          </cell>
          <cell r="G541">
            <v>6.3099165020217504E-6</v>
          </cell>
          <cell r="H541">
            <v>2.49595914597054E-5</v>
          </cell>
          <cell r="I541">
            <v>1.11582694526245E-5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8.1859531626333606E-6</v>
          </cell>
          <cell r="E542">
            <v>1.8346797789927054E-7</v>
          </cell>
          <cell r="F542">
            <v>1.1086926554049289E-5</v>
          </cell>
          <cell r="G542">
            <v>1.1154054863943599E-5</v>
          </cell>
          <cell r="H542">
            <v>4.3096512617785299E-5</v>
          </cell>
          <cell r="I542">
            <v>2.4275524613696703E-5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9.5770670609215707E-6</v>
          </cell>
          <cell r="F543">
            <v>1.59418298578921</v>
          </cell>
          <cell r="G543">
            <v>1.8609033877809036</v>
          </cell>
          <cell r="H543">
            <v>2.664627416876312</v>
          </cell>
          <cell r="I543">
            <v>4.1290992797810766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9.5641611112289961E-6</v>
          </cell>
          <cell r="F544">
            <v>2.2273229756967741</v>
          </cell>
          <cell r="G544">
            <v>3.0424399298749325</v>
          </cell>
          <cell r="H544">
            <v>3.9250585928758195</v>
          </cell>
          <cell r="I544">
            <v>4.7268890031111281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1.8714051078583567E-5</v>
          </cell>
          <cell r="F545">
            <v>3.8215059614859861</v>
          </cell>
          <cell r="G545">
            <v>4.9033433176558363</v>
          </cell>
          <cell r="H545">
            <v>6.589686009752131</v>
          </cell>
          <cell r="I545">
            <v>8.8559882828922074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213.78044167522901</v>
          </cell>
          <cell r="E546">
            <v>2.81126215571833E-2</v>
          </cell>
          <cell r="F546">
            <v>7.8577781990554305E-2</v>
          </cell>
          <cell r="G546">
            <v>3.9897727841782603E-2</v>
          </cell>
          <cell r="H546">
            <v>6.6798574314674203E-2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2.7300007683182717</v>
          </cell>
          <cell r="E547">
            <v>3.5900140279036602E-4</v>
          </cell>
          <cell r="F547">
            <v>1.0034472916509792E-3</v>
          </cell>
          <cell r="G547">
            <v>5.0949856221033487E-4</v>
          </cell>
          <cell r="H547">
            <v>8.5302545814112984E-4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2.7763693724055711</v>
          </cell>
          <cell r="E548">
            <v>3.6509898126212099E-4</v>
          </cell>
          <cell r="F548">
            <v>1.0204906752020032E-3</v>
          </cell>
          <cell r="G548">
            <v>5.1815230963353986E-4</v>
          </cell>
          <cell r="H548">
            <v>8.6751395213862574E-4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1.373109245338339E-4</v>
          </cell>
          <cell r="G549">
            <v>1.500490485588194E-4</v>
          </cell>
          <cell r="H549">
            <v>2.204254655965589E-4</v>
          </cell>
          <cell r="I549">
            <v>2.2883769847664977E-4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1.373109245338339E-4</v>
          </cell>
          <cell r="G550">
            <v>1.500490485588194E-4</v>
          </cell>
          <cell r="H550">
            <v>2.204254655965589E-4</v>
          </cell>
          <cell r="I550">
            <v>2.2883769847664977E-4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3.5484133036954302E-8</v>
          </cell>
          <cell r="E551">
            <v>5.0902224898111701E-8</v>
          </cell>
          <cell r="F551">
            <v>1.2139165812345799E-5</v>
          </cell>
          <cell r="G551">
            <v>2.0448805369234999E-7</v>
          </cell>
          <cell r="H551">
            <v>2.23195755160916E-7</v>
          </cell>
          <cell r="I551">
            <v>6.6687344689494796E-8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3.5484133036954302E-8</v>
          </cell>
          <cell r="E552">
            <v>8.6386357935066102E-8</v>
          </cell>
          <cell r="F552">
            <v>1.2225552170280899E-5</v>
          </cell>
          <cell r="G552">
            <v>1.24300402239732E-5</v>
          </cell>
          <cell r="H552">
            <v>1.7805401823404164E-5</v>
          </cell>
          <cell r="I552">
            <v>1.7867362401126286E-5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0.47089368619408184</v>
          </cell>
          <cell r="G553">
            <v>0.4709783541603994</v>
          </cell>
          <cell r="H553">
            <v>1.6867314197002701</v>
          </cell>
          <cell r="I553">
            <v>1.686736566925916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0.47089368619408184</v>
          </cell>
          <cell r="G554">
            <v>0.4709783541603994</v>
          </cell>
          <cell r="H554">
            <v>1.6867314197002701</v>
          </cell>
          <cell r="I554">
            <v>1.686736566925916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3.0874796711339999E-6</v>
          </cell>
          <cell r="G555">
            <v>1.22962407912684E-5</v>
          </cell>
          <cell r="H555">
            <v>0.16999305801058401</v>
          </cell>
          <cell r="I555">
            <v>8.9885570129467601E-2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6.8387400859218239E-2</v>
          </cell>
          <cell r="G556">
            <v>6.839969710000951E-2</v>
          </cell>
          <cell r="H556">
            <v>0.24496221375617899</v>
          </cell>
          <cell r="I556">
            <v>0.244962999352515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4.1464769756788987E-4</v>
          </cell>
          <cell r="H557">
            <v>8.7487188004788151E-4</v>
          </cell>
          <cell r="I557">
            <v>2.2386064780077603E-3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4.379425120379958E-4</v>
          </cell>
          <cell r="H558">
            <v>9.2402198566854876E-4</v>
          </cell>
          <cell r="I558">
            <v>2.364370886884602E-3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5.2797600405572498E-5</v>
          </cell>
          <cell r="H559">
            <v>7.6373067355416501E-5</v>
          </cell>
          <cell r="I559">
            <v>1.82179121418965E-4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5.2797600405572498E-5</v>
          </cell>
          <cell r="H560">
            <v>1.147536255101054E-4</v>
          </cell>
          <cell r="I560">
            <v>2.3845811501891427E-4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8.2105303173527575E-3</v>
          </cell>
          <cell r="F561">
            <v>8.2106898627888232E-3</v>
          </cell>
          <cell r="G561">
            <v>8.4141911862697875E-3</v>
          </cell>
          <cell r="H561">
            <v>1.9306858334241724E-2</v>
          </cell>
          <cell r="I561">
            <v>2.1145729116968225E-2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2.1543581089457682</v>
          </cell>
          <cell r="F562">
            <v>2.1543999720155882</v>
          </cell>
          <cell r="G562">
            <v>2.2077966113892735</v>
          </cell>
          <cell r="H562">
            <v>5.0659196425757225</v>
          </cell>
          <cell r="I562">
            <v>5.5484202885690257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2.1625686392631209</v>
          </cell>
          <cell r="F563">
            <v>2.1626106618783729</v>
          </cell>
          <cell r="G563">
            <v>2.2162108025755467</v>
          </cell>
          <cell r="H563">
            <v>5.0852265009099682</v>
          </cell>
          <cell r="I563">
            <v>5.569566017685986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0.11761360519545699</v>
          </cell>
          <cell r="F564">
            <v>3.1825048002184401E-6</v>
          </cell>
          <cell r="G564">
            <v>2.9111868174528902E-3</v>
          </cell>
          <cell r="H564">
            <v>7.1169118359639502E-2</v>
          </cell>
          <cell r="I564">
            <v>0.165204754578998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0.11761360519545699</v>
          </cell>
          <cell r="F565">
            <v>0.11761678770025701</v>
          </cell>
          <cell r="G565">
            <v>0.12052797451771</v>
          </cell>
          <cell r="H565">
            <v>0.27656336158223899</v>
          </cell>
          <cell r="I565">
            <v>0.30289395691993898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1.7177217334944041E-3</v>
          </cell>
          <cell r="H566">
            <v>2.218403833289714E-3</v>
          </cell>
          <cell r="I566">
            <v>4.7712199066918059E-4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1.7350724580751562E-3</v>
          </cell>
          <cell r="H567">
            <v>2.2408119528178915E-3</v>
          </cell>
          <cell r="I567">
            <v>4.8194140471634366E-4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1.7177217334944041E-3</v>
          </cell>
          <cell r="H568">
            <v>2.218403833289714E-3</v>
          </cell>
          <cell r="I568">
            <v>4.7712199066918059E-4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1.45783274142779E-4</v>
          </cell>
          <cell r="H569">
            <v>1.38315115524581E-4</v>
          </cell>
          <cell r="I569">
            <v>2.97977880773747E-5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1.45783274142779E-4</v>
          </cell>
          <cell r="H570">
            <v>2.1307101262677799E-4</v>
          </cell>
          <cell r="I570">
            <v>6.0497500910982005E-5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F571">
            <v>1.5654073095681224E-3</v>
          </cell>
          <cell r="G571">
            <v>6.7792956219486246E-4</v>
          </cell>
          <cell r="H571">
            <v>4.0318516972184543E-3</v>
          </cell>
          <cell r="I571">
            <v>1.6500865002088087E-3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F572">
            <v>2.0198929753973589E-3</v>
          </cell>
          <cell r="G572">
            <v>8.4742469092058967E-4</v>
          </cell>
          <cell r="H572">
            <v>4.7434337061284231E-3</v>
          </cell>
          <cell r="I572">
            <v>1.8334621179558488E-3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7.635075489506E-4</v>
          </cell>
          <cell r="E573">
            <v>4.0782409811721396E-6</v>
          </cell>
          <cell r="F573">
            <v>2.3054152103947699E-5</v>
          </cell>
          <cell r="G573">
            <v>1.39046251646432E-5</v>
          </cell>
          <cell r="H573">
            <v>2.85167695608918E-5</v>
          </cell>
          <cell r="I573">
            <v>2.45864489369965E-5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7.635075489506E-4</v>
          </cell>
          <cell r="E574">
            <v>6.9748492054420548E-6</v>
          </cell>
          <cell r="F574">
            <v>2.7951667826025075E-5</v>
          </cell>
          <cell r="G574">
            <v>2.8315673470824033E-5</v>
          </cell>
          <cell r="H574">
            <v>1.7511284553579478E-4</v>
          </cell>
          <cell r="I574">
            <v>7.2640965745122092E-5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0.48734396472973568</v>
          </cell>
          <cell r="F575">
            <v>0.48734678651007207</v>
          </cell>
          <cell r="G575">
            <v>0.48734692780488226</v>
          </cell>
          <cell r="H575">
            <v>0.48715913876258105</v>
          </cell>
          <cell r="I575">
            <v>0.35354507716250422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0.75334050579351053</v>
          </cell>
          <cell r="F576">
            <v>0.75334486772590237</v>
          </cell>
          <cell r="G576">
            <v>0.753345086140639</v>
          </cell>
          <cell r="H576">
            <v>0.75305480021868676</v>
          </cell>
          <cell r="I576">
            <v>0.54651303089001912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1.2406844705232447</v>
          </cell>
          <cell r="F577">
            <v>1.2406916542359749</v>
          </cell>
          <cell r="G577">
            <v>1.2406920139455211</v>
          </cell>
          <cell r="H577">
            <v>1.2402139389812685</v>
          </cell>
          <cell r="I577">
            <v>0.90005810805252329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3.1817854908822901E-6</v>
          </cell>
          <cell r="G578">
            <v>8.79908566177428E-8</v>
          </cell>
          <cell r="H578">
            <v>6.7451539521112699E-2</v>
          </cell>
          <cell r="I578">
            <v>3.7175381061551098E-7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6.7476522301411296E-2</v>
          </cell>
          <cell r="G579">
            <v>6.7476610292267897E-2</v>
          </cell>
          <cell r="H579">
            <v>6.7453048279313393E-2</v>
          </cell>
          <cell r="I579">
            <v>4.8952589612897598E-2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0.56334852873076091</v>
          </cell>
          <cell r="E580">
            <v>1.1276255681613592</v>
          </cell>
          <cell r="F580">
            <v>1.4104410403904806</v>
          </cell>
          <cell r="G580">
            <v>2.6857408205674083</v>
          </cell>
          <cell r="H580">
            <v>6.4142074486667671</v>
          </cell>
          <cell r="I580">
            <v>6.4142152726149089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0.56334852873076091</v>
          </cell>
          <cell r="E581">
            <v>1.1276255681613592</v>
          </cell>
          <cell r="F581">
            <v>1.4104410403904806</v>
          </cell>
          <cell r="G581">
            <v>2.6857408205674083</v>
          </cell>
          <cell r="H581">
            <v>6.4142074486667671</v>
          </cell>
          <cell r="I581">
            <v>6.4142152726149089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2.2875852310121399E-2</v>
          </cell>
          <cell r="G582">
            <v>0.103004891339355</v>
          </cell>
          <cell r="H582">
            <v>0.16649312690481499</v>
          </cell>
          <cell r="I582">
            <v>4.6572734616817602E-2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0.113974879992339</v>
          </cell>
          <cell r="G583">
            <v>0.21697977133169399</v>
          </cell>
          <cell r="H583">
            <v>0.51822200329254497</v>
          </cell>
          <cell r="I583">
            <v>0.51822425940902594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2.3169410237079809E-2</v>
          </cell>
          <cell r="F584">
            <v>2.3168696199698132E-2</v>
          </cell>
          <cell r="G584">
            <v>2.3170930121706363E-2</v>
          </cell>
          <cell r="H584">
            <v>6.0318581836123664E-4</v>
          </cell>
          <cell r="I584">
            <v>4.3692317278888203E-4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4.5981008937181572E-2</v>
          </cell>
          <cell r="F585">
            <v>4.5979591889492785E-2</v>
          </cell>
          <cell r="G585">
            <v>4.5984025234440805E-2</v>
          </cell>
          <cell r="H585">
            <v>1.1970564732140924E-3</v>
          </cell>
          <cell r="I585">
            <v>8.6709882156238438E-4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6.9150419174261388E-2</v>
          </cell>
          <cell r="F586">
            <v>6.9148288089190879E-2</v>
          </cell>
          <cell r="G586">
            <v>6.9154955356147199E-2</v>
          </cell>
          <cell r="H586">
            <v>1.8002422915753299E-3</v>
          </cell>
          <cell r="I586">
            <v>1.3040219943512665E-3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3.5644031786192402E-7</v>
          </cell>
          <cell r="G587">
            <v>3.7296238929939302E-7</v>
          </cell>
          <cell r="H587">
            <v>9.6526044269046996E-5</v>
          </cell>
          <cell r="I587">
            <v>4.17753705025615E-7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3.7616508029956002E-3</v>
          </cell>
          <cell r="G588">
            <v>3.7620237653849002E-3</v>
          </cell>
          <cell r="H588">
            <v>9.7930678485774798E-5</v>
          </cell>
          <cell r="I588">
            <v>7.0929638962061902E-5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4.2888051947244181E-4</v>
          </cell>
          <cell r="H589">
            <v>1.297012723206633E-3</v>
          </cell>
          <cell r="I589">
            <v>1.1507833841100244E-3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3.6927887795844993E-4</v>
          </cell>
          <cell r="H590">
            <v>1.0624335243744141E-3</v>
          </cell>
          <cell r="I590">
            <v>8.4489178553675821E-4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2.86874467240004E-5</v>
          </cell>
          <cell r="H591">
            <v>4.1251619119218102E-6</v>
          </cell>
          <cell r="I591">
            <v>1.6683222810327101E-6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2.86874467240004E-5</v>
          </cell>
          <cell r="H592">
            <v>7.1293626643718547E-5</v>
          </cell>
          <cell r="I592">
            <v>6.2770739172443926E-5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4.2799754228243208</v>
          </cell>
          <cell r="E593">
            <v>3.5069051518472003</v>
          </cell>
          <cell r="F593">
            <v>4.2791506624001148</v>
          </cell>
          <cell r="G593">
            <v>2.1316571027210425</v>
          </cell>
          <cell r="H593">
            <v>0.68487661040850767</v>
          </cell>
          <cell r="I593">
            <v>0.39743233114737642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4.5052372871834923</v>
          </cell>
          <cell r="E594">
            <v>3.6914791072075768</v>
          </cell>
          <cell r="F594">
            <v>4.5043691183159122</v>
          </cell>
          <cell r="G594">
            <v>2.2438495818116251</v>
          </cell>
          <cell r="H594">
            <v>0.72092274779842935</v>
          </cell>
          <cell r="I594">
            <v>0.41834982226039641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6.5145964605971402E-8</v>
          </cell>
          <cell r="E595">
            <v>7.1053217247046099E-7</v>
          </cell>
          <cell r="F595">
            <v>1.0415633936354901E-6</v>
          </cell>
          <cell r="G595">
            <v>4.1594226280683901E-7</v>
          </cell>
          <cell r="H595">
            <v>3.7728977742167998E-2</v>
          </cell>
          <cell r="I595">
            <v>1.4044232008916099E-6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0.3457693650222976</v>
          </cell>
          <cell r="E596">
            <v>0.34576973042978526</v>
          </cell>
          <cell r="F596">
            <v>0.34577019401595166</v>
          </cell>
          <cell r="G596">
            <v>0.32139151029039981</v>
          </cell>
          <cell r="H596">
            <v>5.5847665159882577E-2</v>
          </cell>
          <cell r="I596">
            <v>3.5046016599987226E-2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6.644694672544925</v>
          </cell>
          <cell r="E597">
            <v>6.9687088426457313</v>
          </cell>
          <cell r="F597">
            <v>6.9024298320035911</v>
          </cell>
          <cell r="G597">
            <v>3.6237644112499896</v>
          </cell>
          <cell r="H597">
            <v>1.2533815802680839</v>
          </cell>
          <cell r="I597">
            <v>0.55903962740889535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8.4110059146138223</v>
          </cell>
          <cell r="E598">
            <v>8.7988748013203573</v>
          </cell>
          <cell r="F598">
            <v>8.6823016754762179</v>
          </cell>
          <cell r="G598">
            <v>4.5297055140624902</v>
          </cell>
          <cell r="H598">
            <v>1.5473846669976354</v>
          </cell>
          <cell r="I598">
            <v>0.681755643181579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4.8502684394201202E-6</v>
          </cell>
          <cell r="E599">
            <v>3.42268169799088E-2</v>
          </cell>
          <cell r="F599">
            <v>1.76278446854414E-6</v>
          </cell>
          <cell r="G599">
            <v>6.6870558619249299E-7</v>
          </cell>
          <cell r="H599">
            <v>2.6793995091405599E-2</v>
          </cell>
          <cell r="I599">
            <v>3.6516992700918402E-6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0.43757343904211643</v>
          </cell>
          <cell r="E600">
            <v>0.47180005081715948</v>
          </cell>
          <cell r="F600">
            <v>0.47180093518398403</v>
          </cell>
          <cell r="G600">
            <v>0.44706461925583552</v>
          </cell>
          <cell r="H600">
            <v>8.7913497264797982E-2</v>
          </cell>
          <cell r="I600">
            <v>4.5301459804517233E-2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6.5822714684036958</v>
          </cell>
          <cell r="E601">
            <v>7.067848837080775</v>
          </cell>
          <cell r="F601">
            <v>6.7951534424724214</v>
          </cell>
          <cell r="G601">
            <v>7.8390835927778424</v>
          </cell>
          <cell r="H601">
            <v>9.7907132581598439</v>
          </cell>
          <cell r="I601">
            <v>12.178638881973459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7.1200005196018248</v>
          </cell>
          <cell r="E602">
            <v>7.6289063476088312</v>
          </cell>
          <cell r="F602">
            <v>7.3111250000401649</v>
          </cell>
          <cell r="G602">
            <v>8.3896387780400907</v>
          </cell>
          <cell r="H602">
            <v>10.368472762845164</v>
          </cell>
          <cell r="I602">
            <v>12.81961987576153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6.5822714684036958</v>
          </cell>
          <cell r="E603">
            <v>7.067848837080775</v>
          </cell>
          <cell r="F603">
            <v>6.7951534424724214</v>
          </cell>
          <cell r="G603">
            <v>7.8390835927778424</v>
          </cell>
          <cell r="H603">
            <v>9.7907132581598439</v>
          </cell>
          <cell r="I603">
            <v>12.178638881973459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3.4439529867367299E-2</v>
          </cell>
          <cell r="F604">
            <v>9.3895603947543496E-2</v>
          </cell>
          <cell r="G604">
            <v>4.7243220931578803E-2</v>
          </cell>
          <cell r="H604">
            <v>0.30455477003623299</v>
          </cell>
          <cell r="I604">
            <v>0.39966884190817997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0.61505883894329938</v>
          </cell>
          <cell r="F605">
            <v>0.6816011223533901</v>
          </cell>
          <cell r="G605">
            <v>0.63885021066414494</v>
          </cell>
          <cell r="H605">
            <v>0.79546635068896288</v>
          </cell>
          <cell r="I605">
            <v>0.79547188590241036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0.40999517363057558</v>
          </cell>
          <cell r="E606">
            <v>0.82064549846527013</v>
          </cell>
          <cell r="F606">
            <v>0.82563149059911478</v>
          </cell>
          <cell r="G606">
            <v>1.7537266481126701</v>
          </cell>
          <cell r="H606">
            <v>4.4672010908391711</v>
          </cell>
          <cell r="I606">
            <v>4.6680481112602346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0.40999517363057558</v>
          </cell>
          <cell r="E607">
            <v>0.82064549846527013</v>
          </cell>
          <cell r="F607">
            <v>0.82563149059911478</v>
          </cell>
          <cell r="G607">
            <v>1.7537266481126701</v>
          </cell>
          <cell r="H607">
            <v>4.4672010908391711</v>
          </cell>
          <cell r="I607">
            <v>4.6680481112602346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4.2187812657880602E-4</v>
          </cell>
          <cell r="G608">
            <v>7.49634398980423E-2</v>
          </cell>
          <cell r="H608">
            <v>0.12116801290689901</v>
          </cell>
          <cell r="I608">
            <v>4.68248788689156E-2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6.6720658215846398E-2</v>
          </cell>
          <cell r="G609">
            <v>0.14168409811388899</v>
          </cell>
          <cell r="H609">
            <v>0.360917904024734</v>
          </cell>
          <cell r="I609">
            <v>0.377146593763861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4.5961465401231784E-2</v>
          </cell>
          <cell r="F610">
            <v>4.595929874547821E-2</v>
          </cell>
          <cell r="G610">
            <v>4.5961706932645563E-2</v>
          </cell>
          <cell r="H610">
            <v>1.964219797526174E-4</v>
          </cell>
          <cell r="I610">
            <v>1.4351885450565331E-4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0.49392665442894484</v>
          </cell>
          <cell r="F611">
            <v>0.49390337037961546</v>
          </cell>
          <cell r="G611">
            <v>0.49392925005556637</v>
          </cell>
          <cell r="H611">
            <v>2.1108563547436445E-3</v>
          </cell>
          <cell r="I611">
            <v>1.5423308859850249E-3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0.53988811983017704</v>
          </cell>
          <cell r="F612">
            <v>0.53986266912509373</v>
          </cell>
          <cell r="G612">
            <v>0.53989095698821188</v>
          </cell>
          <cell r="H612">
            <v>2.307278334496263E-3</v>
          </cell>
          <cell r="I612">
            <v>1.6858497404906765E-3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2.9363501282473899E-2</v>
          </cell>
          <cell r="F613">
            <v>8.1642957203709003E-8</v>
          </cell>
          <cell r="G613">
            <v>2.4220854642919002E-7</v>
          </cell>
          <cell r="H613">
            <v>1.2397829861303999E-4</v>
          </cell>
          <cell r="I613">
            <v>1.1532106532590801E-6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2.9363501282473899E-2</v>
          </cell>
          <cell r="F614">
            <v>2.9363582925431099E-2</v>
          </cell>
          <cell r="G614">
            <v>2.9363825133977499E-2</v>
          </cell>
          <cell r="H614">
            <v>1.25515679076186E-4</v>
          </cell>
          <cell r="I614">
            <v>9.1702631138184694E-5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0.66722427751183089</v>
          </cell>
          <cell r="E615">
            <v>8.8733592699548128E-2</v>
          </cell>
          <cell r="F615">
            <v>4.8647801018847622E-2</v>
          </cell>
          <cell r="G615">
            <v>4.0128066008221684E-2</v>
          </cell>
          <cell r="H615">
            <v>0.14083622709960644</v>
          </cell>
          <cell r="I615">
            <v>6.450292913221449E-2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2.7367616534577171E-3</v>
          </cell>
          <cell r="E616">
            <v>1.5724161302617453E-3</v>
          </cell>
          <cell r="F616">
            <v>1.1505358020928763E-3</v>
          </cell>
          <cell r="G616">
            <v>7.7253244599747738E-4</v>
          </cell>
          <cell r="H616">
            <v>1.7562984537483332E-2</v>
          </cell>
          <cell r="I616">
            <v>2.779890532546687E-3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0.66996103916528915</v>
          </cell>
          <cell r="E617">
            <v>9.0306008829809936E-2</v>
          </cell>
          <cell r="F617">
            <v>4.9798336820940488E-2</v>
          </cell>
          <cell r="G617">
            <v>4.090059845421911E-2</v>
          </cell>
          <cell r="H617">
            <v>0.15839921163708995</v>
          </cell>
          <cell r="I617">
            <v>6.7282819664761087E-2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2.3940346217752371</v>
          </cell>
          <cell r="E618">
            <v>1.7393766693568093E-4</v>
          </cell>
          <cell r="F618">
            <v>2.3637229704799072</v>
          </cell>
          <cell r="G618">
            <v>1.9137632489044281</v>
          </cell>
          <cell r="H618">
            <v>1.182871008066704</v>
          </cell>
          <cell r="I618">
            <v>0.67903238808584909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2.6235995855071104</v>
          </cell>
          <cell r="E619">
            <v>1.9009581085866766E-4</v>
          </cell>
          <cell r="F619">
            <v>2.5727596957604439</v>
          </cell>
          <cell r="G619">
            <v>2.0689332420588404</v>
          </cell>
          <cell r="H619">
            <v>1.2617290752711516</v>
          </cell>
          <cell r="I619">
            <v>0.71477093482720966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9.1916159397901904E-7</v>
          </cell>
          <cell r="E620">
            <v>1.2291555481643E-6</v>
          </cell>
          <cell r="F620">
            <v>0.182626091952796</v>
          </cell>
          <cell r="G620">
            <v>1.9121819368893001E-6</v>
          </cell>
          <cell r="H620">
            <v>9.1853813869717499E-2</v>
          </cell>
          <cell r="I620">
            <v>4.6005170358650598E-5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0.18498896751303598</v>
          </cell>
          <cell r="E621">
            <v>2.3715529609169561E-5</v>
          </cell>
          <cell r="F621">
            <v>0.18264936568087703</v>
          </cell>
          <cell r="G621">
            <v>0.18264851251670597</v>
          </cell>
          <cell r="H621">
            <v>0.12420172622431332</v>
          </cell>
          <cell r="I621">
            <v>6.6707967593570533E-2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0.67717970212510825</v>
          </cell>
          <cell r="E622">
            <v>1.355494369521558</v>
          </cell>
          <cell r="F622">
            <v>1.3551566471856837</v>
          </cell>
          <cell r="G622">
            <v>1.3554511755058967</v>
          </cell>
          <cell r="H622">
            <v>4.3105064281629213</v>
          </cell>
          <cell r="I622">
            <v>7.1992566667941498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0.67717970212510825</v>
          </cell>
          <cell r="E623">
            <v>1.355494369521558</v>
          </cell>
          <cell r="F623">
            <v>1.3551566471856837</v>
          </cell>
          <cell r="G623">
            <v>1.3554511755058967</v>
          </cell>
          <cell r="H623">
            <v>4.3105064281629213</v>
          </cell>
          <cell r="I623">
            <v>7.1992566667941498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5.4754015317763603E-2</v>
          </cell>
          <cell r="F624">
            <v>4.2972835074796497E-8</v>
          </cell>
          <cell r="G624">
            <v>7.3894043885758695E-8</v>
          </cell>
          <cell r="H624">
            <v>0.200137584330566</v>
          </cell>
          <cell r="I624">
            <v>0.28377248108582298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0.109508043942748</v>
          </cell>
          <cell r="F625">
            <v>0.109508086915583</v>
          </cell>
          <cell r="G625">
            <v>0.109508160809627</v>
          </cell>
          <cell r="H625">
            <v>0.34825816054779801</v>
          </cell>
          <cell r="I625">
            <v>0.58163537688910705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4.0123130131953587E-2</v>
          </cell>
          <cell r="F626">
            <v>4.0120035741862327E-2</v>
          </cell>
          <cell r="G626">
            <v>4.012191630012283E-2</v>
          </cell>
          <cell r="H626">
            <v>1.6253932346728002E-4</v>
          </cell>
          <cell r="I626">
            <v>1.1870256661868523E-4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0.1967989971976008</v>
          </cell>
          <cell r="F627">
            <v>0.19678381959642938</v>
          </cell>
          <cell r="G627">
            <v>0.19679304350240615</v>
          </cell>
          <cell r="H627">
            <v>7.9723530438276181E-4</v>
          </cell>
          <cell r="I627">
            <v>5.8222142685559282E-4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0.23692212732955437</v>
          </cell>
          <cell r="F628">
            <v>0.23690385533829147</v>
          </cell>
          <cell r="G628">
            <v>0.2369149598025288</v>
          </cell>
          <cell r="H628">
            <v>9.597746278500411E-4</v>
          </cell>
          <cell r="I628">
            <v>7.0092399347427832E-4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1.28861107739985E-2</v>
          </cell>
          <cell r="F629">
            <v>6.6775261183087397E-8</v>
          </cell>
          <cell r="G629">
            <v>1.6800762579952101E-7</v>
          </cell>
          <cell r="H629">
            <v>5.1367586794899297E-5</v>
          </cell>
          <cell r="I629">
            <v>5.35870906408001E-7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1.28861107739985E-2</v>
          </cell>
          <cell r="F630">
            <v>1.2886177549259701E-2</v>
          </cell>
          <cell r="G630">
            <v>1.28863455568855E-2</v>
          </cell>
          <cell r="H630">
            <v>5.21982704447121E-5</v>
          </cell>
          <cell r="I630">
            <v>3.81128851852504E-5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0.66181467291553586</v>
          </cell>
          <cell r="F631">
            <v>0.65099714556968724</v>
          </cell>
          <cell r="G631">
            <v>0.43410421208470312</v>
          </cell>
          <cell r="H631">
            <v>6.7684555678139025E-2</v>
          </cell>
          <cell r="I631">
            <v>4.6892695788726013E-2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E632">
            <v>0.66183828543090262</v>
          </cell>
          <cell r="F632">
            <v>0.65102504378038839</v>
          </cell>
          <cell r="G632">
            <v>0.43412627277743909</v>
          </cell>
          <cell r="H632">
            <v>6.7688840804566788E-2</v>
          </cell>
          <cell r="I632">
            <v>4.6895418206987768E-2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6.5083023747430696E-3</v>
          </cell>
          <cell r="E633">
            <v>5.45207415033169E-2</v>
          </cell>
          <cell r="F633">
            <v>2.3082401300032701E-5</v>
          </cell>
          <cell r="G633">
            <v>1.5817125512866699E-5</v>
          </cell>
          <cell r="H633">
            <v>9.7513542643907006E-3</v>
          </cell>
          <cell r="I633">
            <v>1.9612197879878402E-5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6.5083023747430696E-3</v>
          </cell>
          <cell r="E634">
            <v>6.1018188358350205E-2</v>
          </cell>
          <cell r="F634">
            <v>6.1018276576016384E-2</v>
          </cell>
          <cell r="G634">
            <v>5.6716150568862075E-2</v>
          </cell>
          <cell r="H634">
            <v>9.8554721602755711E-3</v>
          </cell>
          <cell r="I634">
            <v>6.1845922572377294E-3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0.42667260963088199</v>
          </cell>
          <cell r="F635">
            <v>0.42651914134750885</v>
          </cell>
          <cell r="G635">
            <v>0.42664044924259903</v>
          </cell>
          <cell r="H635">
            <v>0.42664006183436159</v>
          </cell>
          <cell r="I635">
            <v>0.24665407705965539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0.42667260963088199</v>
          </cell>
          <cell r="F636">
            <v>0.42651914134750885</v>
          </cell>
          <cell r="G636">
            <v>0.42664044924259903</v>
          </cell>
          <cell r="H636">
            <v>0.42664006183436159</v>
          </cell>
          <cell r="I636">
            <v>0.24665407705965539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3.4470536834692797E-2</v>
          </cell>
          <cell r="F637">
            <v>2.8834690484370401E-8</v>
          </cell>
          <cell r="G637">
            <v>3.82372841766549E-8</v>
          </cell>
          <cell r="H637">
            <v>2.6162760006538101E-7</v>
          </cell>
          <cell r="I637">
            <v>6.3458701263885801E-7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3.4470536834692797E-2</v>
          </cell>
          <cell r="F638">
            <v>3.44705656693833E-2</v>
          </cell>
          <cell r="G638">
            <v>3.4470603906667403E-2</v>
          </cell>
          <cell r="H638">
            <v>3.4470984517774597E-2</v>
          </cell>
          <cell r="I638">
            <v>1.9928529433235E-2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5.6337080054260876E-4</v>
          </cell>
          <cell r="F639">
            <v>5.6844565243384197E-4</v>
          </cell>
          <cell r="G639">
            <v>5.7308702512710061E-4</v>
          </cell>
          <cell r="H639">
            <v>6.0500120121009338E-4</v>
          </cell>
          <cell r="I639">
            <v>3.2382724373779639E-4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5.6337080054260876E-4</v>
          </cell>
          <cell r="F640">
            <v>5.6844565243384197E-4</v>
          </cell>
          <cell r="G640">
            <v>5.7308702512710061E-4</v>
          </cell>
          <cell r="H640">
            <v>6.0500120121009338E-4</v>
          </cell>
          <cell r="I640">
            <v>3.2382724373779639E-4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3.0626583285478803E-5</v>
          </cell>
          <cell r="F641">
            <v>2.7815818330606601E-7</v>
          </cell>
          <cell r="G641">
            <v>2.54099084982965E-7</v>
          </cell>
          <cell r="H641">
            <v>2.8376028177778698E-6</v>
          </cell>
          <cell r="I641">
            <v>2.9168894663744098E-6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3.0626583285478803E-5</v>
          </cell>
          <cell r="F642">
            <v>3.0904741468784897E-5</v>
          </cell>
          <cell r="G642">
            <v>3.1158840553767901E-5</v>
          </cell>
          <cell r="H642">
            <v>3.2897949744578901E-5</v>
          </cell>
          <cell r="I642">
            <v>1.7597349750003801E-5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0.101296253971375</v>
          </cell>
          <cell r="G643">
            <v>0.100657852500493</v>
          </cell>
          <cell r="H643">
            <v>0.15339323465534299</v>
          </cell>
          <cell r="I643">
            <v>4.4737121958831901E-2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3.5920657436657702E-3</v>
          </cell>
          <cell r="G644">
            <v>3.7122044893798658E-3</v>
          </cell>
          <cell r="H644">
            <v>6.0378188109018079E-3</v>
          </cell>
          <cell r="I644">
            <v>1.8561146344621723E-3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1.7960328718328849E-3</v>
          </cell>
          <cell r="G645">
            <v>1.7847136968172431E-3</v>
          </cell>
          <cell r="H645">
            <v>2.7197382031089214E-3</v>
          </cell>
          <cell r="I645">
            <v>7.9321138224879126E-4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3.5920657436657702E-3</v>
          </cell>
          <cell r="G646">
            <v>3.7122044893798658E-3</v>
          </cell>
          <cell r="H646">
            <v>6.0378188109018079E-3</v>
          </cell>
          <cell r="I646">
            <v>1.8561146344621723E-3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1.5899992123774799E-6</v>
          </cell>
          <cell r="F647">
            <v>3.0031527062968099E-4</v>
          </cell>
          <cell r="G647">
            <v>3.5917685203496601E-6</v>
          </cell>
          <cell r="H647">
            <v>1.49241458434715E-6</v>
          </cell>
          <cell r="I647">
            <v>2.8038103814385598E-7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1.5899992123774799E-6</v>
          </cell>
          <cell r="F648">
            <v>3.0185725659715058E-4</v>
          </cell>
          <cell r="G648">
            <v>3.0524033454975105E-4</v>
          </cell>
          <cell r="H648">
            <v>4.9033737384907787E-4</v>
          </cell>
          <cell r="I648">
            <v>1.8451653285480061E-4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1.0336586583985239E-3</v>
          </cell>
          <cell r="H649">
            <v>8.3763566914947551E-4</v>
          </cell>
          <cell r="I649">
            <v>1.8161476549048095E-4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2.0730278505251646E-4</v>
          </cell>
          <cell r="H650">
            <v>8.3637873000569384E-4</v>
          </cell>
          <cell r="I650">
            <v>1.8173756813202429E-4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1.2409614434510394E-3</v>
          </cell>
          <cell r="H651">
            <v>1.6740143991551691E-3</v>
          </cell>
          <cell r="I651">
            <v>3.6335233362250533E-4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0.27097126734615068</v>
          </cell>
          <cell r="F652">
            <v>0.27086607692508169</v>
          </cell>
          <cell r="G652">
            <v>0.27094377972248646</v>
          </cell>
          <cell r="H652">
            <v>0.27094439226466843</v>
          </cell>
          <cell r="I652">
            <v>0.15663707463487561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0.27097126734615068</v>
          </cell>
          <cell r="F653">
            <v>0.27086607692508169</v>
          </cell>
          <cell r="G653">
            <v>0.27094377972248646</v>
          </cell>
          <cell r="H653">
            <v>0.27094439226466843</v>
          </cell>
          <cell r="I653">
            <v>0.15663707463487561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2.1891729139089301E-2</v>
          </cell>
          <cell r="F654">
            <v>1.69834694093093E-8</v>
          </cell>
          <cell r="G654">
            <v>2.04537251019546E-8</v>
          </cell>
          <cell r="H654">
            <v>6.3766305550463404E-8</v>
          </cell>
          <cell r="I654">
            <v>1.1044870541117299E-7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2.1891729139089301E-2</v>
          </cell>
          <cell r="F655">
            <v>2.1891746122558699E-2</v>
          </cell>
          <cell r="G655">
            <v>2.1891766576283798E-2</v>
          </cell>
          <cell r="H655">
            <v>2.1891872817484299E-2</v>
          </cell>
          <cell r="I655">
            <v>1.26558819499938E-2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1.0166801462751749E-4</v>
          </cell>
          <cell r="G656">
            <v>1.0814143549196025E-4</v>
          </cell>
          <cell r="H656">
            <v>1.1558729452458719E-4</v>
          </cell>
          <cell r="I656">
            <v>1.1824128736260242E-4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1.0166801462751749E-4</v>
          </cell>
          <cell r="G657">
            <v>1.0814143549196025E-4</v>
          </cell>
          <cell r="H657">
            <v>1.1558729452458719E-4</v>
          </cell>
          <cell r="I657">
            <v>1.1824128736260242E-4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3.6183309225166302E-8</v>
          </cell>
          <cell r="F658">
            <v>9.3076533157528903E-6</v>
          </cell>
          <cell r="G658">
            <v>1.36423063313095E-7</v>
          </cell>
          <cell r="H658">
            <v>9.9907847300479602E-8</v>
          </cell>
          <cell r="I658">
            <v>4.15926421061513E-8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3.6183309225166302E-8</v>
          </cell>
          <cell r="F659">
            <v>9.3438366249780496E-6</v>
          </cell>
          <cell r="G659">
            <v>9.4802596882911506E-6</v>
          </cell>
          <cell r="H659">
            <v>1.02356661622509E-5</v>
          </cell>
          <cell r="I659">
            <v>1.0255413798029398E-5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0.18571866812828852</v>
          </cell>
          <cell r="E660">
            <v>0.6678554206697388</v>
          </cell>
          <cell r="F660">
            <v>1.1225281305616055</v>
          </cell>
          <cell r="G660">
            <v>1.5179099043112527</v>
          </cell>
          <cell r="H660">
            <v>1.9978974037818416</v>
          </cell>
          <cell r="I660">
            <v>2.4713941473001428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0.67676455765755938</v>
          </cell>
          <cell r="E661">
            <v>0.6197278120822759</v>
          </cell>
          <cell r="F661">
            <v>0.98017186542684998</v>
          </cell>
          <cell r="G661">
            <v>1.1800479492057923</v>
          </cell>
          <cell r="H661">
            <v>1.627937648687132</v>
          </cell>
          <cell r="I661">
            <v>2.4014271316103737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1.2875826427408994</v>
          </cell>
          <cell r="F662">
            <v>2.1026999959884556</v>
          </cell>
          <cell r="G662">
            <v>2.6979578535170452</v>
          </cell>
          <cell r="H662">
            <v>3.6258350524689726</v>
          </cell>
          <cell r="I662">
            <v>4.8728212789105179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0.23671846531839363</v>
          </cell>
          <cell r="F663">
            <v>0.23672188836366342</v>
          </cell>
          <cell r="G663">
            <v>0.23670895218382301</v>
          </cell>
          <cell r="H663">
            <v>5.4164285223695587E-4</v>
          </cell>
          <cell r="I663">
            <v>3.9127953254977898E-4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4.1278409961520865E-2</v>
          </cell>
          <cell r="F664">
            <v>4.1279006864114717E-2</v>
          </cell>
          <cell r="G664">
            <v>4.1276751083459524E-2</v>
          </cell>
          <cell r="H664">
            <v>9.4450408324893868E-5</v>
          </cell>
          <cell r="I664">
            <v>6.823040582160717E-5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0.27799687527991457</v>
          </cell>
          <cell r="F665">
            <v>0.27800089522777782</v>
          </cell>
          <cell r="G665">
            <v>0.27798570326728234</v>
          </cell>
          <cell r="H665">
            <v>6.3609326056184967E-4</v>
          </cell>
          <cell r="I665">
            <v>4.5950993837138568E-4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1.28661965774829E-6</v>
          </cell>
          <cell r="G666">
            <v>6.91440129770609E-8</v>
          </cell>
          <cell r="H666">
            <v>3.4037346731624497E-5</v>
          </cell>
          <cell r="I666">
            <v>1.3171857477370499E-7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1.51201284119166E-2</v>
          </cell>
          <cell r="G667">
            <v>1.5120197555929599E-2</v>
          </cell>
          <cell r="H667">
            <v>3.4556579717539997E-5</v>
          </cell>
          <cell r="I667">
            <v>2.49370236258677E-5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2.7153002720324084E-2</v>
          </cell>
          <cell r="F668">
            <v>9.6309581795435112E-2</v>
          </cell>
          <cell r="G668">
            <v>0.16798584278203796</v>
          </cell>
          <cell r="H668">
            <v>0.26801879076144436</v>
          </cell>
          <cell r="I668">
            <v>0.45809087472470439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2.7154353200058139E-2</v>
          </cell>
          <cell r="F669">
            <v>9.6314022147639483E-2</v>
          </cell>
          <cell r="G669">
            <v>0.1679947936647597</v>
          </cell>
          <cell r="H669">
            <v>0.26803529522322384</v>
          </cell>
          <cell r="I669">
            <v>0.45811474956398335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4.6297461714861203E-5</v>
          </cell>
          <cell r="E670">
            <v>3.1091711030981298E-3</v>
          </cell>
          <cell r="F670">
            <v>6.8799100182565503E-3</v>
          </cell>
          <cell r="G670">
            <v>1.0691745301866101E-2</v>
          </cell>
          <cell r="H670">
            <v>1.9381323763062602E-2</v>
          </cell>
          <cell r="I670">
            <v>3.8156998297353702E-2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4.6297461714861203E-5</v>
          </cell>
          <cell r="E671">
            <v>3.1520836448072453E-3</v>
          </cell>
          <cell r="F671">
            <v>1.002472970378413E-2</v>
          </cell>
          <cell r="G671">
            <v>2.0702791673106843E-2</v>
          </cell>
          <cell r="H671">
            <v>3.7969080757215515E-2</v>
          </cell>
          <cell r="I671">
            <v>5.6472165143058091E-2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1.3788287756854424E-2</v>
          </cell>
          <cell r="G672">
            <v>1.3790970353749902E-2</v>
          </cell>
          <cell r="H672">
            <v>1.3795672055050634E-2</v>
          </cell>
          <cell r="I672">
            <v>1.3796305164427272E-2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1.3788287756854424E-2</v>
          </cell>
          <cell r="G673">
            <v>1.3790970353749902E-2</v>
          </cell>
          <cell r="H673">
            <v>1.3795672055050634E-2</v>
          </cell>
          <cell r="I673">
            <v>1.3796305164427272E-2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5.64465503280695E-5</v>
          </cell>
          <cell r="G674">
            <v>3.8959076032136201E-7</v>
          </cell>
          <cell r="H674">
            <v>1.0438043832740401E-3</v>
          </cell>
          <cell r="I674">
            <v>8.4449768120786696E-4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2.0024587069991302E-3</v>
          </cell>
          <cell r="G675">
            <v>2.0028482977594501E-3</v>
          </cell>
          <cell r="H675">
            <v>2.0034930481419499E-3</v>
          </cell>
          <cell r="I675">
            <v>2.00362306677207E-3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1.2957563132446865</v>
          </cell>
          <cell r="E676">
            <v>1.4868840591176715</v>
          </cell>
          <cell r="F676">
            <v>1.4868842479329452</v>
          </cell>
          <cell r="G676">
            <v>1.4868844731890349</v>
          </cell>
          <cell r="H676">
            <v>1.4868857187382361</v>
          </cell>
          <cell r="I676">
            <v>1.4868863340948004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1.4397292369385406</v>
          </cell>
          <cell r="E677">
            <v>1.652093399019634</v>
          </cell>
          <cell r="F677">
            <v>1.6520936088143832</v>
          </cell>
          <cell r="G677">
            <v>1.6520938590989276</v>
          </cell>
          <cell r="H677">
            <v>1.6520952430424853</v>
          </cell>
          <cell r="I677">
            <v>1.6520959267720003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1.5467436320761099E-2</v>
          </cell>
          <cell r="F678">
            <v>4.7806725186457704E-7</v>
          </cell>
          <cell r="G678">
            <v>4.00580930611026E-7</v>
          </cell>
          <cell r="H678">
            <v>3.5090195941333203E-2</v>
          </cell>
          <cell r="I678">
            <v>5.8811389037608797E-2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0.12014853746899787</v>
          </cell>
          <cell r="F679">
            <v>0.12014888270306456</v>
          </cell>
          <cell r="G679">
            <v>0.12014907169814056</v>
          </cell>
          <cell r="H679">
            <v>0.12034604170386412</v>
          </cell>
          <cell r="I679">
            <v>0.12034010194609254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8.0949556224668272E-4</v>
          </cell>
          <cell r="F680">
            <v>8.0958837650781698E-4</v>
          </cell>
          <cell r="G680">
            <v>8.0975386517792558E-4</v>
          </cell>
          <cell r="H680">
            <v>8.1046823468022345E-4</v>
          </cell>
          <cell r="I680">
            <v>4.6968635370835457E-4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8.0949556224668272E-4</v>
          </cell>
          <cell r="F681">
            <v>8.0958837650781698E-4</v>
          </cell>
          <cell r="G681">
            <v>8.0975386517792558E-4</v>
          </cell>
          <cell r="H681">
            <v>8.1046823468022345E-4</v>
          </cell>
          <cell r="I681">
            <v>4.6968635370835457E-4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6.5389416203420598E-5</v>
          </cell>
          <cell r="F682">
            <v>1.20835219037673E-8</v>
          </cell>
          <cell r="G682">
            <v>1.4818225713451599E-8</v>
          </cell>
          <cell r="H682">
            <v>3.1735860949927097E-8</v>
          </cell>
          <cell r="I682">
            <v>4.6075841788757803E-8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6.5389416203420598E-5</v>
          </cell>
          <cell r="F683">
            <v>6.54014997253244E-5</v>
          </cell>
          <cell r="G683">
            <v>6.5416317951037798E-5</v>
          </cell>
          <cell r="H683">
            <v>6.5477616222428604E-5</v>
          </cell>
          <cell r="I683">
            <v>3.7933510401869401E-5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0.16979171272392901</v>
          </cell>
          <cell r="E684">
            <v>0.19483640671028538</v>
          </cell>
          <cell r="F684">
            <v>0.12895769629295123</v>
          </cell>
          <cell r="G684">
            <v>0.13426455257860068</v>
          </cell>
          <cell r="H684">
            <v>0.15047969916252246</v>
          </cell>
          <cell r="I684">
            <v>0.15505383257372546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0.27166674035828658</v>
          </cell>
          <cell r="E685">
            <v>0.31173825073645672</v>
          </cell>
          <cell r="F685">
            <v>0.20633231406872199</v>
          </cell>
          <cell r="G685">
            <v>0.21482328412576102</v>
          </cell>
          <cell r="H685">
            <v>0.24076751866003582</v>
          </cell>
          <cell r="I685">
            <v>0.24808613211796091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1.95299226566206E-3</v>
          </cell>
          <cell r="F686">
            <v>2.93678971545906E-7</v>
          </cell>
          <cell r="G686">
            <v>2.6720366514213898E-7</v>
          </cell>
          <cell r="H686">
            <v>4.77876494789838E-3</v>
          </cell>
          <cell r="I686">
            <v>4.8023864636010999E-3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1.3194044764400507E-2</v>
          </cell>
          <cell r="F687">
            <v>1.319228708012001E-2</v>
          </cell>
          <cell r="G687">
            <v>1.3191272461982519E-2</v>
          </cell>
          <cell r="H687">
            <v>1.0296705877152779E-2</v>
          </cell>
          <cell r="I687">
            <v>1.0604343128193526E-2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7.5291299352058499E-2</v>
          </cell>
          <cell r="F688">
            <v>7.5285949558893006E-2</v>
          </cell>
          <cell r="G688">
            <v>7.5287859011078456E-2</v>
          </cell>
          <cell r="H688">
            <v>9.1786998916489759E-5</v>
          </cell>
          <cell r="I688">
            <v>6.7395682023489321E-5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0.29070126785937395</v>
          </cell>
          <cell r="F689">
            <v>0.29068061219704178</v>
          </cell>
          <cell r="G689">
            <v>0.2906879846315194</v>
          </cell>
          <cell r="H689">
            <v>3.5439150589318451E-4</v>
          </cell>
          <cell r="I689">
            <v>2.6021612564905119E-4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0.36599256721143231</v>
          </cell>
          <cell r="F690">
            <v>0.36596656175593506</v>
          </cell>
          <cell r="G690">
            <v>0.36597584364259789</v>
          </cell>
          <cell r="H690">
            <v>4.4617850480967419E-4</v>
          </cell>
          <cell r="I690">
            <v>3.2761180767254029E-4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1.9905386982596002E-2</v>
          </cell>
          <cell r="F691">
            <v>2.9733568857055602E-8</v>
          </cell>
          <cell r="G691">
            <v>6.6946859753785196E-8</v>
          </cell>
          <cell r="H691">
            <v>2.3934392308583698E-5</v>
          </cell>
          <cell r="I691">
            <v>3.1777637133341699E-7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1.9905386982596002E-2</v>
          </cell>
          <cell r="F692">
            <v>1.99054167161649E-2</v>
          </cell>
          <cell r="G692">
            <v>1.9905483663024599E-2</v>
          </cell>
          <cell r="H692">
            <v>2.4254099469765E-5</v>
          </cell>
          <cell r="I692">
            <v>1.7801433057057798E-5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2.27849219944117E-4</v>
          </cell>
          <cell r="H693">
            <v>6.0679176967653136E-4</v>
          </cell>
          <cell r="I693">
            <v>4.9750160313703025E-4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2.2680278117467639E-4</v>
          </cell>
          <cell r="H694">
            <v>6.0553238310226605E-4</v>
          </cell>
          <cell r="I694">
            <v>4.9941965840502372E-4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4.5465200111879342E-4</v>
          </cell>
          <cell r="H695">
            <v>1.2123241527787975E-3</v>
          </cell>
          <cell r="I695">
            <v>9.969212615420543E-4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2.6548516136349711E-3</v>
          </cell>
          <cell r="I696">
            <v>3.2967297313634203E-3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2.6548516136349711E-3</v>
          </cell>
          <cell r="I697">
            <v>3.2967297313634203E-3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3.0374748733314703E-4</v>
          </cell>
          <cell r="I698">
            <v>1.58756219599224E-4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3.0386766944556998E-4</v>
          </cell>
          <cell r="I699">
            <v>2.6279618765603501E-4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1.9168104915006062E-4</v>
          </cell>
          <cell r="H700">
            <v>3.3416288891706977E-4</v>
          </cell>
          <cell r="I700">
            <v>2.6840634666110586E-4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1.6504308202923917E-4</v>
          </cell>
          <cell r="H701">
            <v>2.7372580810892889E-4</v>
          </cell>
          <cell r="I701">
            <v>2.0916532658332338E-4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2.03677593146194E-5</v>
          </cell>
          <cell r="H702">
            <v>5.8247342019567104E-7</v>
          </cell>
          <cell r="I702">
            <v>2.4187315134273502E-7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2.03677593146194E-5</v>
          </cell>
          <cell r="H703">
            <v>3.5407378645802187E-5</v>
          </cell>
          <cell r="I703">
            <v>2.8399126407854169E-5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1.3170384596534563</v>
          </cell>
          <cell r="E704">
            <v>1.4633760084895771</v>
          </cell>
          <cell r="F704">
            <v>1.3650511266422383</v>
          </cell>
          <cell r="G704">
            <v>1.4754117677215672</v>
          </cell>
          <cell r="H704">
            <v>1.4920052947646001</v>
          </cell>
          <cell r="I704">
            <v>1.4954513960512279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1.7104395579915019</v>
          </cell>
          <cell r="E705">
            <v>1.8955647778362399</v>
          </cell>
          <cell r="F705">
            <v>1.7613562924415966</v>
          </cell>
          <cell r="G705">
            <v>1.8915535483609822</v>
          </cell>
          <cell r="H705">
            <v>1.888614297170379</v>
          </cell>
          <cell r="I705">
            <v>1.892976450697756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4.0948432989037997E-2</v>
          </cell>
          <cell r="F706">
            <v>2.6660661214369101E-2</v>
          </cell>
          <cell r="G706">
            <v>2.8088896079760201E-2</v>
          </cell>
          <cell r="H706">
            <v>3.2025854483537099E-2</v>
          </cell>
          <cell r="I706">
            <v>6.3122313309556199E-2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0.16365602018032829</v>
          </cell>
          <cell r="F707">
            <v>0.11948130259306129</v>
          </cell>
          <cell r="G707">
            <v>0.11868211173836729</v>
          </cell>
          <cell r="H707">
            <v>0.13440709580279497</v>
          </cell>
          <cell r="I707">
            <v>0.16448317600860202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6.7177949129747943E-4</v>
          </cell>
          <cell r="F708">
            <v>6.7187899751244774E-4</v>
          </cell>
          <cell r="G708">
            <v>6.7204274583364449E-4</v>
          </cell>
          <cell r="H708">
            <v>6.7274419419165881E-4</v>
          </cell>
          <cell r="I708">
            <v>3.9004715890235257E-4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6.7177949129747943E-4</v>
          </cell>
          <cell r="F709">
            <v>6.7187899751244774E-4</v>
          </cell>
          <cell r="G709">
            <v>6.7204274583364449E-4</v>
          </cell>
          <cell r="H709">
            <v>6.7274419419165881E-4</v>
          </cell>
          <cell r="I709">
            <v>3.9004715890235257E-4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5.42586337315014E-5</v>
          </cell>
          <cell r="F710">
            <v>1.2065314941727599E-8</v>
          </cell>
          <cell r="G710">
            <v>1.47519263959546E-8</v>
          </cell>
          <cell r="H710">
            <v>3.0703539416967298E-8</v>
          </cell>
          <cell r="I710">
            <v>4.4879157427604898E-8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5.42586337315014E-5</v>
          </cell>
          <cell r="F711">
            <v>5.4270699046443202E-5</v>
          </cell>
          <cell r="G711">
            <v>5.4285450972839102E-5</v>
          </cell>
          <cell r="H711">
            <v>5.4345726428146398E-5</v>
          </cell>
          <cell r="I711">
            <v>3.1496493226497098E-5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3.2406199884453371E-5</v>
          </cell>
          <cell r="F712">
            <v>3.2474686446877897E-5</v>
          </cell>
          <cell r="G712">
            <v>3.2577297899693076E-5</v>
          </cell>
          <cell r="H712">
            <v>2.015732424253569E-5</v>
          </cell>
          <cell r="I712">
            <v>1.1790227430887525E-5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1.8808539092313834E-4</v>
          </cell>
          <cell r="F713">
            <v>1.8848288652313243E-4</v>
          </cell>
          <cell r="G713">
            <v>1.8907844278350078E-4</v>
          </cell>
          <cell r="H713">
            <v>1.1709554484475073E-4</v>
          </cell>
          <cell r="I713">
            <v>6.9312509206122163E-5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2.2049159080759172E-4</v>
          </cell>
          <cell r="F714">
            <v>2.2095757297001026E-4</v>
          </cell>
          <cell r="G714">
            <v>2.2165574068319375E-4</v>
          </cell>
          <cell r="H714">
            <v>1.3727053883654165E-4</v>
          </cell>
          <cell r="I714">
            <v>8.1254718097532153E-5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1.19704640076423E-5</v>
          </cell>
          <cell r="F715">
            <v>2.74163654560938E-8</v>
          </cell>
          <cell r="G715">
            <v>3.9650041244478303E-8</v>
          </cell>
          <cell r="H715">
            <v>3.1211849547586202E-6</v>
          </cell>
          <cell r="I715">
            <v>3.1583110781014798E-7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1.19704640076423E-5</v>
          </cell>
          <cell r="F716">
            <v>1.19978803730984E-5</v>
          </cell>
          <cell r="G716">
            <v>1.20375304143429E-5</v>
          </cell>
          <cell r="H716">
            <v>7.4459345238853401E-6</v>
          </cell>
          <cell r="I716">
            <v>4.3968166418435403E-6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1.8770702193656648</v>
          </cell>
          <cell r="E717">
            <v>2.1600821606680967</v>
          </cell>
          <cell r="F717">
            <v>2.1560839244383323</v>
          </cell>
          <cell r="G717">
            <v>2.2241330973752027</v>
          </cell>
          <cell r="H717">
            <v>2.2062312335070153</v>
          </cell>
          <cell r="I717">
            <v>2.2268431399022104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1.8770702193656648</v>
          </cell>
          <cell r="E718">
            <v>2.1600821606680967</v>
          </cell>
          <cell r="F718">
            <v>2.1560839244383323</v>
          </cell>
          <cell r="G718">
            <v>2.2241330973752027</v>
          </cell>
          <cell r="H718">
            <v>2.2062312335070153</v>
          </cell>
          <cell r="I718">
            <v>2.2268431399022104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2.0856335770729606</v>
          </cell>
          <cell r="E719">
            <v>2.4000912896312174</v>
          </cell>
          <cell r="F719">
            <v>2.395648804931481</v>
          </cell>
          <cell r="G719">
            <v>2.4712589970835612</v>
          </cell>
          <cell r="H719">
            <v>2.4513680372300173</v>
          </cell>
          <cell r="I719">
            <v>2.4742701554469013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1.5376929709118301E-4</v>
          </cell>
          <cell r="E720">
            <v>2.36459993030937E-2</v>
          </cell>
          <cell r="F720">
            <v>3.8927761351358901E-6</v>
          </cell>
          <cell r="G720">
            <v>7.7694812873153199E-3</v>
          </cell>
          <cell r="H720">
            <v>3.5956186659539202E-2</v>
          </cell>
          <cell r="I720">
            <v>0.103988649753125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0.15066463742128519</v>
          </cell>
          <cell r="E721">
            <v>0.17431053430623122</v>
          </cell>
          <cell r="F721">
            <v>0.17431352996653351</v>
          </cell>
          <cell r="G721">
            <v>0.1820821892712533</v>
          </cell>
          <cell r="H721">
            <v>0.18380194932156607</v>
          </cell>
          <cell r="I721">
            <v>0.1903754077811339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1.1081289931405061</v>
          </cell>
          <cell r="E722">
            <v>1.4007912527367088</v>
          </cell>
          <cell r="F722">
            <v>2.40418699155315</v>
          </cell>
          <cell r="G722">
            <v>3.8640605106307322</v>
          </cell>
          <cell r="H722">
            <v>3.8668411652411994</v>
          </cell>
          <cell r="I722">
            <v>5.0140484668175613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0.35966767963134916</v>
          </cell>
          <cell r="E723">
            <v>0.45106242089416115</v>
          </cell>
          <cell r="F723">
            <v>0.76508634401757825</v>
          </cell>
          <cell r="G723">
            <v>1.2060992335214733</v>
          </cell>
          <cell r="H723">
            <v>1.1624167748722176</v>
          </cell>
          <cell r="I723">
            <v>1.4536256310873028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1.1081289931405061</v>
          </cell>
          <cell r="E724">
            <v>1.4007912527367088</v>
          </cell>
          <cell r="F724">
            <v>2.40418699155315</v>
          </cell>
          <cell r="G724">
            <v>3.8640605106307322</v>
          </cell>
          <cell r="H724">
            <v>3.8668411652411994</v>
          </cell>
          <cell r="I724">
            <v>5.0140484668175613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1.60203269191076E-2</v>
          </cell>
          <cell r="F725">
            <v>5.4548632911746102E-2</v>
          </cell>
          <cell r="G725">
            <v>7.9352793237522798E-2</v>
          </cell>
          <cell r="H725">
            <v>9.4813247317337201E-2</v>
          </cell>
          <cell r="I725">
            <v>0.18492017052145501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7.628329133795031E-2</v>
          </cell>
          <cell r="F726">
            <v>0.13083147884885074</v>
          </cell>
          <cell r="G726">
            <v>0.21018356270262811</v>
          </cell>
          <cell r="H726">
            <v>0.21137331031634862</v>
          </cell>
          <cell r="I726">
            <v>0.27602185642232724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5.2192243393471879E-5</v>
          </cell>
          <cell r="F727">
            <v>5.2298569245802269E-5</v>
          </cell>
          <cell r="G727">
            <v>5.2419107099654551E-5</v>
          </cell>
          <cell r="H727">
            <v>5.2982570976877509E-5</v>
          </cell>
          <cell r="I727">
            <v>3.1339202954423537E-5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5.2192243393471879E-5</v>
          </cell>
          <cell r="F728">
            <v>5.2298569245802269E-5</v>
          </cell>
          <cell r="G728">
            <v>5.2419107099654551E-5</v>
          </cell>
          <cell r="H728">
            <v>5.2982570976877509E-5</v>
          </cell>
          <cell r="I728">
            <v>3.1339202954423537E-5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4.1814964743803604E-6</v>
          </cell>
          <cell r="F729">
            <v>1.09557535995899E-8</v>
          </cell>
          <cell r="G729">
            <v>1.14824821897986E-8</v>
          </cell>
          <cell r="H729">
            <v>1.9203946745817302E-8</v>
          </cell>
          <cell r="I729">
            <v>2.5528975477053901E-8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4.1814964743803604E-6</v>
          </cell>
          <cell r="F730">
            <v>4.1924522279799499E-6</v>
          </cell>
          <cell r="G730">
            <v>4.2039347101697501E-6</v>
          </cell>
          <cell r="H730">
            <v>4.2531254316562197E-6</v>
          </cell>
          <cell r="I730">
            <v>2.5122598237410502E-6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4.7439185288132659</v>
          </cell>
          <cell r="E731">
            <v>3.6896352022132843</v>
          </cell>
          <cell r="F731">
            <v>3.1271126502581454</v>
          </cell>
          <cell r="G731">
            <v>3.0931207332387856</v>
          </cell>
          <cell r="H731">
            <v>2.3504691567896097</v>
          </cell>
          <cell r="I731">
            <v>0.99335740990847565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4.7439185288132659</v>
          </cell>
          <cell r="E732">
            <v>3.6896352022132843</v>
          </cell>
          <cell r="F732">
            <v>3.1271126502581454</v>
          </cell>
          <cell r="G732">
            <v>3.0931207332387856</v>
          </cell>
          <cell r="H732">
            <v>2.3504691567896097</v>
          </cell>
          <cell r="I732">
            <v>0.99335740990847565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6.5887757344628719</v>
          </cell>
          <cell r="E733">
            <v>5.1244933364073439</v>
          </cell>
          <cell r="F733">
            <v>4.3432120142474222</v>
          </cell>
          <cell r="G733">
            <v>4.2960010183872006</v>
          </cell>
          <cell r="H733">
            <v>3.2645404955411248</v>
          </cell>
          <cell r="I733">
            <v>1.3796630693173277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4.7210262095156298E-7</v>
          </cell>
          <cell r="E734">
            <v>4.80206831429311E-7</v>
          </cell>
          <cell r="F734">
            <v>5.1420130638404999E-7</v>
          </cell>
          <cell r="G734">
            <v>4.4677632531178202E-7</v>
          </cell>
          <cell r="H734">
            <v>3.6615014198552197E-2</v>
          </cell>
          <cell r="I734">
            <v>1.00335330507555E-7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0.33507225105761396</v>
          </cell>
          <cell r="E735">
            <v>0.33505739133589874</v>
          </cell>
          <cell r="F735">
            <v>0.33504360887690998</v>
          </cell>
          <cell r="G735">
            <v>0.33504005629341543</v>
          </cell>
          <cell r="H735">
            <v>0.1662869417849768</v>
          </cell>
          <cell r="I735">
            <v>8.1412583132008692E-2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1.3529601781066104E-5</v>
          </cell>
          <cell r="F736">
            <v>1.3607782506266937E-5</v>
          </cell>
          <cell r="G736">
            <v>1.3667291238007347E-5</v>
          </cell>
          <cell r="H736">
            <v>1.3963626837799311E-5</v>
          </cell>
          <cell r="I736">
            <v>8.348557201670873E-6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1.3529601781066104E-5</v>
          </cell>
          <cell r="F737">
            <v>1.3607782506266937E-5</v>
          </cell>
          <cell r="G737">
            <v>1.3667291238007347E-5</v>
          </cell>
          <cell r="H737">
            <v>1.3963626837799311E-5</v>
          </cell>
          <cell r="I737">
            <v>8.348557201670873E-6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1.07412445349048E-6</v>
          </cell>
          <cell r="H738">
            <v>1.0047041451486E-8</v>
          </cell>
          <cell r="I738">
            <v>1.31154715187207E-8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1.07412445349048E-6</v>
          </cell>
          <cell r="F739">
            <v>1.07412445349048E-6</v>
          </cell>
          <cell r="G739">
            <v>1.07412445349048E-6</v>
          </cell>
          <cell r="H739">
            <v>1.1019996928773101E-6</v>
          </cell>
          <cell r="I739">
            <v>6.6194316917068504E-7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3.1989667154779899E-6</v>
          </cell>
          <cell r="F740">
            <v>1.6804622033509523E-5</v>
          </cell>
          <cell r="G740">
            <v>1.0129200268833974E-4</v>
          </cell>
          <cell r="H740">
            <v>1.0696067626535391E-3</v>
          </cell>
          <cell r="I740">
            <v>1.6672628809305887E-5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F741">
            <v>2.0420497603161139E-7</v>
          </cell>
          <cell r="G741">
            <v>1.0458419973769371E-6</v>
          </cell>
          <cell r="H741">
            <v>3.9765026326284605E-6</v>
          </cell>
          <cell r="I741">
            <v>2.0040620382898222E-6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9.3404494774149236E-4</v>
          </cell>
          <cell r="F742">
            <v>2.5084749188684242E-3</v>
          </cell>
          <cell r="G742">
            <v>2.5866553553283091E-3</v>
          </cell>
          <cell r="H742">
            <v>2.207057469029348E-3</v>
          </cell>
          <cell r="I742">
            <v>1.3713607449012586E-3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9.3786365739847684E-4</v>
          </cell>
          <cell r="F743">
            <v>2.5265842324213627E-3</v>
          </cell>
          <cell r="G743">
            <v>2.6901461739435124E-3</v>
          </cell>
          <cell r="H743">
            <v>3.2813821774351788E-3</v>
          </cell>
          <cell r="I743">
            <v>1.3911106724156332E-3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2267.7886613630999</v>
          </cell>
          <cell r="E744">
            <v>2010.02848917345</v>
          </cell>
          <cell r="F744">
            <v>1952.3264220495901</v>
          </cell>
          <cell r="G744">
            <v>1396.1756307580699</v>
          </cell>
          <cell r="H744">
            <v>449.12582676411802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30.256634299156431</v>
          </cell>
          <cell r="E745">
            <v>26.817621043775716</v>
          </cell>
          <cell r="F745">
            <v>26.047920721876391</v>
          </cell>
          <cell r="G745">
            <v>18.627857717678346</v>
          </cell>
          <cell r="H745">
            <v>5.9928489400041833</v>
          </cell>
          <cell r="I745">
            <v>0.87196345924959695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30.770538146039286</v>
          </cell>
          <cell r="E746">
            <v>27.273113828676333</v>
          </cell>
          <cell r="F746">
            <v>26.490182117362146</v>
          </cell>
          <cell r="G746">
            <v>18.944038409200399</v>
          </cell>
          <cell r="H746">
            <v>6.0939732261074342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1.582585467825349E-4</v>
          </cell>
          <cell r="G747">
            <v>2.1044061778064296E-4</v>
          </cell>
          <cell r="H747">
            <v>6.6337914765873926E-4</v>
          </cell>
          <cell r="I747">
            <v>0.88677331045822949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9.2700634141813207</v>
          </cell>
          <cell r="E748">
            <v>9.2700194781485497</v>
          </cell>
          <cell r="F748">
            <v>0.13804840652709899</v>
          </cell>
          <cell r="G748">
            <v>6.9131789887855094E-2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0.10000068407962585</v>
          </cell>
          <cell r="E749">
            <v>0.10000021012026497</v>
          </cell>
          <cell r="F749">
            <v>1.4891953239169254E-3</v>
          </cell>
          <cell r="G749">
            <v>7.457582512174222E-4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0.10000068407962585</v>
          </cell>
          <cell r="E750">
            <v>0.10000021012026497</v>
          </cell>
          <cell r="F750">
            <v>1.4891953239169254E-3</v>
          </cell>
          <cell r="G750">
            <v>7.457582512174222E-4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4.4775856377584635E-4</v>
          </cell>
          <cell r="H751">
            <v>7.0336550394021048E-4</v>
          </cell>
          <cell r="I751">
            <v>2.5231452150802791E-4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4.4643064900379883E-4</v>
          </cell>
          <cell r="H752">
            <v>6.96665125833824E-4</v>
          </cell>
          <cell r="I752">
            <v>2.516433880731729E-4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8.9418921277964502E-4</v>
          </cell>
          <cell r="H753">
            <v>1.4000306297740352E-3</v>
          </cell>
          <cell r="I753">
            <v>5.0395790958120091E-4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F754">
            <v>5.9852911056299737E-2</v>
          </cell>
          <cell r="G754">
            <v>5.6748670343255959E-2</v>
          </cell>
          <cell r="H754">
            <v>0.1009641921037758</v>
          </cell>
          <cell r="I754">
            <v>8.3580844632769657E-2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5.9857411126820491E-2</v>
          </cell>
          <cell r="G755">
            <v>5.675250809372645E-2</v>
          </cell>
          <cell r="H755">
            <v>0.10097132878821548</v>
          </cell>
          <cell r="I755">
            <v>8.358678448216296E-2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4.3015671378845797E-3</v>
          </cell>
          <cell r="E756">
            <v>6.8586972658736603E-3</v>
          </cell>
          <cell r="F756">
            <v>1.13376333004271E-7</v>
          </cell>
          <cell r="G756">
            <v>3.8852030691200199E-8</v>
          </cell>
          <cell r="H756">
            <v>8.5592230171755296E-3</v>
          </cell>
          <cell r="I756">
            <v>4.9711866906226804E-3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4.3015671378845797E-3</v>
          </cell>
          <cell r="E757">
            <v>1.11602644037582E-2</v>
          </cell>
          <cell r="F757">
            <v>1.11603777800913E-2</v>
          </cell>
          <cell r="G757">
            <v>1.1160416632121899E-2</v>
          </cell>
          <cell r="H757">
            <v>1.47295683224855E-2</v>
          </cell>
          <cell r="I757">
            <v>1.3792905114930001E-2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7.1200005196018248</v>
          </cell>
          <cell r="E758">
            <v>7.6289063476088312</v>
          </cell>
          <cell r="F758">
            <v>7.3111250000401649</v>
          </cell>
          <cell r="G758">
            <v>8.3896387780400907</v>
          </cell>
          <cell r="H758">
            <v>10.368560136693791</v>
          </cell>
          <cell r="I758">
            <v>13.669398691133889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7.7403362554153041</v>
          </cell>
          <cell r="E759">
            <v>8.2914012570947158</v>
          </cell>
          <cell r="F759">
            <v>7.9428925166169924</v>
          </cell>
          <cell r="G759">
            <v>9.1086203376492048</v>
          </cell>
          <cell r="H759">
            <v>11.242375137340844</v>
          </cell>
          <cell r="I759">
            <v>14.801988514543972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0.79547243999031403</v>
          </cell>
          <cell r="E760">
            <v>3.0329871179799402E-8</v>
          </cell>
          <cell r="F760">
            <v>3.4780850448934798E-8</v>
          </cell>
          <cell r="G760">
            <v>4.0251785298390103E-8</v>
          </cell>
          <cell r="H760">
            <v>7.7463788091519405E-8</v>
          </cell>
          <cell r="I760">
            <v>9.6641742289316494E-8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0.79547243999031403</v>
          </cell>
          <cell r="E761">
            <v>0.79547247032018498</v>
          </cell>
          <cell r="F761">
            <v>0.79547250510103595</v>
          </cell>
          <cell r="G761">
            <v>0.79547254535282097</v>
          </cell>
          <cell r="H761">
            <v>0.79547268257551196</v>
          </cell>
          <cell r="I761">
            <v>0.79547277921725401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1.2600196426388653E-3</v>
          </cell>
          <cell r="H762">
            <v>1.6132680119692395</v>
          </cell>
          <cell r="I762">
            <v>10.392625651642348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1.2696189611872335E-3</v>
          </cell>
          <cell r="H763">
            <v>1.6255585136620183</v>
          </cell>
          <cell r="I763">
            <v>10.471800706386045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1.5957036186074199E-4</v>
          </cell>
          <cell r="H764">
            <v>1.6969240645621898E-5</v>
          </cell>
          <cell r="I764">
            <v>0.348798829419593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1.5957036186074199E-4</v>
          </cell>
          <cell r="H765">
            <v>8.2663152992587696E-2</v>
          </cell>
          <cell r="I765">
            <v>0.43146198241217998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1.5745648772093695E-3</v>
          </cell>
          <cell r="H766">
            <v>2.6800257899181642E-3</v>
          </cell>
          <cell r="I766">
            <v>1.1005598178105453E-3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1.5095026097437062E-4</v>
          </cell>
          <cell r="H767">
            <v>4.833279288309918E-4</v>
          </cell>
          <cell r="I767">
            <v>6.7838293807547935E-5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5.0922949623426569E-7</v>
          </cell>
          <cell r="H768">
            <v>3.7192067708775478E-6</v>
          </cell>
          <cell r="I768">
            <v>1.3849810246311518E-6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1.7271128006466989E-3</v>
          </cell>
          <cell r="H769">
            <v>3.1679199669618976E-3</v>
          </cell>
          <cell r="I769">
            <v>1.1710313434727495E-3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2.6568533679783447E-2</v>
          </cell>
          <cell r="F770">
            <v>6.4299643784072727E-2</v>
          </cell>
          <cell r="G770">
            <v>0.10692459505732269</v>
          </cell>
          <cell r="H770">
            <v>0.15176703630463481</v>
          </cell>
          <cell r="I770">
            <v>5.915388653968514E-2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2.6568533679783447E-2</v>
          </cell>
          <cell r="F771">
            <v>6.4299643784072727E-2</v>
          </cell>
          <cell r="G771">
            <v>0.10692459505732269</v>
          </cell>
          <cell r="H771">
            <v>0.15176703630463481</v>
          </cell>
          <cell r="I771">
            <v>5.915388653968514E-2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3.6900741221921461E-2</v>
          </cell>
          <cell r="F772">
            <v>8.9305060811212117E-2</v>
          </cell>
          <cell r="G772">
            <v>0.14850638202405908</v>
          </cell>
          <cell r="H772">
            <v>0.21078755042310399</v>
          </cell>
          <cell r="I772">
            <v>8.2158175749562634E-2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2.2214347383815E-3</v>
          </cell>
          <cell r="F773">
            <v>5.5877064210092704E-3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2.2214347383815E-3</v>
          </cell>
          <cell r="F774">
            <v>7.8090684543526499E-3</v>
          </cell>
          <cell r="G774">
            <v>7.8089426956065378E-3</v>
          </cell>
          <cell r="H774">
            <v>1.1274867470253988E-2</v>
          </cell>
          <cell r="I774">
            <v>4.3507605403814041E-3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6.2083802663065685E-4</v>
          </cell>
          <cell r="F775">
            <v>2.1245815119717484E-3</v>
          </cell>
          <cell r="G775">
            <v>2.2543512266936768E-3</v>
          </cell>
          <cell r="H775">
            <v>1.0669582094819019E-2</v>
          </cell>
          <cell r="I775">
            <v>7.0907056747929855E-3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6.2089975203789621E-4</v>
          </cell>
          <cell r="F776">
            <v>2.1199810942661929E-3</v>
          </cell>
          <cell r="G776">
            <v>2.2197072189877633E-3</v>
          </cell>
          <cell r="H776">
            <v>1.0203549890139912E-2</v>
          </cell>
          <cell r="I776">
            <v>6.984079971513406E-3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1.2417377786685532E-3</v>
          </cell>
          <cell r="F777">
            <v>4.2445626062379387E-3</v>
          </cell>
          <cell r="G777">
            <v>4.4740584456814392E-3</v>
          </cell>
          <cell r="H777">
            <v>2.0873131984958947E-2</v>
          </cell>
          <cell r="I777">
            <v>1.4074785646306385E-2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4514.4820050919798</v>
          </cell>
          <cell r="E778">
            <v>3846.5255163851398</v>
          </cell>
          <cell r="F778">
            <v>3263.0697264298101</v>
          </cell>
          <cell r="G778">
            <v>3139.75536481679</v>
          </cell>
          <cell r="H778">
            <v>1934.89165436906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60.231816749665214</v>
          </cell>
          <cell r="E779">
            <v>51.320000780709911</v>
          </cell>
          <cell r="F779">
            <v>43.535740868101286</v>
          </cell>
          <cell r="G779">
            <v>41.890538574478228</v>
          </cell>
          <cell r="H779">
            <v>25.815801719304645</v>
          </cell>
          <cell r="I779">
            <v>1.6096605446285785E-3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61.254844031098727</v>
          </cell>
          <cell r="E780">
            <v>52.191662366148435</v>
          </cell>
          <cell r="F780">
            <v>44.275030209359656</v>
          </cell>
          <cell r="G780">
            <v>42.601836700363513</v>
          </cell>
          <cell r="H780">
            <v>26.253618105414638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1.5789531687030218E-4</v>
          </cell>
          <cell r="G781">
            <v>2.0562648173045591E-4</v>
          </cell>
          <cell r="H781">
            <v>6.6066549900063091E-4</v>
          </cell>
          <cell r="I781">
            <v>1.6365937578516139E-3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1.4243079877304625</v>
          </cell>
          <cell r="E782">
            <v>1.542797766675595</v>
          </cell>
          <cell r="F782">
            <v>2.0459776443988482</v>
          </cell>
          <cell r="G782">
            <v>1.7243782092849171</v>
          </cell>
          <cell r="H782">
            <v>1.1433058906537039</v>
          </cell>
          <cell r="I782">
            <v>1.9409251551084339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3.5550325538650097E-2</v>
          </cell>
          <cell r="F783">
            <v>0.13540981576760056</v>
          </cell>
          <cell r="G783">
            <v>0.22429401558286205</v>
          </cell>
          <cell r="H783">
            <v>0.37422702257755192</v>
          </cell>
          <cell r="I783">
            <v>0.98923643688209528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1.4243079877304625</v>
          </cell>
          <cell r="E784">
            <v>1.5783480922142472</v>
          </cell>
          <cell r="F784">
            <v>2.1813874601664476</v>
          </cell>
          <cell r="G784">
            <v>1.9486722248677781</v>
          </cell>
          <cell r="H784">
            <v>1.5175329132312547</v>
          </cell>
          <cell r="I784">
            <v>2.9301615919905295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2.5857271157835515E-4</v>
          </cell>
          <cell r="H785">
            <v>5.8620052658260179E-4</v>
          </cell>
          <cell r="I785">
            <v>4.8466091579485172E-4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2.7987645372958345E-7</v>
          </cell>
          <cell r="I786">
            <v>4.332046806545685E-7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2.5925576873925737E-4</v>
          </cell>
          <cell r="H787">
            <v>5.8746386561640341E-4</v>
          </cell>
          <cell r="I787">
            <v>4.8608230488435982E-4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0.25829849414595557</v>
          </cell>
          <cell r="E788">
            <v>0.31295658101993806</v>
          </cell>
          <cell r="F788">
            <v>0.1805171730318155</v>
          </cell>
          <cell r="G788">
            <v>0.93534263327258715</v>
          </cell>
          <cell r="H788">
            <v>0.90791078122384428</v>
          </cell>
          <cell r="I788">
            <v>1.6038421014728328E-3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0.33609854503052666</v>
          </cell>
          <cell r="E789">
            <v>0.3129297979210216</v>
          </cell>
          <cell r="F789">
            <v>0.1805706211774831</v>
          </cell>
          <cell r="G789">
            <v>0.89210169541486584</v>
          </cell>
          <cell r="H789">
            <v>0.86482857355484311</v>
          </cell>
          <cell r="I789">
            <v>1.6044738380405002E-3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0.59439703917648223</v>
          </cell>
          <cell r="E790">
            <v>0.62588637894095944</v>
          </cell>
          <cell r="F790">
            <v>0.36108779420929887</v>
          </cell>
          <cell r="G790">
            <v>1.8274443286874549</v>
          </cell>
          <cell r="H790">
            <v>1.7727393547786869</v>
          </cell>
          <cell r="I790">
            <v>3.2083159395133332E-3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2.0116065333493349</v>
          </cell>
          <cell r="E791">
            <v>3.7887237204420732</v>
          </cell>
          <cell r="F791">
            <v>3.8088038679723706</v>
          </cell>
          <cell r="G791">
            <v>4.0914259251306078</v>
          </cell>
          <cell r="H791">
            <v>3.5662035949501196</v>
          </cell>
          <cell r="I791">
            <v>3.3738435988796702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2.0116065333493349</v>
          </cell>
          <cell r="E792">
            <v>3.7887237204420732</v>
          </cell>
          <cell r="F792">
            <v>3.8088038679723706</v>
          </cell>
          <cell r="G792">
            <v>4.0914259251306078</v>
          </cell>
          <cell r="H792">
            <v>3.5662035949501196</v>
          </cell>
          <cell r="I792">
            <v>3.3738435988796702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2.0319257912619588</v>
          </cell>
          <cell r="E793">
            <v>3.8269936570121912</v>
          </cell>
          <cell r="F793">
            <v>3.8472766343155271</v>
          </cell>
          <cell r="G793">
            <v>4.1327534597278861</v>
          </cell>
          <cell r="H793">
            <v>3.6022258534849723</v>
          </cell>
          <cell r="I793">
            <v>3.4079228271511823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1.3066987774077099E-8</v>
          </cell>
          <cell r="E794">
            <v>5.9689710539766102E-8</v>
          </cell>
          <cell r="F794">
            <v>3.3083800935640299E-8</v>
          </cell>
          <cell r="G794">
            <v>2.8661663921301601E-8</v>
          </cell>
          <cell r="H794">
            <v>4.0697599225459398E-8</v>
          </cell>
          <cell r="I794">
            <v>6.1537442362606697E-8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0.31562548017867575</v>
          </cell>
          <cell r="E795">
            <v>0.31562553986838632</v>
          </cell>
          <cell r="F795">
            <v>0.31562557295218724</v>
          </cell>
          <cell r="G795">
            <v>0.31562560161385117</v>
          </cell>
          <cell r="H795">
            <v>0.31562568567671334</v>
          </cell>
          <cell r="I795">
            <v>0.31562574721415571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3.5161668105144304</v>
          </cell>
          <cell r="E796">
            <v>4.8486755687988614</v>
          </cell>
          <cell r="F796">
            <v>9.5934815438948196</v>
          </cell>
          <cell r="G796">
            <v>12.260845159965479</v>
          </cell>
          <cell r="H796">
            <v>29.276639136283734</v>
          </cell>
          <cell r="I796">
            <v>37.419427785728196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1.7871891931006381E-3</v>
          </cell>
          <cell r="E797">
            <v>1.1608201759224597E-3</v>
          </cell>
          <cell r="F797">
            <v>1.0213847258650447E-3</v>
          </cell>
          <cell r="G797">
            <v>4.5650134910622024E-2</v>
          </cell>
          <cell r="H797">
            <v>7.979335551674799</v>
          </cell>
          <cell r="I797">
            <v>12.649490237290459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4.8498357991688534</v>
          </cell>
          <cell r="F798">
            <v>9.594502928620674</v>
          </cell>
          <cell r="G798">
            <v>12.30649529487609</v>
          </cell>
          <cell r="H798">
            <v>37.255974687958563</v>
          </cell>
          <cell r="I798">
            <v>50.068918023018689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8.574367722116115</v>
          </cell>
          <cell r="E799">
            <v>9.9817399509442257</v>
          </cell>
          <cell r="F799">
            <v>8.5683866411165166</v>
          </cell>
          <cell r="G799">
            <v>6.6538829038882001</v>
          </cell>
          <cell r="H799">
            <v>3.0609996977028433</v>
          </cell>
          <cell r="I799">
            <v>0.53523693833721286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8.574367722116115</v>
          </cell>
          <cell r="E800">
            <v>9.9817399509442257</v>
          </cell>
          <cell r="F800">
            <v>8.5683866411165166</v>
          </cell>
          <cell r="G800">
            <v>6.6538829038882001</v>
          </cell>
          <cell r="H800">
            <v>3.0609996977028433</v>
          </cell>
          <cell r="I800">
            <v>0.53523693833721286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0.1060968161879022</v>
          </cell>
          <cell r="I801">
            <v>1031.8742758092967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-0.106096816187902</v>
          </cell>
          <cell r="I802">
            <v>-1031.8742758092999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2.2467561075085183E-4</v>
          </cell>
          <cell r="I803">
            <v>2.1851455252432159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8.737384862533124E-5</v>
          </cell>
          <cell r="I804">
            <v>0.84977881537236122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0.28370637828468298</v>
          </cell>
          <cell r="I805">
            <v>2133.1170482202801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0.28370637828468298</v>
          </cell>
          <cell r="I806">
            <v>2133.4007545985701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7.7018977172609276E-4</v>
          </cell>
          <cell r="H807">
            <v>1.5673867706974321E-3</v>
          </cell>
          <cell r="I807">
            <v>2.3075048982213221E-3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7.7018977172609276E-4</v>
          </cell>
          <cell r="H808">
            <v>1.5673867706974321E-3</v>
          </cell>
          <cell r="I808">
            <v>2.3075048982213221E-3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5.2751249563601803E-5</v>
          </cell>
          <cell r="H809">
            <v>8.9870735072736097E-5</v>
          </cell>
          <cell r="I809">
            <v>8.09235272621528E-5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5.2751249563601803E-5</v>
          </cell>
          <cell r="H810">
            <v>9.7376532941017093E-5</v>
          </cell>
          <cell r="I810">
            <v>1.1170616348509701E-4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1.4100649078531569</v>
          </cell>
          <cell r="E811">
            <v>1.5273697890088409</v>
          </cell>
          <cell r="F811">
            <v>2.0255178679548611</v>
          </cell>
          <cell r="G811">
            <v>1.7071344271920681</v>
          </cell>
          <cell r="H811">
            <v>1.1318728317471667</v>
          </cell>
          <cell r="I811">
            <v>1.9215159035573497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1.4243079877304625</v>
          </cell>
          <cell r="E812">
            <v>1.542797766675595</v>
          </cell>
          <cell r="F812">
            <v>2.0459776443988482</v>
          </cell>
          <cell r="G812">
            <v>1.7243782092849171</v>
          </cell>
          <cell r="H812">
            <v>1.1433058906537039</v>
          </cell>
          <cell r="I812">
            <v>1.9409251551084339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1.4100649078531569</v>
          </cell>
          <cell r="E813">
            <v>1.5273697890088409</v>
          </cell>
          <cell r="F813">
            <v>2.0255178679548611</v>
          </cell>
          <cell r="G813">
            <v>1.7071344271920681</v>
          </cell>
          <cell r="H813">
            <v>1.1318728317471667</v>
          </cell>
          <cell r="I813">
            <v>1.9215159035573497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E814">
            <v>3.8584027494732803E-2</v>
          </cell>
          <cell r="F814">
            <v>6.8962295555060907E-2</v>
          </cell>
          <cell r="G814">
            <v>3.6829549924883201E-2</v>
          </cell>
          <cell r="H814">
            <v>5.6752614984393997E-2</v>
          </cell>
          <cell r="I814">
            <v>0.127175067652784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0.109139687579039</v>
          </cell>
          <cell r="E815">
            <v>0.1209469011582122</v>
          </cell>
          <cell r="F815">
            <v>0.16730146416003869</v>
          </cell>
          <cell r="G815">
            <v>0.14936449790142697</v>
          </cell>
          <cell r="H815">
            <v>0.11670625546462689</v>
          </cell>
          <cell r="I815">
            <v>0.17304525561030229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6.232174615193398E-4</v>
          </cell>
          <cell r="H816">
            <v>1.6002459018768537E-3</v>
          </cell>
          <cell r="I816">
            <v>1.7893193309746404E-3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6.2796537396100677E-4</v>
          </cell>
          <cell r="H817">
            <v>1.6124371960821323E-3</v>
          </cell>
          <cell r="I817">
            <v>1.8029510599267453E-3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6.1194069046785796E-5</v>
          </cell>
          <cell r="H818">
            <v>1.5214162228330901E-5</v>
          </cell>
          <cell r="I818">
            <v>5.8680984523792697E-6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6.1194069046785796E-5</v>
          </cell>
          <cell r="H819">
            <v>1.20710868242448E-4</v>
          </cell>
          <cell r="I819">
            <v>1.2657896669482799E-4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1043.1350526844001</v>
          </cell>
          <cell r="E820">
            <v>1201.70110059735</v>
          </cell>
          <cell r="F820">
            <v>1090.1868764517801</v>
          </cell>
          <cell r="G820">
            <v>1090.1867719223001</v>
          </cell>
          <cell r="H820">
            <v>923.37824704157401</v>
          </cell>
          <cell r="I820">
            <v>446.66868524041001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17.570537234932267</v>
          </cell>
          <cell r="E821">
            <v>20.24141924765047</v>
          </cell>
          <cell r="F821">
            <v>18.363076819666446</v>
          </cell>
          <cell r="G821">
            <v>18.363075058974925</v>
          </cell>
          <cell r="H821">
            <v>15.553356998040702</v>
          </cell>
          <cell r="I821">
            <v>7.5236746627374123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18.495302352560302</v>
          </cell>
          <cell r="E822">
            <v>21.306757102789966</v>
          </cell>
          <cell r="F822">
            <v>19.329554547017331</v>
          </cell>
          <cell r="G822">
            <v>19.329552693657821</v>
          </cell>
          <cell r="H822">
            <v>16.371954734779678</v>
          </cell>
          <cell r="I822">
            <v>7.9196575397235893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0.21334743964196501</v>
          </cell>
          <cell r="F823">
            <v>2.5374141227303099E-7</v>
          </cell>
          <cell r="G823">
            <v>2.59979877028931E-7</v>
          </cell>
          <cell r="H823">
            <v>0.25145115189516598</v>
          </cell>
          <cell r="I823">
            <v>1.34293796060303E-6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1.6352664675208879</v>
          </cell>
          <cell r="F824">
            <v>1.6352638748979331</v>
          </cell>
          <cell r="G824">
            <v>1.6352619835619087</v>
          </cell>
          <cell r="H824">
            <v>1.2595410862013163</v>
          </cell>
          <cell r="I824">
            <v>0.60890410102188985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2.5598698446257167E-4</v>
          </cell>
          <cell r="H825">
            <v>5.8033852131677568E-4</v>
          </cell>
          <cell r="I825">
            <v>4.7981430663690333E-4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2.5857271157835515E-4</v>
          </cell>
          <cell r="H826">
            <v>5.8620052658260179E-4</v>
          </cell>
          <cell r="I826">
            <v>4.8466091579485172E-4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2.5598698446257167E-4</v>
          </cell>
          <cell r="H827">
            <v>5.8033852131677568E-4</v>
          </cell>
          <cell r="I827">
            <v>4.7981430663690333E-4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2.82019722329541E-5</v>
          </cell>
          <cell r="H828">
            <v>3.68300496715537E-5</v>
          </cell>
          <cell r="I828">
            <v>3.1704285231843902E-5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2.82019722329541E-5</v>
          </cell>
          <cell r="H829">
            <v>5.3161436583955594E-5</v>
          </cell>
          <cell r="I829">
            <v>4.4728255569780111E-5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6.3804489650328922</v>
          </cell>
          <cell r="E830">
            <v>5.2961493691599903</v>
          </cell>
          <cell r="F830">
            <v>6.3796383282030487</v>
          </cell>
          <cell r="G830">
            <v>4.7534186288385483</v>
          </cell>
          <cell r="H830">
            <v>4.060998086992698</v>
          </cell>
          <cell r="I830">
            <v>2.2561063992605908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479.80976217047299</v>
          </cell>
          <cell r="E831">
            <v>396.15759206979197</v>
          </cell>
          <cell r="F831">
            <v>473.436318040331</v>
          </cell>
          <cell r="G831">
            <v>348.17248138505801</v>
          </cell>
          <cell r="H831">
            <v>289.92442038783298</v>
          </cell>
          <cell r="I831">
            <v>159.05550114787201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8.5072652867105276</v>
          </cell>
          <cell r="E832">
            <v>7.0240707813793</v>
          </cell>
          <cell r="F832">
            <v>8.3942609581619134</v>
          </cell>
          <cell r="G832">
            <v>6.1732709465435693</v>
          </cell>
          <cell r="H832">
            <v>5.1405039075856989</v>
          </cell>
          <cell r="I832">
            <v>2.8201329990757387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4.7941828152661102E-7</v>
          </cell>
          <cell r="F833">
            <v>5.38494738796437E-7</v>
          </cell>
          <cell r="G833">
            <v>4.2540185601654599E-7</v>
          </cell>
          <cell r="H833">
            <v>1.6790554930633001E-5</v>
          </cell>
          <cell r="I833">
            <v>3.6098118346468103E-2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0.43610084414004174</v>
          </cell>
          <cell r="F834">
            <v>0.43610067320118701</v>
          </cell>
          <cell r="G834">
            <v>0.43609850300680714</v>
          </cell>
          <cell r="H834">
            <v>0.27927134492711658</v>
          </cell>
          <cell r="I834">
            <v>0.15423298573708508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4.1173656395313145</v>
          </cell>
          <cell r="E835">
            <v>4.2663142483563306</v>
          </cell>
          <cell r="F835">
            <v>2.9611614804587272</v>
          </cell>
          <cell r="G835">
            <v>2.9280910095886594</v>
          </cell>
          <cell r="H835">
            <v>2.8804021696645794</v>
          </cell>
          <cell r="I835">
            <v>3.0268617121703923E-4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723.65820331156499</v>
          </cell>
          <cell r="E836">
            <v>749.83704971111297</v>
          </cell>
          <cell r="F836">
            <v>520.44656323213997</v>
          </cell>
          <cell r="G836">
            <v>514.63417744285505</v>
          </cell>
          <cell r="H836">
            <v>506.25250254710801</v>
          </cell>
          <cell r="I836">
            <v>5.1634699795847901E-2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7.7980409839608278</v>
          </cell>
          <cell r="E837">
            <v>8.0801406218869847</v>
          </cell>
          <cell r="F837">
            <v>5.6082603796566763</v>
          </cell>
          <cell r="G837">
            <v>5.5456269120997312</v>
          </cell>
          <cell r="H837">
            <v>5.4553071395162496</v>
          </cell>
          <cell r="I837">
            <v>5.5640840297249824E-4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7.5080384395848298E-6</v>
          </cell>
          <cell r="F838">
            <v>8.7000638055164206E-6</v>
          </cell>
          <cell r="G838">
            <v>8.6886802204865596E-6</v>
          </cell>
          <cell r="H838">
            <v>3.6850376724786998E-2</v>
          </cell>
          <cell r="I838">
            <v>1.74093394619039E-6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0.33392941370545814</v>
          </cell>
          <cell r="F839">
            <v>0.33207376638178887</v>
          </cell>
          <cell r="G839">
            <v>0.23430438199503456</v>
          </cell>
          <cell r="H839">
            <v>0.16692388584678422</v>
          </cell>
          <cell r="I839">
            <v>2.8604938640708344E-5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3.8259759389134773E-5</v>
          </cell>
          <cell r="F840">
            <v>4.3396596290239592E-2</v>
          </cell>
          <cell r="G840">
            <v>9.3393386264329107E-4</v>
          </cell>
          <cell r="H840">
            <v>0.19619336773361962</v>
          </cell>
          <cell r="I840">
            <v>0.14512454513852566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5.0344298900675178E-5</v>
          </cell>
          <cell r="F841">
            <v>5.6015289757809526E-2</v>
          </cell>
          <cell r="G841">
            <v>1.1832576799449929E-3</v>
          </cell>
          <cell r="H841">
            <v>0.23082840794685996</v>
          </cell>
          <cell r="I841">
            <v>0.16125591882597243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8.1436225402702902E-4</v>
          </cell>
          <cell r="E842">
            <v>3.2680819970414901E-6</v>
          </cell>
          <cell r="F842">
            <v>4.2972103044984E-2</v>
          </cell>
          <cell r="G842">
            <v>2.3371291531923599E-5</v>
          </cell>
          <cell r="H842">
            <v>2.1567360604336401E-2</v>
          </cell>
          <cell r="I842">
            <v>6.6296218742568997E-5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8.1436225402702902E-4</v>
          </cell>
          <cell r="E843">
            <v>5.5819409714700672E-6</v>
          </cell>
          <cell r="F843">
            <v>4.2976322665351986E-2</v>
          </cell>
          <cell r="G843">
            <v>4.2976121689887931E-2</v>
          </cell>
          <cell r="H843">
            <v>2.9223937632162501E-2</v>
          </cell>
          <cell r="I843">
            <v>1.5695993329532754E-2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1440.94595585921</v>
          </cell>
          <cell r="E844">
            <v>1508.68762564745</v>
          </cell>
          <cell r="F844">
            <v>1463.1404599950499</v>
          </cell>
          <cell r="G844">
            <v>1455.27114461217</v>
          </cell>
          <cell r="H844">
            <v>1293.3353207841601</v>
          </cell>
          <cell r="I844">
            <v>800.71327766260299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24.189714439314507</v>
          </cell>
          <cell r="E845">
            <v>25.32691992655484</v>
          </cell>
          <cell r="F845">
            <v>24.562302123804081</v>
          </cell>
          <cell r="G845">
            <v>24.430196897254362</v>
          </cell>
          <cell r="H845">
            <v>21.711717887013478</v>
          </cell>
          <cell r="I845">
            <v>13.441882019007792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25.548687160624276</v>
          </cell>
          <cell r="E846">
            <v>26.749780596585978</v>
          </cell>
          <cell r="F846">
            <v>25.942206737500904</v>
          </cell>
          <cell r="G846">
            <v>25.802679869010202</v>
          </cell>
          <cell r="H846">
            <v>22.931477318868144</v>
          </cell>
          <cell r="I846">
            <v>14.19704393018802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1.2460747372771199E-7</v>
          </cell>
          <cell r="E847">
            <v>1.0333709112699699E-6</v>
          </cell>
          <cell r="F847">
            <v>2.8332797144077298E-6</v>
          </cell>
          <cell r="G847">
            <v>1.7560950589559401E-6</v>
          </cell>
          <cell r="H847">
            <v>0.36761316466021898</v>
          </cell>
          <cell r="I847">
            <v>0.73682258629970498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2.7746816224826936</v>
          </cell>
          <cell r="E848">
            <v>2.7746610233505398</v>
          </cell>
          <cell r="F848">
            <v>2.7746515707300294</v>
          </cell>
          <cell r="G848">
            <v>2.7746445411358032</v>
          </cell>
          <cell r="H848">
            <v>1.7846055676240158</v>
          </cell>
          <cell r="I848">
            <v>1.393893521467348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9.9025209279890039</v>
          </cell>
          <cell r="E849">
            <v>11.655195076956577</v>
          </cell>
          <cell r="F849">
            <v>11.655195552169916</v>
          </cell>
          <cell r="G849">
            <v>11.655196705400609</v>
          </cell>
          <cell r="H849">
            <v>13.421133179417945</v>
          </cell>
          <cell r="I849">
            <v>31.935985783764032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9.9025209279890039</v>
          </cell>
          <cell r="E850">
            <v>11.655195076956577</v>
          </cell>
          <cell r="F850">
            <v>11.655195552169916</v>
          </cell>
          <cell r="G850">
            <v>11.655196705400609</v>
          </cell>
          <cell r="H850">
            <v>13.421133179417945</v>
          </cell>
          <cell r="I850">
            <v>31.935985783764032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3.0945377899965654</v>
          </cell>
          <cell r="E851">
            <v>3.5825394703759978</v>
          </cell>
          <cell r="F851">
            <v>3.4965586656509711</v>
          </cell>
          <cell r="G851">
            <v>3.3620759727117098</v>
          </cell>
          <cell r="H851">
            <v>3.6273332917345771</v>
          </cell>
          <cell r="I851">
            <v>8.1887143035292365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1.0908851502534301E-6</v>
          </cell>
          <cell r="E852">
            <v>0.123761817014993</v>
          </cell>
          <cell r="F852">
            <v>1.4453584914394701E-5</v>
          </cell>
          <cell r="G852">
            <v>6.2463901497676905E-7</v>
          </cell>
          <cell r="H852">
            <v>0.36967657187338698</v>
          </cell>
          <cell r="I852">
            <v>1.74563237081258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0.69925304127714927</v>
          </cell>
          <cell r="E853">
            <v>0.82301481579887015</v>
          </cell>
          <cell r="F853">
            <v>0.82302910009524188</v>
          </cell>
          <cell r="G853">
            <v>0.82302946448501924</v>
          </cell>
          <cell r="H853">
            <v>0.94942043910479401</v>
          </cell>
          <cell r="I853">
            <v>2.2591463377338532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2.6206692099161686E-2</v>
          </cell>
          <cell r="G854">
            <v>1.7396919662977166E-4</v>
          </cell>
          <cell r="H854">
            <v>7.375096267849095E-5</v>
          </cell>
          <cell r="I854">
            <v>2.8826292542447472E-5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2.6207985540149317E-2</v>
          </cell>
          <cell r="G855">
            <v>1.7399102563362106E-4</v>
          </cell>
          <cell r="H855">
            <v>7.375220346200867E-5</v>
          </cell>
          <cell r="I855">
            <v>2.8812641134831414E-5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1.1290625218284099E-4</v>
          </cell>
          <cell r="E856">
            <v>2.7515325199235501E-3</v>
          </cell>
          <cell r="F856">
            <v>2.4174422051507E-5</v>
          </cell>
          <cell r="G856">
            <v>1.5088909899483801E-5</v>
          </cell>
          <cell r="H856">
            <v>1.3902216744038301E-5</v>
          </cell>
          <cell r="I856">
            <v>6.88917659559959E-6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1.1290625218284099E-4</v>
          </cell>
          <cell r="E857">
            <v>2.8600126946076955E-3</v>
          </cell>
          <cell r="F857">
            <v>2.8602467668670892E-3</v>
          </cell>
          <cell r="G857">
            <v>6.0170766467929938E-5</v>
          </cell>
          <cell r="H857">
            <v>3.1973298905867499E-5</v>
          </cell>
          <cell r="I857">
            <v>1.3495657361928999E-5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13.722985094956583</v>
          </cell>
          <cell r="E858">
            <v>12.561694809566676</v>
          </cell>
          <cell r="F858">
            <v>11.018825558008915</v>
          </cell>
          <cell r="G858">
            <v>10.361581164202002</v>
          </cell>
          <cell r="H858">
            <v>9.5853420712131978</v>
          </cell>
          <cell r="I858">
            <v>3.8766747191696669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13.722985094956583</v>
          </cell>
          <cell r="E859">
            <v>12.561694809566676</v>
          </cell>
          <cell r="F859">
            <v>11.018825558008915</v>
          </cell>
          <cell r="G859">
            <v>10.361581164202002</v>
          </cell>
          <cell r="H859">
            <v>9.5853420712131978</v>
          </cell>
          <cell r="I859">
            <v>3.8766747191696669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8.4573062728689067E-4</v>
          </cell>
          <cell r="H860">
            <v>9.9777028142201637E-4</v>
          </cell>
          <cell r="I860">
            <v>4.3948639908367003E-4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8.542733608958474E-4</v>
          </cell>
          <cell r="H861">
            <v>1.0078487691131479E-3</v>
          </cell>
          <cell r="I861">
            <v>4.4392565564007057E-4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8.4573062728689067E-4</v>
          </cell>
          <cell r="H862">
            <v>9.9777028142201637E-4</v>
          </cell>
          <cell r="I862">
            <v>4.3948639908367003E-4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9.9305065025471402E-5</v>
          </cell>
          <cell r="H863">
            <v>7.69040675479239E-5</v>
          </cell>
          <cell r="I863">
            <v>2.97697476641433E-5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9.9305065025471402E-5</v>
          </cell>
          <cell r="H864">
            <v>1.2423795402432598E-4</v>
          </cell>
          <cell r="I864">
            <v>5.3008323269487396E-5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0.15438612770820029</v>
          </cell>
          <cell r="F865">
            <v>0.15015101468517916</v>
          </cell>
          <cell r="G865">
            <v>1.7505457011226179E-3</v>
          </cell>
          <cell r="H865">
            <v>9.0777353969712354E-4</v>
          </cell>
          <cell r="I865">
            <v>4.51644700707993E-4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0.16251171337705281</v>
          </cell>
          <cell r="F866">
            <v>0.15805369966860947</v>
          </cell>
          <cell r="G866">
            <v>1.8426796853922285E-3</v>
          </cell>
          <cell r="H866">
            <v>9.5555109441802409E-4</v>
          </cell>
          <cell r="I866">
            <v>4.7541547442946617E-4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1.21567857987017E-2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1.21567857987017E-2</v>
          </cell>
          <cell r="F868">
            <v>1.2156042118460874E-2</v>
          </cell>
          <cell r="G868">
            <v>2.5571941121920079E-4</v>
          </cell>
          <cell r="H868">
            <v>1.3587849185827953E-4</v>
          </cell>
          <cell r="I868">
            <v>5.7349805168131681E-5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1.0437498894331184E-4</v>
          </cell>
          <cell r="G869">
            <v>1.0710741549797502E-4</v>
          </cell>
          <cell r="H869">
            <v>1.6110917987078577E-4</v>
          </cell>
          <cell r="I869">
            <v>5.9570364056536891E-5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1.0439450258687291E-4</v>
          </cell>
          <cell r="G870">
            <v>1.0713027753494159E-4</v>
          </cell>
          <cell r="H870">
            <v>1.6116123177667332E-4</v>
          </cell>
          <cell r="I870">
            <v>5.9578423127310422E-5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8.1892759955703199E-6</v>
          </cell>
          <cell r="E871">
            <v>1.3150529336633901E-7</v>
          </cell>
          <cell r="F871">
            <v>3.2084737632159299E-5</v>
          </cell>
          <cell r="G871">
            <v>1.1258491868810499E-5</v>
          </cell>
          <cell r="H871">
            <v>1.38265469151258E-5</v>
          </cell>
          <cell r="I871">
            <v>7.9983185290348104E-6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8.1892759955703199E-6</v>
          </cell>
          <cell r="E872">
            <v>2.013863781892905E-7</v>
          </cell>
          <cell r="F872">
            <v>3.2224152726807826E-5</v>
          </cell>
          <cell r="G872">
            <v>3.2382025986412894E-5</v>
          </cell>
          <cell r="H872">
            <v>4.81515354257272E-5</v>
          </cell>
          <cell r="I872">
            <v>1.8102200338746298E-5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5.390834094518538E-2</v>
          </cell>
          <cell r="F873">
            <v>6.9802129931377258E-2</v>
          </cell>
          <cell r="G873">
            <v>0.1123895447632471</v>
          </cell>
          <cell r="H873">
            <v>0.24920019794536846</v>
          </cell>
          <cell r="I873">
            <v>0.45180164127309969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5.4452869641601405E-2</v>
          </cell>
          <cell r="F874">
            <v>7.0507201950886084E-2</v>
          </cell>
          <cell r="G874">
            <v>0.11352479269014852</v>
          </cell>
          <cell r="H874">
            <v>0.25171737166198827</v>
          </cell>
          <cell r="I874">
            <v>0.45636529421525235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5.390834094518538E-2</v>
          </cell>
          <cell r="F875">
            <v>6.9802129931377258E-2</v>
          </cell>
          <cell r="G875">
            <v>0.1123895447632471</v>
          </cell>
          <cell r="H875">
            <v>0.24920019794536846</v>
          </cell>
          <cell r="I875">
            <v>0.45180164127309969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4.5629695266249702E-3</v>
          </cell>
          <cell r="F876">
            <v>9.7191568746438398E-4</v>
          </cell>
          <cell r="G876">
            <v>3.50030341242079E-3</v>
          </cell>
          <cell r="H876">
            <v>4.8638736221652398E-3</v>
          </cell>
          <cell r="I876">
            <v>1.45938955757134E-2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4.5629695266249702E-3</v>
          </cell>
          <cell r="F877">
            <v>5.5348852140893502E-3</v>
          </cell>
          <cell r="G877">
            <v>9.0351886265101402E-3</v>
          </cell>
          <cell r="H877">
            <v>1.8395534158888099E-2</v>
          </cell>
          <cell r="I877">
            <v>3.2989429734601498E-2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6.6184607745432391E-3</v>
          </cell>
          <cell r="G878">
            <v>5.8712604688168774E-3</v>
          </cell>
          <cell r="H878">
            <v>9.2985397156801156E-3</v>
          </cell>
          <cell r="I878">
            <v>5.8799737010429287E-3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0.19798261683975499</v>
          </cell>
          <cell r="G879">
            <v>0.172265505880593</v>
          </cell>
          <cell r="H879">
            <v>0.262753275873152</v>
          </cell>
          <cell r="I879">
            <v>0.160238651584824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6.6184607745432391E-3</v>
          </cell>
          <cell r="G880">
            <v>5.8712604688168774E-3</v>
          </cell>
          <cell r="H880">
            <v>9.2985397156801156E-3</v>
          </cell>
          <cell r="I880">
            <v>5.8799737010429287E-3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3.5103300858112495E-3</v>
          </cell>
          <cell r="G881">
            <v>3.0543529411452709E-3</v>
          </cell>
          <cell r="H881">
            <v>4.658746026119708E-3</v>
          </cell>
          <cell r="I881">
            <v>2.8411108437025427E-3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2.77632381167733E-4</v>
          </cell>
          <cell r="F882">
            <v>1.8451731564639499E-4</v>
          </cell>
          <cell r="G882">
            <v>4.6462879783012897E-6</v>
          </cell>
          <cell r="H882">
            <v>5.8126861541940599E-4</v>
          </cell>
          <cell r="I882">
            <v>4.4074395591873997E-6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2.77632381167733E-4</v>
          </cell>
          <cell r="F883">
            <v>4.6184633714163023E-4</v>
          </cell>
          <cell r="G883">
            <v>4.6575257255244929E-4</v>
          </cell>
          <cell r="H883">
            <v>6.2371694386606318E-4</v>
          </cell>
          <cell r="I883">
            <v>4.2907866616806472E-4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726.71209860239696</v>
          </cell>
          <cell r="E884">
            <v>619.06787265803996</v>
          </cell>
          <cell r="F884">
            <v>0.54065708044764405</v>
          </cell>
          <cell r="G884">
            <v>9.0279611362307596E-2</v>
          </cell>
          <cell r="H884">
            <v>4.9715903184717802E-2</v>
          </cell>
          <cell r="I884">
            <v>1.34326046190215E-2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6.9844559454097359</v>
          </cell>
          <cell r="E885">
            <v>6.0023824152450134</v>
          </cell>
          <cell r="F885">
            <v>5.31089822070207E-3</v>
          </cell>
          <cell r="G885">
            <v>9.0596059570384317E-4</v>
          </cell>
          <cell r="H885">
            <v>5.0944185053313623E-4</v>
          </cell>
          <cell r="I885">
            <v>1.3764470755300994E-4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9.8604083935196254</v>
          </cell>
          <cell r="E886">
            <v>8.3998354499055594</v>
          </cell>
          <cell r="F886">
            <v>7.3359169667251613E-3</v>
          </cell>
          <cell r="G886">
            <v>1.2249608054587186E-3</v>
          </cell>
          <cell r="H886">
            <v>6.7457127794732542E-4</v>
          </cell>
          <cell r="I886">
            <v>1.8226057827708925E-4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3.7944949830922002E-7</v>
          </cell>
          <cell r="F887">
            <v>3.1898737106787801E-7</v>
          </cell>
          <cell r="G887">
            <v>3.28899721449612E-7</v>
          </cell>
          <cell r="H887">
            <v>3.6864979686907101E-7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0.47738177027533268</v>
          </cell>
          <cell r="F888">
            <v>5.9807434486441879E-4</v>
          </cell>
          <cell r="G888">
            <v>1.095423274088958E-4</v>
          </cell>
          <cell r="H888">
            <v>5.1895437249258533E-5</v>
          </cell>
          <cell r="I888">
            <v>1.5813320135440082E-5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1068.12886936118</v>
          </cell>
          <cell r="E889">
            <v>1094.4819455921199</v>
          </cell>
          <cell r="F889">
            <v>1024.6412367841399</v>
          </cell>
          <cell r="G889">
            <v>1013.1979975819</v>
          </cell>
          <cell r="H889">
            <v>996.698404576229</v>
          </cell>
          <cell r="I889">
            <v>986.58519422950803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11.510009368116165</v>
          </cell>
          <cell r="E890">
            <v>11.793986482673715</v>
          </cell>
          <cell r="F890">
            <v>11.041392637760078</v>
          </cell>
          <cell r="G890">
            <v>10.918081870494637</v>
          </cell>
          <cell r="H890">
            <v>10.740284532071431</v>
          </cell>
          <cell r="I890">
            <v>10.631305972300742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11.510009368116165</v>
          </cell>
          <cell r="E891">
            <v>11.793986482673715</v>
          </cell>
          <cell r="F891">
            <v>11.041392637760078</v>
          </cell>
          <cell r="G891">
            <v>10.918081870494637</v>
          </cell>
          <cell r="H891">
            <v>10.740284532071431</v>
          </cell>
          <cell r="I891">
            <v>10.631305972300742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1783.6624523599601</v>
          </cell>
          <cell r="E892">
            <v>1640.96939564545</v>
          </cell>
          <cell r="F892">
            <v>1692.2229428937201</v>
          </cell>
          <cell r="G892">
            <v>1571.4298487844001</v>
          </cell>
          <cell r="H892">
            <v>824.27517372602597</v>
          </cell>
          <cell r="I892">
            <v>6.5171403619788695E-2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21.680655091440052</v>
          </cell>
          <cell r="E893">
            <v>19.946201948426776</v>
          </cell>
          <cell r="F893">
            <v>20.569195653671958</v>
          </cell>
          <cell r="G893">
            <v>19.100939478100742</v>
          </cell>
          <cell r="H893">
            <v>10.019174714557652</v>
          </cell>
          <cell r="I893">
            <v>7.9216710641421249E-4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24.201661497421444</v>
          </cell>
          <cell r="E894">
            <v>22.265527756383364</v>
          </cell>
          <cell r="F894">
            <v>22.960962590145414</v>
          </cell>
          <cell r="G894">
            <v>21.321978952298494</v>
          </cell>
          <cell r="H894">
            <v>11.184195030203888</v>
          </cell>
          <cell r="I894">
            <v>8.8427956064842273E-4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1.9461040461614601E-7</v>
          </cell>
          <cell r="F895">
            <v>2.7941858994444699E-7</v>
          </cell>
          <cell r="G895">
            <v>2.4084930676556999E-7</v>
          </cell>
          <cell r="H895">
            <v>4.9830022727554801E-7</v>
          </cell>
          <cell r="I895">
            <v>6.2822625756510797E-8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1.7515301980332345</v>
          </cell>
          <cell r="F896">
            <v>1.7515288383622327</v>
          </cell>
          <cell r="G896">
            <v>1.7515282096408042</v>
          </cell>
          <cell r="H896">
            <v>0.81085542379828446</v>
          </cell>
          <cell r="I896">
            <v>1.1020380920800932E-4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9.4902327655641192E-5</v>
          </cell>
          <cell r="F897">
            <v>2.1606835987884837E-3</v>
          </cell>
          <cell r="G897">
            <v>1.1330587774129898E-3</v>
          </cell>
          <cell r="H897">
            <v>4.5318514372150913E-3</v>
          </cell>
          <cell r="I897">
            <v>1.272233183578982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9.4824820777866123E-5</v>
          </cell>
          <cell r="F898">
            <v>2.1579276248104365E-3</v>
          </cell>
          <cell r="G898">
            <v>1.1330587774129916E-3</v>
          </cell>
          <cell r="H898">
            <v>4.5318514372150948E-3</v>
          </cell>
          <cell r="I898">
            <v>1.272233183578982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1.1545296656936123E-4</v>
          </cell>
          <cell r="F899">
            <v>2.5722425154594188E-3</v>
          </cell>
          <cell r="G899">
            <v>1.3023662569731783E-3</v>
          </cell>
          <cell r="H899">
            <v>4.8729583649554575E-3</v>
          </cell>
          <cell r="I899">
            <v>1.2850840394729592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1.1545296656936123E-4</v>
          </cell>
          <cell r="F900">
            <v>2.5722425154594188E-3</v>
          </cell>
          <cell r="G900">
            <v>1.3023662569731783E-3</v>
          </cell>
          <cell r="H900">
            <v>4.8729583649554575E-3</v>
          </cell>
          <cell r="I900">
            <v>1.2850840394729592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6.1808742391994897E-4</v>
          </cell>
          <cell r="E901">
            <v>4.3093610282362301E-6</v>
          </cell>
          <cell r="F901">
            <v>6.3242131736378503E-6</v>
          </cell>
          <cell r="G901">
            <v>3.7652298372596102E-6</v>
          </cell>
          <cell r="H901">
            <v>1.87374457462705E-4</v>
          </cell>
          <cell r="I901">
            <v>0.29904511497862901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6.1808742391994897E-4</v>
          </cell>
          <cell r="E902">
            <v>6.2204548423215188E-4</v>
          </cell>
          <cell r="F902">
            <v>6.2735592087614152E-4</v>
          </cell>
          <cell r="G902">
            <v>6.2882997923375606E-4</v>
          </cell>
          <cell r="H902">
            <v>1.0368514800172652E-3</v>
          </cell>
          <cell r="I902">
            <v>0.29953652671211539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2229.9139478478301</v>
          </cell>
          <cell r="E903">
            <v>1976.4586709262701</v>
          </cell>
          <cell r="F903">
            <v>1919.7317572022901</v>
          </cell>
          <cell r="G903">
            <v>1372.8731137928901</v>
          </cell>
          <cell r="H903">
            <v>441.67296687830799</v>
          </cell>
          <cell r="I903">
            <v>64.263706946695294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24.843069828964236</v>
          </cell>
          <cell r="E904">
            <v>22.062972933073297</v>
          </cell>
          <cell r="F904">
            <v>21.493264034789416</v>
          </cell>
          <cell r="G904">
            <v>15.446367166886736</v>
          </cell>
          <cell r="H904">
            <v>5.0190109872535018</v>
          </cell>
          <cell r="I904">
            <v>0.73026939712153616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30.256634299156431</v>
          </cell>
          <cell r="E905">
            <v>26.817621043775716</v>
          </cell>
          <cell r="F905">
            <v>26.047920721876391</v>
          </cell>
          <cell r="G905">
            <v>18.627857717678346</v>
          </cell>
          <cell r="H905">
            <v>5.9928489400041833</v>
          </cell>
          <cell r="I905">
            <v>0.87196345924959695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6.9360299413496398E-7</v>
          </cell>
          <cell r="E906">
            <v>8.61009141425676E-7</v>
          </cell>
          <cell r="F906">
            <v>1.5758690429392401E-6</v>
          </cell>
          <cell r="G906">
            <v>1.02943558234752E-6</v>
          </cell>
          <cell r="H906">
            <v>1.2595387376887201E-5</v>
          </cell>
          <cell r="I906">
            <v>8.2119666485886699E-7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1.9285743508281141</v>
          </cell>
          <cell r="E907">
            <v>1.9285728139841944</v>
          </cell>
          <cell r="F907">
            <v>1.9285409450592759</v>
          </cell>
          <cell r="G907">
            <v>1.928518165943532</v>
          </cell>
          <cell r="H907">
            <v>0.39466989406394903</v>
          </cell>
          <cell r="I907">
            <v>6.89872538404252E-2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7.3538580555627162E-2</v>
          </cell>
          <cell r="F908">
            <v>7.6579049145536413E-2</v>
          </cell>
          <cell r="G908">
            <v>0.20609862379763613</v>
          </cell>
          <cell r="H908">
            <v>0.60452425272342203</v>
          </cell>
          <cell r="I908">
            <v>0.61486764665037386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8.1709533950696842E-2</v>
          </cell>
          <cell r="F909">
            <v>8.5087832383929279E-2</v>
          </cell>
          <cell r="G909">
            <v>0.22899847088626224</v>
          </cell>
          <cell r="H909">
            <v>0.67169361413713602</v>
          </cell>
          <cell r="I909">
            <v>0.68318627405597054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7.3538580555627162E-2</v>
          </cell>
          <cell r="F910">
            <v>7.6579049145536413E-2</v>
          </cell>
          <cell r="G910">
            <v>0.20609862379763613</v>
          </cell>
          <cell r="H910">
            <v>0.60452425272342203</v>
          </cell>
          <cell r="I910">
            <v>0.61486764665037386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6.0758463444383496E-3</v>
          </cell>
          <cell r="F911">
            <v>1.8726987805224001E-5</v>
          </cell>
          <cell r="G911">
            <v>1.0118783359408801E-2</v>
          </cell>
          <cell r="H911">
            <v>2.9761038143318801E-2</v>
          </cell>
          <cell r="I911">
            <v>2.20115184652745E-2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6.0758463444383496E-3</v>
          </cell>
          <cell r="F912">
            <v>6.0944754005858867E-3</v>
          </cell>
          <cell r="G912">
            <v>1.6213000795300754E-2</v>
          </cell>
          <cell r="H912">
            <v>4.7895938921478351E-2</v>
          </cell>
          <cell r="I912">
            <v>4.8356394155290257E-2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7.0235259291329608E-3</v>
          </cell>
          <cell r="E913">
            <v>1.7249104001528647E-3</v>
          </cell>
          <cell r="F913">
            <v>5.3943652122733351E-3</v>
          </cell>
          <cell r="G913">
            <v>5.0539857939999461E-3</v>
          </cell>
          <cell r="H913">
            <v>7.849989448143314E-3</v>
          </cell>
          <cell r="I913">
            <v>1.5215751126123236E-2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6.9407217195393677E-3</v>
          </cell>
          <cell r="E914">
            <v>1.7246620631133794E-3</v>
          </cell>
          <cell r="F914">
            <v>5.3966271419033417E-3</v>
          </cell>
          <cell r="G914">
            <v>5.1652941048141443E-3</v>
          </cell>
          <cell r="H914">
            <v>8.1582313217368127E-3</v>
          </cell>
          <cell r="I914">
            <v>1.5687189267377936E-2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1.3964247648672323E-2</v>
          </cell>
          <cell r="E915">
            <v>3.4495724632662445E-3</v>
          </cell>
          <cell r="F915">
            <v>1.0790992354176682E-2</v>
          </cell>
          <cell r="G915">
            <v>1.021927989881409E-2</v>
          </cell>
          <cell r="H915">
            <v>1.6008220769880132E-2</v>
          </cell>
          <cell r="I915">
            <v>3.0902940393501149E-2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F916">
            <v>3.3190721541350348E-3</v>
          </cell>
          <cell r="G916">
            <v>8.9035119270848312E-4</v>
          </cell>
          <cell r="H916">
            <v>6.2152555461242729</v>
          </cell>
          <cell r="I916">
            <v>7.9470348014964545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F917">
            <v>4.2898955403246628E-3</v>
          </cell>
          <cell r="G917">
            <v>1.1194725373589716E-3</v>
          </cell>
          <cell r="H917">
            <v>7.3121146517553317</v>
          </cell>
          <cell r="I917">
            <v>8.8300690559769119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7.2681734025169201E-3</v>
          </cell>
          <cell r="E918">
            <v>1.62189811474285E-2</v>
          </cell>
          <cell r="F918">
            <v>5.81671590781125E-6</v>
          </cell>
          <cell r="G918">
            <v>4.57310559886272E-4</v>
          </cell>
          <cell r="H918">
            <v>3.7923009726918998E-2</v>
          </cell>
          <cell r="I918">
            <v>7.3782334259046997E-2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7.2681734025169201E-3</v>
          </cell>
          <cell r="E919">
            <v>2.3487154549945401E-2</v>
          </cell>
          <cell r="F919">
            <v>2.3492971265853198E-2</v>
          </cell>
          <cell r="G919">
            <v>2.3950281825739501E-2</v>
          </cell>
          <cell r="H919">
            <v>0.14753848728501201</v>
          </cell>
          <cell r="I919">
            <v>0.14753854184017601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0.15438612734496029</v>
          </cell>
          <cell r="F920">
            <v>0.1501497212441916</v>
          </cell>
          <cell r="G920">
            <v>1.7505133803603088E-3</v>
          </cell>
          <cell r="H920">
            <v>9.0775380868637998E-4</v>
          </cell>
          <cell r="I920">
            <v>4.5163099620932755E-4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0.15438612734496029</v>
          </cell>
          <cell r="F921">
            <v>0.1501497212441916</v>
          </cell>
          <cell r="G921">
            <v>1.7505133803603088E-3</v>
          </cell>
          <cell r="H921">
            <v>9.0775380868637998E-4</v>
          </cell>
          <cell r="I921">
            <v>4.5163099620932755E-4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1.21567857987017E-2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1.21567857987017E-2</v>
          </cell>
          <cell r="F923">
            <v>1.2156041408277241E-2</v>
          </cell>
          <cell r="G923">
            <v>2.5571770234149999E-4</v>
          </cell>
          <cell r="H923">
            <v>1.3587923203056451E-4</v>
          </cell>
          <cell r="I923">
            <v>5.7347982948643993E-5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F924">
            <v>4.69219909180416E-3</v>
          </cell>
          <cell r="G924">
            <v>4.7159150413257564E-3</v>
          </cell>
          <cell r="H924">
            <v>3.0237633095946695E-2</v>
          </cell>
          <cell r="I924">
            <v>3.7122854337768414E-2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4.6920031758633032E-3</v>
          </cell>
          <cell r="G925">
            <v>4.7157344960972528E-3</v>
          </cell>
          <cell r="H925">
            <v>3.0239295378073856E-2</v>
          </cell>
          <cell r="I925">
            <v>3.7124844228318146E-2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4.9426726600284E-5</v>
          </cell>
          <cell r="E926">
            <v>6.8652353683377305E-4</v>
          </cell>
          <cell r="F926">
            <v>1.90943912066767E-5</v>
          </cell>
          <cell r="G926">
            <v>3.8508710227017999E-7</v>
          </cell>
          <cell r="H926">
            <v>4.4954241378741301E-3</v>
          </cell>
          <cell r="I926">
            <v>2.4905967906277198E-3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4.9426726600284E-5</v>
          </cell>
          <cell r="E927">
            <v>7.3595026343405698E-4</v>
          </cell>
          <cell r="F927">
            <v>7.5504465464073405E-4</v>
          </cell>
          <cell r="G927">
            <v>7.5542974174300399E-4</v>
          </cell>
          <cell r="H927">
            <v>4.5123298718743998E-3</v>
          </cell>
          <cell r="I927">
            <v>5.7586859922494201E-3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0.24364282944915264</v>
          </cell>
          <cell r="F928">
            <v>0.77619672044086174</v>
          </cell>
          <cell r="G928">
            <v>1.6066213181149671</v>
          </cell>
          <cell r="H928">
            <v>2.9371712363441596</v>
          </cell>
          <cell r="I928">
            <v>4.3678008148630658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7.4890213970026459E-2</v>
          </cell>
          <cell r="F929">
            <v>0.23285901613225832</v>
          </cell>
          <cell r="G929">
            <v>0.46344845714854804</v>
          </cell>
          <cell r="H929">
            <v>0.79383006387679955</v>
          </cell>
          <cell r="I929">
            <v>1.1199489268879659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0.24364282944915264</v>
          </cell>
          <cell r="F930">
            <v>0.77619672044086174</v>
          </cell>
          <cell r="G930">
            <v>1.6066213181149671</v>
          </cell>
          <cell r="H930">
            <v>2.9371712363441596</v>
          </cell>
          <cell r="I930">
            <v>4.3678008148630658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1.78644671904978E-2</v>
          </cell>
          <cell r="F931">
            <v>3.8942381012844203E-2</v>
          </cell>
          <cell r="G931">
            <v>6.0509164259576698E-2</v>
          </cell>
          <cell r="H931">
            <v>0.109898323678118</v>
          </cell>
          <cell r="I931">
            <v>0.21612640203300701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1.78644671904978E-2</v>
          </cell>
          <cell r="F932">
            <v>5.6806792895008618E-2</v>
          </cell>
          <cell r="G932">
            <v>0.11731581151814319</v>
          </cell>
          <cell r="H932">
            <v>0.21515811754602318</v>
          </cell>
          <cell r="I932">
            <v>0.32000893586477747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1.2230658953584008</v>
          </cell>
          <cell r="E933">
            <v>1.3407660585836985</v>
          </cell>
          <cell r="F933">
            <v>1.3534789374047662</v>
          </cell>
          <cell r="G933">
            <v>1.4938550820735894</v>
          </cell>
          <cell r="H933">
            <v>3.3553949396755316</v>
          </cell>
          <cell r="I933">
            <v>8.8664967802872923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1.4022768807135988</v>
          </cell>
          <cell r="E934">
            <v>1.5372231811324231</v>
          </cell>
          <cell r="F934">
            <v>1.5517988275679493</v>
          </cell>
          <cell r="G934">
            <v>1.7127437308800628</v>
          </cell>
          <cell r="H934">
            <v>3.8470476263191142</v>
          </cell>
          <cell r="I934">
            <v>10.165669319292924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1.4713507368879E-6</v>
          </cell>
          <cell r="E935">
            <v>1.0368450212450401E-5</v>
          </cell>
          <cell r="F935">
            <v>4.2249185676355103E-6</v>
          </cell>
          <cell r="G935">
            <v>1.01818371282526E-2</v>
          </cell>
          <cell r="H935">
            <v>0.25027021667440702</v>
          </cell>
          <cell r="I935">
            <v>0.46193418214563903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0.10534239681941289</v>
          </cell>
          <cell r="E936">
            <v>0.10535249663432603</v>
          </cell>
          <cell r="F936">
            <v>0.10535591419856187</v>
          </cell>
          <cell r="G936">
            <v>0.11553675754850777</v>
          </cell>
          <cell r="H936">
            <v>0.38739697749906415</v>
          </cell>
          <cell r="I936">
            <v>0.69862561504071952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1.2729295301039614</v>
          </cell>
          <cell r="E938">
            <v>1.4868585613802632</v>
          </cell>
          <cell r="F938">
            <v>1.4852037441467254</v>
          </cell>
          <cell r="G938">
            <v>1.486462049373056</v>
          </cell>
          <cell r="H938">
            <v>1.4790861025829007</v>
          </cell>
          <cell r="I938">
            <v>1.4730217587033998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7.7570858890845487E-2</v>
          </cell>
          <cell r="E939">
            <v>7.9991008080395297E-3</v>
          </cell>
          <cell r="F939">
            <v>2.3582993353680765E-2</v>
          </cell>
          <cell r="G939">
            <v>2.2256361144959706E-2</v>
          </cell>
          <cell r="H939">
            <v>4.9474543620831826E-2</v>
          </cell>
          <cell r="I939">
            <v>8.1240610552278408E-2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0.37020667545156866</v>
          </cell>
          <cell r="E940">
            <v>0.43546828573791047</v>
          </cell>
          <cell r="F940">
            <v>0.43401518556405894</v>
          </cell>
          <cell r="G940">
            <v>0.43506768067086027</v>
          </cell>
          <cell r="H940">
            <v>0.55054884105377111</v>
          </cell>
          <cell r="I940">
            <v>0.49696427998806225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1.0978872925526784E-2</v>
          </cell>
          <cell r="E941">
            <v>2.5910881033720611E-6</v>
          </cell>
          <cell r="G941">
            <v>9.4550164365990138E-4</v>
          </cell>
          <cell r="H941">
            <v>1.8191565321586819E-2</v>
          </cell>
          <cell r="I941">
            <v>1.9218606633959176E-2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17.502600807347797</v>
          </cell>
          <cell r="E942">
            <v>20.241393323662443</v>
          </cell>
          <cell r="F942">
            <v>18.361056672559346</v>
          </cell>
          <cell r="G942">
            <v>18.362578541546942</v>
          </cell>
          <cell r="H942">
            <v>15.524104706558751</v>
          </cell>
          <cell r="I942">
            <v>7.4768299239448091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1.1406285843390682E-2</v>
          </cell>
          <cell r="E943">
            <v>1.0680933261210272E-5</v>
          </cell>
          <cell r="F943">
            <v>2.5227189079728642E-3</v>
          </cell>
          <cell r="G943">
            <v>8.9545526188352742E-4</v>
          </cell>
          <cell r="H943">
            <v>1.9537388021851773E-2</v>
          </cell>
          <cell r="I943">
            <v>2.013512052302361E-2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0.10959405301470018</v>
          </cell>
          <cell r="E944">
            <v>7.1978970480323784E-2</v>
          </cell>
          <cell r="F944">
            <v>2.7490493026431973E-3</v>
          </cell>
          <cell r="G944">
            <v>8.5457058431182822E-4</v>
          </cell>
          <cell r="H944">
            <v>5.212381815492691E-3</v>
          </cell>
          <cell r="I944">
            <v>1.3385603441686744E-5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21.594837901013008</v>
          </cell>
          <cell r="E945">
            <v>19.946172816927419</v>
          </cell>
          <cell r="F945">
            <v>20.567165286963448</v>
          </cell>
          <cell r="G945">
            <v>19.100446048586786</v>
          </cell>
          <cell r="H945">
            <v>9.9924626145280229</v>
          </cell>
          <cell r="I945">
            <v>1.9426758833335115E-2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1.6505234044864436</v>
          </cell>
          <cell r="E946">
            <v>4.0029565688865558</v>
          </cell>
          <cell r="F946">
            <v>4.2902573668948047</v>
          </cell>
          <cell r="G946">
            <v>6.4941530668805223</v>
          </cell>
          <cell r="H946">
            <v>15.891187075099941</v>
          </cell>
          <cell r="I946">
            <v>18.685853020353367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4.3393890657464036</v>
          </cell>
          <cell r="E947">
            <v>4.3870253145401561</v>
          </cell>
          <cell r="F947">
            <v>4.2204262686589153</v>
          </cell>
          <cell r="G947">
            <v>3.7590551820532636</v>
          </cell>
          <cell r="H947">
            <v>3.9067847202181389</v>
          </cell>
          <cell r="I947">
            <v>1.530559937992451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1.7403217595401672</v>
          </cell>
          <cell r="E948">
            <v>3.5037685577376889</v>
          </cell>
          <cell r="F948">
            <v>3.5169951627401597</v>
          </cell>
          <cell r="G948">
            <v>3.2781785762382314</v>
          </cell>
          <cell r="H948">
            <v>2.5274442263650845</v>
          </cell>
          <cell r="I948">
            <v>2.1119897142068389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4.2326661550679487</v>
          </cell>
          <cell r="E949">
            <v>3.5068557685078852</v>
          </cell>
          <cell r="F949">
            <v>4.2772491756291764</v>
          </cell>
          <cell r="G949">
            <v>2.1311796509055094</v>
          </cell>
          <cell r="H949">
            <v>0.6849079281913194</v>
          </cell>
          <cell r="I949">
            <v>0.40207484786072045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9.0978190123937992</v>
          </cell>
          <cell r="E950">
            <v>10.275880449024932</v>
          </cell>
          <cell r="F950">
            <v>10.273872856442619</v>
          </cell>
          <cell r="G950">
            <v>10.275377122895296</v>
          </cell>
          <cell r="H950">
            <v>10.79515337633423</v>
          </cell>
          <cell r="I950">
            <v>24.592731139686983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1.4000014068591476E-2</v>
          </cell>
          <cell r="E951">
            <v>2.0267789765376761E-5</v>
          </cell>
          <cell r="F951">
            <v>1.4222595413240749E-3</v>
          </cell>
          <cell r="G951">
            <v>3.6180216747818067E-4</v>
          </cell>
          <cell r="H951">
            <v>5.3118586088262846E-3</v>
          </cell>
          <cell r="I951">
            <v>1.1970916744145811E-2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1.29621280982327E-3</v>
          </cell>
          <cell r="E952">
            <v>3.5748975401465879E-5</v>
          </cell>
          <cell r="F952">
            <v>2.107336304681967E-4</v>
          </cell>
          <cell r="G952">
            <v>1.8504335654102657E-4</v>
          </cell>
          <cell r="H952">
            <v>1.1153528805863005E-3</v>
          </cell>
          <cell r="I952">
            <v>9.2914520533573207E-5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4.4668205136298454E-2</v>
          </cell>
          <cell r="E953">
            <v>3.9036653378311573E-3</v>
          </cell>
          <cell r="F953">
            <v>1.7267213596251888E-2</v>
          </cell>
          <cell r="G953">
            <v>0.5050378600071207</v>
          </cell>
          <cell r="H953">
            <v>0.91370385340269344</v>
          </cell>
          <cell r="I953">
            <v>0.89147347515100861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F954">
            <v>5.4652701765245965E-6</v>
          </cell>
          <cell r="G954">
            <v>1.2768771459661739E-4</v>
          </cell>
          <cell r="H954">
            <v>1.999472369653837E-3</v>
          </cell>
          <cell r="I954">
            <v>5.3218078017182251E-5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4.596441794612173E-2</v>
          </cell>
          <cell r="E955">
            <v>3.9403855019023949E-3</v>
          </cell>
          <cell r="F955">
            <v>1.7483926017197737E-2</v>
          </cell>
          <cell r="G955">
            <v>0.50535065824602143</v>
          </cell>
          <cell r="H955">
            <v>0.9168186786529342</v>
          </cell>
          <cell r="I955">
            <v>0.89161967173167722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4.3403027793331404E-2</v>
          </cell>
          <cell r="E956">
            <v>3.8203942047159651E-3</v>
          </cell>
          <cell r="F956">
            <v>1.6747149053775758E-2</v>
          </cell>
          <cell r="G956">
            <v>0.49983037119614443</v>
          </cell>
          <cell r="H956">
            <v>0.90029692143917961</v>
          </cell>
          <cell r="I956">
            <v>0.88251812802422991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4.3841442215486248E-2</v>
          </cell>
          <cell r="E957">
            <v>3.8589840451676407E-3</v>
          </cell>
          <cell r="F957">
            <v>1.6916312175531058E-2</v>
          </cell>
          <cell r="G957">
            <v>0.50487916282438838</v>
          </cell>
          <cell r="H957">
            <v>0.90939082973654373</v>
          </cell>
          <cell r="I957">
            <v>0.89143245254972725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4.3403027793331404E-2</v>
          </cell>
          <cell r="E958">
            <v>3.8203942047159651E-3</v>
          </cell>
          <cell r="F958">
            <v>1.6747149053775758E-2</v>
          </cell>
          <cell r="G958">
            <v>0.49983037119614443</v>
          </cell>
          <cell r="H958">
            <v>0.90029692143917961</v>
          </cell>
          <cell r="I958">
            <v>0.88251812802422991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6.2872263322922599E-8</v>
          </cell>
          <cell r="E959">
            <v>2.9500104780613999E-4</v>
          </cell>
          <cell r="F959">
            <v>1.09862372110232E-3</v>
          </cell>
          <cell r="G959">
            <v>3.6909597113029699E-2</v>
          </cell>
          <cell r="H959">
            <v>2.9933099402018801E-2</v>
          </cell>
          <cell r="I959">
            <v>4.3202836066577197E-2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6.7982638708120524E-3</v>
          </cell>
          <cell r="E960">
            <v>4.5128380160478279E-4</v>
          </cell>
          <cell r="F960">
            <v>1.3563551927534088E-3</v>
          </cell>
          <cell r="G960">
            <v>3.7686804049985756E-2</v>
          </cell>
          <cell r="H960">
            <v>6.86854426028152E-2</v>
          </cell>
          <cell r="I960">
            <v>6.6455935398057303E-2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1.7874985972286674</v>
          </cell>
          <cell r="E961">
            <v>1.5053802707846293</v>
          </cell>
          <cell r="F961">
            <v>1.7990399675702669</v>
          </cell>
          <cell r="G961">
            <v>2.0788419803313256</v>
          </cell>
          <cell r="H961">
            <v>2.9412937089792242</v>
          </cell>
          <cell r="I961">
            <v>4.6591968245001105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0.34744049150599499</v>
          </cell>
          <cell r="E962">
            <v>1.8852855337521393</v>
          </cell>
          <cell r="F962">
            <v>2.4276502945794203</v>
          </cell>
          <cell r="G962">
            <v>3.3443899919418731</v>
          </cell>
          <cell r="H962">
            <v>4.3470791631245458</v>
          </cell>
          <cell r="I962">
            <v>5.1357681761855734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3.3906652146460048</v>
          </cell>
          <cell r="F963">
            <v>4.2266902621496847</v>
          </cell>
          <cell r="G963">
            <v>5.423231972273193</v>
          </cell>
          <cell r="H963">
            <v>7.2883728721037624</v>
          </cell>
          <cell r="I963">
            <v>9.7949650006856874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2.5994415835259628E-6</v>
          </cell>
          <cell r="H964">
            <v>0.23579867448108752</v>
          </cell>
          <cell r="I964">
            <v>0.24949206727953882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2.6256985692181435E-6</v>
          </cell>
          <cell r="H965">
            <v>0.23818047927382591</v>
          </cell>
          <cell r="I965">
            <v>0.25201218917125123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2.6747330937942801E-5</v>
          </cell>
          <cell r="H966">
            <v>2.96142838959941E-2</v>
          </cell>
          <cell r="I966">
            <v>1.83535506221551E-3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2.6747330937942801E-5</v>
          </cell>
          <cell r="H967">
            <v>3.1680835291768697E-2</v>
          </cell>
          <cell r="I967">
            <v>3.3516190353984197E-2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1.8458217694791899</v>
          </cell>
          <cell r="E968">
            <v>2.4377990256479806E-4</v>
          </cell>
          <cell r="F968">
            <v>6.857935083877159E-4</v>
          </cell>
          <cell r="G968">
            <v>3.5193613184678887E-4</v>
          </cell>
          <cell r="H968">
            <v>6.0170283253629985E-4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210.210059160507</v>
          </cell>
          <cell r="E969">
            <v>2.7643108014858201E-2</v>
          </cell>
          <cell r="F969">
            <v>7.7265441457125397E-2</v>
          </cell>
          <cell r="G969">
            <v>3.9231389290195803E-2</v>
          </cell>
          <cell r="H969">
            <v>6.5682960276867E-2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2.7300007683182717</v>
          </cell>
          <cell r="E970">
            <v>3.5900140279036602E-4</v>
          </cell>
          <cell r="F970">
            <v>1.0034472916509792E-3</v>
          </cell>
          <cell r="G970">
            <v>5.0949856221033487E-4</v>
          </cell>
          <cell r="H970">
            <v>8.5302545814112984E-4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1.9948928379987001E-4</v>
          </cell>
          <cell r="E971">
            <v>8.4907014402451906E-6</v>
          </cell>
          <cell r="F971">
            <v>4.5406590417616502E-5</v>
          </cell>
          <cell r="G971">
            <v>8.3255988619230901E-6</v>
          </cell>
          <cell r="H971">
            <v>5.2150416475542299E-5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0.10091648928379987</v>
          </cell>
          <cell r="E972">
            <v>2.3101850252116307E-5</v>
          </cell>
          <cell r="F972">
            <v>6.4713004622726777E-5</v>
          </cell>
          <cell r="G972">
            <v>3.3304206276660309E-5</v>
          </cell>
          <cell r="H972">
            <v>5.669578361476189E-5</v>
          </cell>
          <cell r="I972">
            <v>1.0800236450002744E-9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1.5723626624597498</v>
          </cell>
          <cell r="G973">
            <v>2.1886497389181612</v>
          </cell>
          <cell r="H973">
            <v>2.2061740799172367</v>
          </cell>
          <cell r="I973">
            <v>2.5777061181011467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1.5724309290800507</v>
          </cell>
          <cell r="G974">
            <v>2.1887415034078543</v>
          </cell>
          <cell r="H974">
            <v>2.206271434260616</v>
          </cell>
          <cell r="I974">
            <v>2.577815071663653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5.4214065951467402E-3</v>
          </cell>
          <cell r="E975">
            <v>5.2516563556821598E-2</v>
          </cell>
          <cell r="F975">
            <v>8.7694906010708104E-2</v>
          </cell>
          <cell r="G975">
            <v>7.8770011249396005E-2</v>
          </cell>
          <cell r="H975">
            <v>0.16142939413634699</v>
          </cell>
          <cell r="I975">
            <v>0.169426361908143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5.4226461245498285E-3</v>
          </cell>
          <cell r="E976">
            <v>5.791366989257208E-2</v>
          </cell>
          <cell r="F976">
            <v>0.14559247888012081</v>
          </cell>
          <cell r="G976">
            <v>0.22433981818011103</v>
          </cell>
          <cell r="H976">
            <v>0.26370107781736413</v>
          </cell>
          <cell r="I976">
            <v>0.30050241232685532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2.2785042540070326E-3</v>
          </cell>
          <cell r="G977">
            <v>6.5285687198738383E-4</v>
          </cell>
          <cell r="H977">
            <v>1.2914892741898071E-2</v>
          </cell>
          <cell r="I977">
            <v>2.2688072683417833E-2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2.9533004361545169E-3</v>
          </cell>
          <cell r="G978">
            <v>8.3274020279087676E-4</v>
          </cell>
          <cell r="H978">
            <v>1.521289172859704E-2</v>
          </cell>
          <cell r="I978">
            <v>2.5228164599503798E-2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1.3602172756687901E-2</v>
          </cell>
          <cell r="E979">
            <v>4.4122389256086398E-3</v>
          </cell>
          <cell r="F979">
            <v>1.28541363953594E-2</v>
          </cell>
          <cell r="G979">
            <v>1.8693983831835199E-2</v>
          </cell>
          <cell r="H979">
            <v>2.2423835891078599E-2</v>
          </cell>
          <cell r="I979">
            <v>4.3497613211553099E-2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1.3602172756687901E-2</v>
          </cell>
          <cell r="E980">
            <v>1.7949011641019058E-2</v>
          </cell>
          <cell r="F980">
            <v>3.0783879310737217E-2</v>
          </cell>
          <cell r="G980">
            <v>4.9454957605865282E-2</v>
          </cell>
          <cell r="H980">
            <v>4.9734897375526541E-2</v>
          </cell>
          <cell r="I980">
            <v>6.4946319122100818E-2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8.6042903472491588E-4</v>
          </cell>
          <cell r="H981">
            <v>1.0139449828769009E-3</v>
          </cell>
          <cell r="I981">
            <v>5.1224964396256155E-4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1.2252974629010447E-4</v>
          </cell>
          <cell r="H982">
            <v>3.0715339870022773E-4</v>
          </cell>
          <cell r="I982">
            <v>5.2749046178836623E-6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G983">
            <v>1.01489675444734E-8</v>
          </cell>
          <cell r="H983">
            <v>9.5371120159169396E-7</v>
          </cell>
          <cell r="I983">
            <v>2.7708841309289745E-7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9.8408858602571877E-4</v>
          </cell>
          <cell r="H984">
            <v>1.3233086541711747E-3</v>
          </cell>
          <cell r="I984">
            <v>5.189950075001334E-4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4.0476691417337696</v>
          </cell>
          <cell r="E985">
            <v>4.5836152710519071</v>
          </cell>
          <cell r="F985">
            <v>6.0295857237042192</v>
          </cell>
          <cell r="G985">
            <v>6.1770921066171027</v>
          </cell>
          <cell r="H985">
            <v>8.3130973468885436</v>
          </cell>
          <cell r="I985">
            <v>18.534795696793157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4.0476691417337696</v>
          </cell>
          <cell r="E986">
            <v>4.5836152710519071</v>
          </cell>
          <cell r="F986">
            <v>6.0295857237042192</v>
          </cell>
          <cell r="G986">
            <v>6.1770921066171027</v>
          </cell>
          <cell r="H986">
            <v>8.3130973468885436</v>
          </cell>
          <cell r="I986">
            <v>18.534795696793157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7.0722865370505636E-2</v>
          </cell>
          <cell r="E988">
            <v>2.9094511204997505E-5</v>
          </cell>
          <cell r="F988">
            <v>1.7580667019301659E-3</v>
          </cell>
          <cell r="G988">
            <v>3.8442668525417425E-4</v>
          </cell>
          <cell r="H988">
            <v>4.3488056932292761E-2</v>
          </cell>
          <cell r="I988">
            <v>4.0245957370619159E-2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1.3654537145892072</v>
          </cell>
          <cell r="E989">
            <v>1.6077694139137895</v>
          </cell>
          <cell r="F989">
            <v>1.6061314530840536</v>
          </cell>
          <cell r="G989">
            <v>1.6074608555361569</v>
          </cell>
          <cell r="H989">
            <v>1.6193590260015787</v>
          </cell>
          <cell r="I989">
            <v>1.6101853526503469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5.9257528274562062E-6</v>
          </cell>
          <cell r="F990">
            <v>3.0882367759019658E-3</v>
          </cell>
          <cell r="G990">
            <v>9.2225494549405887E-4</v>
          </cell>
          <cell r="H990">
            <v>7.077122592895671E-2</v>
          </cell>
          <cell r="I990">
            <v>6.4010919557141402E-2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1.3148461896746252E-6</v>
          </cell>
          <cell r="G991">
            <v>2.0354493979265961E-3</v>
          </cell>
          <cell r="H991">
            <v>7.0461901508138899E-2</v>
          </cell>
          <cell r="I991">
            <v>6.2906565886665294E-2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0.44527465660416943</v>
          </cell>
          <cell r="E992">
            <v>0.47088077355453656</v>
          </cell>
          <cell r="F992">
            <v>0.46937117524534139</v>
          </cell>
          <cell r="G992">
            <v>0.47066092337746007</v>
          </cell>
          <cell r="H992">
            <v>1.4714900886835898</v>
          </cell>
          <cell r="I992">
            <v>1.4346520137794225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1.958199247340304</v>
          </cell>
          <cell r="E993">
            <v>3.7886950944156483</v>
          </cell>
          <cell r="F993">
            <v>3.8069794189388095</v>
          </cell>
          <cell r="G993">
            <v>4.0910596005159316</v>
          </cell>
          <cell r="H993">
            <v>3.5640709787427851</v>
          </cell>
          <cell r="I993">
            <v>3.3601862187613447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18.8817576078999</v>
          </cell>
          <cell r="E994">
            <v>18.930637164826827</v>
          </cell>
          <cell r="F994">
            <v>18.961949480795035</v>
          </cell>
          <cell r="G994">
            <v>18.790451364171982</v>
          </cell>
          <cell r="H994">
            <v>16.025612171107745</v>
          </cell>
          <cell r="I994">
            <v>9.9734317560472423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4.5440709776335417</v>
          </cell>
          <cell r="E995">
            <v>3.6632657248498623</v>
          </cell>
          <cell r="F995">
            <v>4.3074717161177984</v>
          </cell>
          <cell r="G995">
            <v>2.6053834325185865</v>
          </cell>
          <cell r="H995">
            <v>0.98412667558006084</v>
          </cell>
          <cell r="I995">
            <v>0.38077046121991165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9.7988687805164165</v>
          </cell>
          <cell r="E996">
            <v>11.655166343071505</v>
          </cell>
          <cell r="F996">
            <v>11.653126604949406</v>
          </cell>
          <cell r="G996">
            <v>11.654729792661822</v>
          </cell>
          <cell r="H996">
            <v>13.283572220778067</v>
          </cell>
          <cell r="I996">
            <v>31.588283484306366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23.305995011094065</v>
          </cell>
          <cell r="E997">
            <v>18.503081303665272</v>
          </cell>
          <cell r="F997">
            <v>18.422988813803052</v>
          </cell>
          <cell r="G997">
            <v>18.424507603816288</v>
          </cell>
          <cell r="H997">
            <v>12.969290707746136</v>
          </cell>
          <cell r="I997">
            <v>6.2309581023951253E-2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1.8116459022855929</v>
          </cell>
          <cell r="E998">
            <v>4.5193066630716014</v>
          </cell>
          <cell r="F998">
            <v>4.5186522621333829</v>
          </cell>
          <cell r="G998">
            <v>4.5192662651969409</v>
          </cell>
          <cell r="H998">
            <v>11.118286581308681</v>
          </cell>
          <cell r="I998">
            <v>12.258405024545329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4.6615533490332925</v>
          </cell>
          <cell r="E999">
            <v>3.6896065696639977</v>
          </cell>
          <cell r="F999">
            <v>3.1252731995287619</v>
          </cell>
          <cell r="G999">
            <v>3.0927537625952835</v>
          </cell>
          <cell r="H999">
            <v>2.3441635817470039</v>
          </cell>
          <cell r="I999">
            <v>1.0146574069524643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0.14324014477460759</v>
          </cell>
          <cell r="E1000">
            <v>3.8006257259081853E-3</v>
          </cell>
          <cell r="F1000">
            <v>1.6733043969941408E-2</v>
          </cell>
          <cell r="G1000">
            <v>0.49951982771607062</v>
          </cell>
          <cell r="H1000">
            <v>0.93200228836122634</v>
          </cell>
          <cell r="I1000">
            <v>0.90755087593019357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2.0701415613991157E-3</v>
          </cell>
          <cell r="H1001">
            <v>6.7598870633523838</v>
          </cell>
          <cell r="I1001">
            <v>14.251157458221059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2.5715937828281886E-3</v>
          </cell>
          <cell r="H1002">
            <v>8.360749438465044</v>
          </cell>
          <cell r="I1002">
            <v>17.549615198003849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1.8321411180086599E-4</v>
          </cell>
          <cell r="H1003">
            <v>2.4504006567168501E-2</v>
          </cell>
          <cell r="I1003">
            <v>0.98264606895263296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1.8321411180086599E-4</v>
          </cell>
          <cell r="H1004">
            <v>0.59592633729159961</v>
          </cell>
          <cell r="I1004">
            <v>1.2420827005858788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7.8817586471258191E-3</v>
          </cell>
          <cell r="G1005">
            <v>2.1284244183187835E-4</v>
          </cell>
          <cell r="H1005">
            <v>3.8882891325018463E-5</v>
          </cell>
          <cell r="I1005">
            <v>1.4621485132565946E-5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F1006">
            <v>7.8821743488112668E-3</v>
          </cell>
          <cell r="G1006">
            <v>2.1288381986202243E-4</v>
          </cell>
          <cell r="H1006">
            <v>3.8891393877383072E-5</v>
          </cell>
          <cell r="I1006">
            <v>1.4608641386276655E-5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1.18159199191723E-4</v>
          </cell>
          <cell r="E1007">
            <v>7.7162392155191901E-4</v>
          </cell>
          <cell r="F1007">
            <v>2.6595005446748499E-5</v>
          </cell>
          <cell r="G1007">
            <v>1.20718151768075E-5</v>
          </cell>
          <cell r="H1007">
            <v>6.8210648521942498E-6</v>
          </cell>
          <cell r="I1007">
            <v>3.4849115718356802E-6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1.18159199191723E-4</v>
          </cell>
          <cell r="E1008">
            <v>8.8650282521273718E-4</v>
          </cell>
          <cell r="F1008">
            <v>8.9798896389090737E-4</v>
          </cell>
          <cell r="G1008">
            <v>5.9895883586137981E-5</v>
          </cell>
          <cell r="H1008">
            <v>1.5512940147653497E-5</v>
          </cell>
          <cell r="I1008">
            <v>6.5443867945167991E-6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9.2700634141813207</v>
          </cell>
          <cell r="E1009">
            <v>9.2700194781485497</v>
          </cell>
          <cell r="F1009">
            <v>0.13804840652709899</v>
          </cell>
          <cell r="G1009">
            <v>6.9131789887855094E-2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7.2000492537330651E-2</v>
          </cell>
          <cell r="E1010">
            <v>7.2000151286590805E-2</v>
          </cell>
          <cell r="F1010">
            <v>1.0722206332201855E-3</v>
          </cell>
          <cell r="G1010">
            <v>5.3694594087654469E-4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0.10000068407962585</v>
          </cell>
          <cell r="E1011">
            <v>0.10000021012026497</v>
          </cell>
          <cell r="F1011">
            <v>1.4891953239169254E-3</v>
          </cell>
          <cell r="G1011">
            <v>7.457582512174222E-4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6.6870587362553883E-3</v>
          </cell>
          <cell r="F1012">
            <v>1.5122967123362002E-4</v>
          </cell>
          <cell r="G1012">
            <v>8.2379968998320431E-5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2101.7344111028301</v>
          </cell>
          <cell r="E1013">
            <v>1815.4585584870699</v>
          </cell>
          <cell r="F1013">
            <v>1871.2019721997999</v>
          </cell>
          <cell r="G1013">
            <v>1278.9909875573001</v>
          </cell>
          <cell r="H1013">
            <v>722.51152339825705</v>
          </cell>
          <cell r="I1013">
            <v>104.81510288667501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37.471638208222977</v>
          </cell>
          <cell r="E1014">
            <v>32.086577583527273</v>
          </cell>
          <cell r="F1014">
            <v>35.872923146217936</v>
          </cell>
          <cell r="G1014">
            <v>25.401469826504428</v>
          </cell>
          <cell r="H1014">
            <v>17.542615470722168</v>
          </cell>
          <cell r="I1014">
            <v>6.6148130258879316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37.264794523099837</v>
          </cell>
          <cell r="E1015">
            <v>32.188981533458652</v>
          </cell>
          <cell r="F1015">
            <v>33.177339932620662</v>
          </cell>
          <cell r="G1015">
            <v>22.677145169455578</v>
          </cell>
          <cell r="H1015">
            <v>12.810488003515202</v>
          </cell>
          <cell r="I1015">
            <v>1.8584238100474262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0.32655131453994729</v>
          </cell>
          <cell r="E1016">
            <v>1.0033031305664098E-4</v>
          </cell>
          <cell r="F1016">
            <v>2.8039689781981574</v>
          </cell>
          <cell r="G1016">
            <v>2.8039765370902932</v>
          </cell>
          <cell r="H1016">
            <v>4.6862487891478599</v>
          </cell>
          <cell r="I1016">
            <v>4.686250510051603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6.2145783631024206E-3</v>
          </cell>
          <cell r="G1017">
            <v>1.4971905756003758E-3</v>
          </cell>
          <cell r="H1017">
            <v>0.10192127460722632</v>
          </cell>
          <cell r="I1017">
            <v>9.1272379841545473E-2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5.7153736613658604E-7</v>
          </cell>
          <cell r="E1018">
            <v>3.3570203946368501E-7</v>
          </cell>
          <cell r="F1018">
            <v>4.7934278707020199E-7</v>
          </cell>
          <cell r="G1018">
            <v>5.8676352002667895E-7</v>
          </cell>
          <cell r="H1018">
            <v>1.7125468637131299E-6</v>
          </cell>
          <cell r="I1018">
            <v>5.2841767412299004E-6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1.9844839418034661</v>
          </cell>
          <cell r="E1019">
            <v>1.9844842775055056</v>
          </cell>
          <cell r="F1019">
            <v>1.9844847568482926</v>
          </cell>
          <cell r="G1019">
            <v>1.9844853436118126</v>
          </cell>
          <cell r="H1019">
            <v>1.984488160188963</v>
          </cell>
          <cell r="I1019">
            <v>1.0954695115455242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1.31181374933161E-2</v>
          </cell>
          <cell r="G1020">
            <v>1.5319473891324801E-2</v>
          </cell>
          <cell r="H1020">
            <v>1.63778336711373E-2</v>
          </cell>
          <cell r="I1020">
            <v>3.40770078339898E-2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4.6518218061404512E-4</v>
          </cell>
          <cell r="G1021">
            <v>5.6497350521197791E-4</v>
          </cell>
          <cell r="H1021">
            <v>6.4465941045965737E-4</v>
          </cell>
          <cell r="I1021">
            <v>1.4138333037506405E-3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4.6518218061404512E-4</v>
          </cell>
          <cell r="G1022">
            <v>5.6497350521197791E-4</v>
          </cell>
          <cell r="H1022">
            <v>6.4465941045965737E-4</v>
          </cell>
          <cell r="I1022">
            <v>1.4138333037506405E-3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2.3259109030702272E-4</v>
          </cell>
          <cell r="G1023">
            <v>2.7162187750575864E-4</v>
          </cell>
          <cell r="H1023">
            <v>2.9038712182867467E-4</v>
          </cell>
          <cell r="I1023">
            <v>6.0420226656010274E-4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4.2552548282905202E-7</v>
          </cell>
          <cell r="E1024">
            <v>1.21632507967644E-6</v>
          </cell>
          <cell r="F1024">
            <v>5.5159910232746298E-5</v>
          </cell>
          <cell r="G1024">
            <v>2.6528887063099501E-6</v>
          </cell>
          <cell r="H1024">
            <v>4.9249117894138497E-6</v>
          </cell>
          <cell r="I1024">
            <v>8.4704056163720804E-5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4.2552548282905202E-7</v>
          </cell>
          <cell r="E1025">
            <v>1.6160276190614249E-6</v>
          </cell>
          <cell r="F1025">
            <v>5.6695921970287264E-5</v>
          </cell>
          <cell r="G1025">
            <v>5.9223654199726785E-5</v>
          </cell>
          <cell r="H1025">
            <v>7.1080136266906725E-5</v>
          </cell>
          <cell r="I1025">
            <v>1.1137698381454708E-4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2.0856335770729606</v>
          </cell>
          <cell r="E1026">
            <v>2.4000912896312174</v>
          </cell>
          <cell r="F1026">
            <v>2.395648804931481</v>
          </cell>
          <cell r="G1026">
            <v>2.4712589970835612</v>
          </cell>
          <cell r="H1026">
            <v>2.4513680372300173</v>
          </cell>
          <cell r="I1026">
            <v>2.4742701554469013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2.0856335770729606</v>
          </cell>
          <cell r="E1027">
            <v>2.4000912896312174</v>
          </cell>
          <cell r="F1027">
            <v>2.395648804931481</v>
          </cell>
          <cell r="G1027">
            <v>2.4712589970835612</v>
          </cell>
          <cell r="H1027">
            <v>2.4513680372300173</v>
          </cell>
          <cell r="I1027">
            <v>2.4742701554469013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9.5337369851740433E-5</v>
          </cell>
          <cell r="G1028">
            <v>1.0205054519445082E-4</v>
          </cell>
          <cell r="H1028">
            <v>1.3723090908918426E-4</v>
          </cell>
          <cell r="I1028">
            <v>1.4188775738695306E-4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9.5337369851740433E-5</v>
          </cell>
          <cell r="G1029">
            <v>1.0205054519445082E-4</v>
          </cell>
          <cell r="H1029">
            <v>1.3723090908918426E-4</v>
          </cell>
          <cell r="I1029">
            <v>1.4188775738695306E-4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3.7603609917883099E-8</v>
          </cell>
          <cell r="F1030">
            <v>9.6307728584225295E-6</v>
          </cell>
          <cell r="G1030">
            <v>8.9994653727201599E-8</v>
          </cell>
          <cell r="H1030">
            <v>1.2320236844466001E-7</v>
          </cell>
          <cell r="I1030">
            <v>3.7895732343642403E-8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3.7603609917883099E-8</v>
          </cell>
          <cell r="F1031">
            <v>9.6683764683404202E-6</v>
          </cell>
          <cell r="G1031">
            <v>9.7583711220676192E-6</v>
          </cell>
          <cell r="H1031">
            <v>1.2960669189789317E-5</v>
          </cell>
          <cell r="I1031">
            <v>1.2996095933481691E-5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1.9867239480710734</v>
          </cell>
          <cell r="G1032">
            <v>1.9867295381569525</v>
          </cell>
          <cell r="H1032">
            <v>3.0638614625510856</v>
          </cell>
          <cell r="I1032">
            <v>3.0637757957155798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1.9867239480710734</v>
          </cell>
          <cell r="G1033">
            <v>1.9867295381569525</v>
          </cell>
          <cell r="H1033">
            <v>3.0638614625510856</v>
          </cell>
          <cell r="I1033">
            <v>3.0637757957155798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1.9867239480710734</v>
          </cell>
          <cell r="G1034">
            <v>1.9867295381569525</v>
          </cell>
          <cell r="H1034">
            <v>3.0638614625510856</v>
          </cell>
          <cell r="I1034">
            <v>3.0637757957155798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9.6777645101145008E-7</v>
          </cell>
          <cell r="G1035">
            <v>8.1184236521047302E-7</v>
          </cell>
          <cell r="H1035">
            <v>0.326007257205503</v>
          </cell>
          <cell r="I1035">
            <v>0.15803796667848299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0.28852985507507301</v>
          </cell>
          <cell r="G1036">
            <v>0.28853066691743817</v>
          </cell>
          <cell r="H1036">
            <v>0.44496129278256702</v>
          </cell>
          <cell r="I1036">
            <v>0.44494897601582101</v>
          </cell>
        </row>
        <row r="1037">
          <cell r="A1037" t="str">
            <v>RHES-SHSOLBR</v>
          </cell>
          <cell r="B1037" t="str">
            <v>VAR_fout</v>
          </cell>
          <cell r="C1037" t="str">
            <v>RHES-SHASOL</v>
          </cell>
          <cell r="D1037">
            <v>0.37732610756439694</v>
          </cell>
          <cell r="E1037">
            <v>0.43546065320658611</v>
          </cell>
          <cell r="F1037">
            <v>0.4354650770204172</v>
          </cell>
          <cell r="G1037">
            <v>0.43546659298187185</v>
          </cell>
          <cell r="H1037">
            <v>0.57473744681411609</v>
          </cell>
          <cell r="I1037">
            <v>0.53819089992357905</v>
          </cell>
        </row>
        <row r="1038">
          <cell r="A1038" t="str">
            <v>RHES-SHSOLBR</v>
          </cell>
          <cell r="B1038" t="str">
            <v>VAR_fin</v>
          </cell>
          <cell r="C1038" t="str">
            <v>SOL</v>
          </cell>
          <cell r="D1038">
            <v>0.37732610756439694</v>
          </cell>
          <cell r="E1038">
            <v>0.43546065320658611</v>
          </cell>
          <cell r="F1038">
            <v>0.4354650770204172</v>
          </cell>
          <cell r="G1038">
            <v>0.43546659298187185</v>
          </cell>
          <cell r="H1038">
            <v>0.57473744681411609</v>
          </cell>
          <cell r="I1038">
            <v>0.53819089992357905</v>
          </cell>
        </row>
        <row r="1039">
          <cell r="A1039" t="str">
            <v>RHES-SHSOLBR</v>
          </cell>
          <cell r="B1039" t="str">
            <v>VAR_ncap</v>
          </cell>
          <cell r="C1039" t="str">
            <v>-</v>
          </cell>
          <cell r="E1039">
            <v>8.4428196706852598E-3</v>
          </cell>
          <cell r="F1039">
            <v>6.4246588702420398E-7</v>
          </cell>
          <cell r="G1039">
            <v>2.2016150725013499E-7</v>
          </cell>
          <cell r="H1039">
            <v>4.0804769016063398E-2</v>
          </cell>
          <cell r="I1039">
            <v>3.0501104871750801E-2</v>
          </cell>
        </row>
        <row r="1040">
          <cell r="A1040" t="str">
            <v>RHES-SHSOLBR</v>
          </cell>
          <cell r="B1040" t="str">
            <v>VAR_cap</v>
          </cell>
          <cell r="C1040" t="str">
            <v>-</v>
          </cell>
          <cell r="D1040">
            <v>5.4798678617278197E-2</v>
          </cell>
          <cell r="E1040">
            <v>6.3241498287963452E-2</v>
          </cell>
          <cell r="F1040">
            <v>6.3242140753850484E-2</v>
          </cell>
          <cell r="G1040">
            <v>6.3242360915357732E-2</v>
          </cell>
          <cell r="H1040">
            <v>8.3468484263362994E-2</v>
          </cell>
          <cell r="I1040">
            <v>7.8160905297608205E-2</v>
          </cell>
        </row>
        <row r="1041">
          <cell r="A1041" t="str">
            <v>SCOM-SHSOLBR</v>
          </cell>
          <cell r="B1041" t="str">
            <v>VAR_fout</v>
          </cell>
          <cell r="C1041" t="str">
            <v>SCOM-SHASOL</v>
          </cell>
          <cell r="D1041">
            <v>0.62699335417326996</v>
          </cell>
          <cell r="E1041">
            <v>0.68733127363266378</v>
          </cell>
          <cell r="F1041">
            <v>0.68750149479524791</v>
          </cell>
          <cell r="G1041">
            <v>0.7008842929926149</v>
          </cell>
          <cell r="H1041">
            <v>4.317586964999296</v>
          </cell>
          <cell r="I1041">
            <v>4.317588607856278</v>
          </cell>
        </row>
        <row r="1042">
          <cell r="A1042" t="str">
            <v>SCOM-SHSOLBR</v>
          </cell>
          <cell r="B1042" t="str">
            <v>VAR_fin</v>
          </cell>
          <cell r="C1042" t="str">
            <v>SOL</v>
          </cell>
          <cell r="D1042">
            <v>0.62699335417326996</v>
          </cell>
          <cell r="E1042">
            <v>0.68733127363266378</v>
          </cell>
          <cell r="F1042">
            <v>0.68750149479524791</v>
          </cell>
          <cell r="G1042">
            <v>0.7008842929926149</v>
          </cell>
          <cell r="H1042">
            <v>4.317586964999296</v>
          </cell>
          <cell r="I1042">
            <v>4.317588607856278</v>
          </cell>
        </row>
        <row r="1043">
          <cell r="A1043" t="str">
            <v>SCOM-SHSOLBR</v>
          </cell>
          <cell r="B1043" t="str">
            <v>VAR_ncap</v>
          </cell>
          <cell r="C1043" t="str">
            <v>-</v>
          </cell>
          <cell r="E1043">
            <v>8.7628133611884207E-3</v>
          </cell>
          <cell r="F1043">
            <v>2.4721042608197799E-5</v>
          </cell>
          <cell r="G1043">
            <v>1.94356987951666E-3</v>
          </cell>
          <cell r="H1043">
            <v>0.145949724896625</v>
          </cell>
          <cell r="I1043">
            <v>0.31818359822540898</v>
          </cell>
        </row>
        <row r="1044">
          <cell r="A1044" t="str">
            <v>SCOM-SHSOLBR</v>
          </cell>
          <cell r="B1044" t="str">
            <v>VAR_cap</v>
          </cell>
          <cell r="C1044" t="str">
            <v>-</v>
          </cell>
          <cell r="D1044">
            <v>9.1057593476079501E-2</v>
          </cell>
          <cell r="E1044">
            <v>9.9820406837267922E-2</v>
          </cell>
          <cell r="F1044">
            <v>9.9845127879876122E-2</v>
          </cell>
          <cell r="G1044">
            <v>0.1017886977593928</v>
          </cell>
          <cell r="H1044">
            <v>0.62703866961224297</v>
          </cell>
          <cell r="I1044">
            <v>0.62703890820265695</v>
          </cell>
        </row>
        <row r="1045">
          <cell r="A1045" t="str">
            <v>RHEM-SHSTG-ELCHP</v>
          </cell>
          <cell r="B1045" t="str">
            <v>VAR_fout</v>
          </cell>
          <cell r="C1045" t="str">
            <v>RHEM-SHAELCH</v>
          </cell>
          <cell r="F1045">
            <v>1.8355496543137859</v>
          </cell>
          <cell r="G1045">
            <v>1.5405795134864138</v>
          </cell>
          <cell r="H1045">
            <v>1.6772614509264487</v>
          </cell>
          <cell r="I1045">
            <v>4.4169401803335679</v>
          </cell>
        </row>
        <row r="1046">
          <cell r="A1046" t="str">
            <v>RHEM-SHSTG-ELCHP</v>
          </cell>
          <cell r="B1046" t="str">
            <v>VAR_fin</v>
          </cell>
          <cell r="C1046" t="str">
            <v>RHEM-SHAELCH</v>
          </cell>
          <cell r="F1046">
            <v>1.8356439777598037</v>
          </cell>
          <cell r="G1046">
            <v>1.5406559565689339</v>
          </cell>
          <cell r="H1046">
            <v>1.677346983218768</v>
          </cell>
          <cell r="I1046">
            <v>4.4171253973239049</v>
          </cell>
        </row>
        <row r="1047">
          <cell r="A1047" t="str">
            <v>RHEM-SHSTG-ELCHP</v>
          </cell>
          <cell r="B1047" t="str">
            <v>VAR_ncap</v>
          </cell>
          <cell r="C1047" t="str">
            <v>-</v>
          </cell>
          <cell r="D1047">
            <v>6.04590293548702E-3</v>
          </cell>
          <cell r="E1047">
            <v>0.18761736651444999</v>
          </cell>
          <cell r="F1047">
            <v>4.1177361841399897E-5</v>
          </cell>
          <cell r="G1047">
            <v>4.1903332920209503E-5</v>
          </cell>
          <cell r="H1047">
            <v>0.12705728393398999</v>
          </cell>
          <cell r="I1047">
            <v>0.39864774865496</v>
          </cell>
        </row>
        <row r="1048">
          <cell r="A1048" t="str">
            <v>RHEM-SHSTG-ELCHP</v>
          </cell>
          <cell r="B1048" t="str">
            <v>VAR_cap</v>
          </cell>
          <cell r="C1048" t="str">
            <v>-</v>
          </cell>
          <cell r="D1048">
            <v>6.04590293548702E-3</v>
          </cell>
          <cell r="E1048">
            <v>0.19365054532586126</v>
          </cell>
          <cell r="F1048">
            <v>0.19365379721437342</v>
          </cell>
          <cell r="G1048">
            <v>0.19365391533711876</v>
          </cell>
          <cell r="H1048">
            <v>0.22339302893868432</v>
          </cell>
          <cell r="I1048">
            <v>0.53156368591726921</v>
          </cell>
        </row>
        <row r="1049">
          <cell r="A1049" t="str">
            <v>ITOT-SWHELCBR</v>
          </cell>
          <cell r="B1049" t="str">
            <v>VAR_fout</v>
          </cell>
          <cell r="C1049" t="str">
            <v>ITOT-SWHAELC</v>
          </cell>
          <cell r="D1049">
            <v>9.8138877695316946</v>
          </cell>
          <cell r="E1049">
            <v>10.335083013653374</v>
          </cell>
          <cell r="F1049">
            <v>10.500559408549449</v>
          </cell>
          <cell r="G1049">
            <v>10.704754020137681</v>
          </cell>
          <cell r="H1049">
            <v>11.12551537840576</v>
          </cell>
          <cell r="I1049">
            <v>14.793250253239291</v>
          </cell>
        </row>
        <row r="1050">
          <cell r="A1050" t="str">
            <v>ITOT-SWHELCBR</v>
          </cell>
          <cell r="B1050" t="str">
            <v>VAR_fin</v>
          </cell>
          <cell r="C1050" t="str">
            <v>ITOT_ELC</v>
          </cell>
          <cell r="D1050">
            <v>11.646935751419997</v>
          </cell>
          <cell r="E1050">
            <v>12.258978031760357</v>
          </cell>
          <cell r="F1050">
            <v>12.445361609409472</v>
          </cell>
          <cell r="G1050">
            <v>12.670595550842007</v>
          </cell>
          <cell r="H1050">
            <v>13.133886422424958</v>
          </cell>
          <cell r="I1050">
            <v>17.417768999098616</v>
          </cell>
        </row>
        <row r="1051">
          <cell r="A1051" t="str">
            <v>ITOT-SWHELCBR</v>
          </cell>
          <cell r="B1051" t="str">
            <v>VAR_ncap</v>
          </cell>
          <cell r="C1051" t="str">
            <v>-</v>
          </cell>
          <cell r="E1051">
            <v>0.18777623267386401</v>
          </cell>
          <cell r="F1051">
            <v>1.12339287567966E-4</v>
          </cell>
          <cell r="G1051">
            <v>1.38514689568063E-2</v>
          </cell>
          <cell r="H1051">
            <v>0.232081710713259</v>
          </cell>
          <cell r="I1051">
            <v>0.750959612063409</v>
          </cell>
        </row>
        <row r="1052">
          <cell r="A1052" t="str">
            <v>ITOT-SWHELCBR</v>
          </cell>
          <cell r="B1052" t="str">
            <v>VAR_cap</v>
          </cell>
          <cell r="C1052" t="str">
            <v>-</v>
          </cell>
          <cell r="D1052">
            <v>0.55644997413134401</v>
          </cell>
          <cell r="E1052">
            <v>0.74422340256651731</v>
          </cell>
          <cell r="F1052">
            <v>0.74432640315217746</v>
          </cell>
          <cell r="G1052">
            <v>0.75816547852637917</v>
          </cell>
          <cell r="H1052">
            <v>0.90519198783982047</v>
          </cell>
          <cell r="I1052">
            <v>1.2001014330678148</v>
          </cell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281.06575824388335</v>
          </cell>
          <cell r="J4">
            <v>663.31858201477985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2.1213960371987261E-2</v>
          </cell>
          <cell r="J5">
            <v>1.4357495729516173E-2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22.826067737456306</v>
          </cell>
          <cell r="J6">
            <v>60.565740210276928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258.21847654605477</v>
          </cell>
          <cell r="J7">
            <v>602.73848430877342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-102.7216563155677</v>
          </cell>
          <cell r="J8">
            <v>-51.976954035398293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786.30414687463497</v>
          </cell>
          <cell r="J9">
            <v>1140.9266222278452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0.51695156265719056</v>
          </cell>
          <cell r="J10">
            <v>0.4242298247154272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877.10792243577191</v>
          </cell>
          <cell r="J11">
            <v>1088.6137710751291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309.35208883172731</v>
          </cell>
          <cell r="J12">
            <v>715.13060610124421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4.9971146788259064</v>
          </cell>
          <cell r="J13">
            <v>3.7876855885592056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3.5856462623623077E-3</v>
          </cell>
          <cell r="J14">
            <v>4.8953905396547275E-3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124.20492924161456</v>
          </cell>
          <cell r="J15">
            <v>1679.1519051796417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0.54664827974185015</v>
          </cell>
          <cell r="J16">
            <v>2681.0692356465534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0.1060968161879022</v>
          </cell>
          <cell r="J17">
            <v>1031.8742758092967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3.1416202037585265E-2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1.0680319986133127E-2</v>
          </cell>
          <cell r="J19">
            <v>1.3215791397596877E-2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6.6597698333524497E-2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1.3645924197771236E-3</v>
          </cell>
          <cell r="J21">
            <v>8.6307015480818945E-4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3.6586421322586868E-3</v>
          </cell>
          <cell r="J22">
            <v>1.8395549743493608E-2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1.1483357686770949E-2</v>
          </cell>
          <cell r="J23">
            <v>1.1850900996709515E-2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2103.1473355693829</v>
          </cell>
          <cell r="J24">
            <v>8341.1086051399616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-104.65207004269222</v>
          </cell>
          <cell r="J25">
            <v>-52.846430440940068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833.33321598095574</v>
          </cell>
          <cell r="J26">
            <v>1904.7618885533225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833.33321598095574</v>
          </cell>
          <cell r="J27">
            <v>1904.7618885533225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-102.7216563155677</v>
          </cell>
          <cell r="J28">
            <v>-51.976954035398293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6.4486740970947795E-2</v>
          </cell>
          <cell r="H29">
            <v>6.4178727259948207E-2</v>
          </cell>
          <cell r="I29">
            <v>9.0319509729735806E-2</v>
          </cell>
          <cell r="J29">
            <v>2.8648702817222701E-2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1.2954269600417E-2</v>
          </cell>
          <cell r="I30">
            <v>3.80447599662673E-2</v>
          </cell>
          <cell r="J30">
            <v>2.4423054379713999E-2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3.5709003903085801</v>
          </cell>
          <cell r="F31">
            <v>0.72127770303354299</v>
          </cell>
          <cell r="G31">
            <v>2.3222381210379099</v>
          </cell>
          <cell r="H31">
            <v>2.0648603931613598</v>
          </cell>
          <cell r="I31">
            <v>3.13619532949946</v>
          </cell>
          <cell r="J31">
            <v>5.9878675939678603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5.8014788062741102E-2</v>
          </cell>
          <cell r="I32">
            <v>0.209551959766521</v>
          </cell>
          <cell r="J32">
            <v>0.13467131789187001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1127.96306445953</v>
          </cell>
          <cell r="F33">
            <v>1123.8837455315399</v>
          </cell>
          <cell r="G33">
            <v>1125.8601708851199</v>
          </cell>
          <cell r="H33">
            <v>1115.58296983333</v>
          </cell>
          <cell r="I33">
            <v>961.08195369684302</v>
          </cell>
          <cell r="J33">
            <v>600.25246615093602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4.58676744368006E-2</v>
          </cell>
          <cell r="H34">
            <v>5.3226600142560802E-2</v>
          </cell>
          <cell r="I34">
            <v>0.11315312485123399</v>
          </cell>
          <cell r="J34">
            <v>3.82079640490154E-2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1928.71034348797</v>
          </cell>
          <cell r="F35">
            <v>1522.24678923483</v>
          </cell>
          <cell r="G35">
            <v>1515.8205618004999</v>
          </cell>
          <cell r="H35">
            <v>1515.8126232795501</v>
          </cell>
          <cell r="I35">
            <v>1078.2997272201401</v>
          </cell>
          <cell r="J35">
            <v>4.0084675485129E-2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1.53164793250741E-2</v>
          </cell>
          <cell r="H36">
            <v>1.6026288752595999E-2</v>
          </cell>
          <cell r="I36">
            <v>7.3713686302836701E-2</v>
          </cell>
          <cell r="J36">
            <v>3.8306933007381298E-2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1.33901177932372E-2</v>
          </cell>
          <cell r="I37">
            <v>4.1320906433820297E-2</v>
          </cell>
          <cell r="J37">
            <v>2.7696400500382801E-2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0.24463637042411901</v>
          </cell>
          <cell r="G38">
            <v>0.90819446142021298</v>
          </cell>
          <cell r="H38">
            <v>0.78844830222308504</v>
          </cell>
          <cell r="I38">
            <v>3.60822200216588</v>
          </cell>
          <cell r="J38">
            <v>2.39187588511914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0.101296253971375</v>
          </cell>
          <cell r="H39">
            <v>0.100657852500493</v>
          </cell>
          <cell r="I39">
            <v>0.15339323465534299</v>
          </cell>
          <cell r="J39">
            <v>4.4737121958831901E-2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1043.1350526844001</v>
          </cell>
          <cell r="F40">
            <v>1201.70110059735</v>
          </cell>
          <cell r="G40">
            <v>1090.1868764517801</v>
          </cell>
          <cell r="H40">
            <v>1090.1867719223001</v>
          </cell>
          <cell r="I40">
            <v>923.37824704157401</v>
          </cell>
          <cell r="J40">
            <v>446.66868524041001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479.80976217047299</v>
          </cell>
          <cell r="F41">
            <v>396.15759206979197</v>
          </cell>
          <cell r="G41">
            <v>473.436318040331</v>
          </cell>
          <cell r="H41">
            <v>348.17248138505801</v>
          </cell>
          <cell r="I41">
            <v>289.92442038783298</v>
          </cell>
          <cell r="J41">
            <v>159.05550114787201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726.71209860239696</v>
          </cell>
          <cell r="F42">
            <v>619.06787265803996</v>
          </cell>
          <cell r="G42">
            <v>0.54065708044764405</v>
          </cell>
          <cell r="H42">
            <v>9.0279611362307596E-2</v>
          </cell>
          <cell r="I42">
            <v>4.9715903184717802E-2</v>
          </cell>
          <cell r="J42">
            <v>1.34326046190215E-2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1783.6624523599601</v>
          </cell>
          <cell r="F43">
            <v>1640.96939564545</v>
          </cell>
          <cell r="G43">
            <v>1692.2229428937201</v>
          </cell>
          <cell r="H43">
            <v>1571.4298487844001</v>
          </cell>
          <cell r="I43">
            <v>824.27517372602597</v>
          </cell>
          <cell r="J43">
            <v>6.5171403619788695E-2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8.9912980823966301E-2</v>
          </cell>
          <cell r="G44">
            <v>0.35097495880155899</v>
          </cell>
          <cell r="H44">
            <v>0.270463664212023</v>
          </cell>
          <cell r="I44">
            <v>0.32229165030158602</v>
          </cell>
          <cell r="J44">
            <v>0.12395035594158001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5.2920087492085897E-2</v>
          </cell>
          <cell r="I45">
            <v>0.192304259333442</v>
          </cell>
          <cell r="J45">
            <v>0.123709578668651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6.1088562826394002</v>
          </cell>
          <cell r="F46">
            <v>0.36350878039172801</v>
          </cell>
          <cell r="G46">
            <v>1.7474548478044301</v>
          </cell>
          <cell r="H46">
            <v>46.260195988607599</v>
          </cell>
          <cell r="I46">
            <v>84.886774422080194</v>
          </cell>
          <cell r="J46">
            <v>82.868264456791593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9.2700634141813207</v>
          </cell>
          <cell r="F47">
            <v>9.2700194781485497</v>
          </cell>
          <cell r="G47">
            <v>0.13804840652709899</v>
          </cell>
          <cell r="H47">
            <v>6.9131789887855094E-2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1.31181374933161E-2</v>
          </cell>
          <cell r="H48">
            <v>1.5319473891324801E-2</v>
          </cell>
          <cell r="I48">
            <v>1.63778336711373E-2</v>
          </cell>
          <cell r="J48">
            <v>3.40770078339898E-2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7108.9425938518598</v>
          </cell>
          <cell r="F49">
            <v>6514.7158510498302</v>
          </cell>
          <cell r="G49">
            <v>5903.7745232336902</v>
          </cell>
          <cell r="H49">
            <v>5691.1147631595904</v>
          </cell>
          <cell r="I49">
            <v>4169.8909006543599</v>
          </cell>
          <cell r="J49">
            <v>1297.96177759587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4.2326217454993001E-2</v>
          </cell>
          <cell r="H50">
            <v>3.13183012859257E-2</v>
          </cell>
          <cell r="I50">
            <v>0.25136456199538698</v>
          </cell>
          <cell r="J50">
            <v>7.8194651479885594E-2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93.719924909535095</v>
          </cell>
          <cell r="F51">
            <v>98.059819467373401</v>
          </cell>
          <cell r="G51">
            <v>56.667088646657703</v>
          </cell>
          <cell r="H51">
            <v>286.22616186002102</v>
          </cell>
          <cell r="I51">
            <v>277.37603823838498</v>
          </cell>
          <cell r="J51">
            <v>0.45120837337362801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1440.94595585921</v>
          </cell>
          <cell r="F52">
            <v>1508.68762564745</v>
          </cell>
          <cell r="G52">
            <v>1463.1404599950499</v>
          </cell>
          <cell r="H52">
            <v>1455.27114461217</v>
          </cell>
          <cell r="I52">
            <v>1293.3353207841601</v>
          </cell>
          <cell r="J52">
            <v>800.71327766260299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5.2323748901305998E-2</v>
          </cell>
          <cell r="I53">
            <v>0.21863311719364201</v>
          </cell>
          <cell r="J53">
            <v>3.5516559752918203E-2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2229.9139478478301</v>
          </cell>
          <cell r="F54">
            <v>1976.4586709262701</v>
          </cell>
          <cell r="G54">
            <v>1919.7317572022901</v>
          </cell>
          <cell r="H54">
            <v>1372.8731137928901</v>
          </cell>
          <cell r="I54">
            <v>441.67296687830799</v>
          </cell>
          <cell r="J54">
            <v>64.263706946695294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3764.57982861657</v>
          </cell>
          <cell r="F55">
            <v>3583.2061160410899</v>
          </cell>
          <cell r="G55">
            <v>3439.5816320614499</v>
          </cell>
          <cell r="H55">
            <v>3114.4540623152802</v>
          </cell>
          <cell r="I55">
            <v>2012.85432358005</v>
          </cell>
          <cell r="J55">
            <v>865.541904193905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1.7818743568323501E-2</v>
          </cell>
          <cell r="F56">
            <v>1.7875806969706799E-2</v>
          </cell>
          <cell r="G56">
            <v>1.7799023635088399E-2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3.5234760244322416</v>
          </cell>
          <cell r="F57">
            <v>8.0818582282768396</v>
          </cell>
          <cell r="G57">
            <v>13.917791896878718</v>
          </cell>
          <cell r="H57">
            <v>23.51081012187537</v>
          </cell>
          <cell r="I57">
            <v>55.537912832679297</v>
          </cell>
          <cell r="J57">
            <v>114.06659209926656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2.2041832994804E-2</v>
          </cell>
          <cell r="F58">
            <v>0.17293752951893349</v>
          </cell>
          <cell r="G58">
            <v>0.1500560035619122</v>
          </cell>
          <cell r="H58">
            <v>0.13893087091411049</v>
          </cell>
          <cell r="I58">
            <v>7.0161319837508382E-2</v>
          </cell>
          <cell r="J58">
            <v>3.1060478639928168E-2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6.2208730345760097</v>
          </cell>
          <cell r="F59">
            <v>10.931611736962051</v>
          </cell>
          <cell r="G59">
            <v>9.0474261291870803</v>
          </cell>
          <cell r="H59">
            <v>7.6900105304955595</v>
          </cell>
          <cell r="I59">
            <v>1.9821749323324929</v>
          </cell>
          <cell r="J59">
            <v>0.66589510778823813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6.2315257928947796</v>
          </cell>
          <cell r="F60">
            <v>17.670581122213498</v>
          </cell>
          <cell r="G60">
            <v>155.5182349241278</v>
          </cell>
          <cell r="H60">
            <v>520.19501284718069</v>
          </cell>
          <cell r="I60">
            <v>667.58253939695567</v>
          </cell>
          <cell r="J60">
            <v>343.9023627351441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12.954583633723701</v>
          </cell>
          <cell r="F61">
            <v>19.470440860614069</v>
          </cell>
          <cell r="G61">
            <v>18.158349110744162</v>
          </cell>
          <cell r="H61">
            <v>13.053874315838382</v>
          </cell>
          <cell r="I61">
            <v>0.81147019179417734</v>
          </cell>
          <cell r="J61">
            <v>0.28162584159331028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31.874039282714602</v>
          </cell>
          <cell r="G62">
            <v>48.096723633009304</v>
          </cell>
          <cell r="H62">
            <v>195.92352235989938</v>
          </cell>
          <cell r="I62">
            <v>443.17441603524344</v>
          </cell>
          <cell r="J62">
            <v>127.12766817310144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61.458381400031897</v>
          </cell>
          <cell r="F63">
            <v>128.93708266121601</v>
          </cell>
          <cell r="G63">
            <v>40.093136448988098</v>
          </cell>
          <cell r="H63">
            <v>20.001819176843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802.54825197633795</v>
          </cell>
          <cell r="F64">
            <v>545.27193537460596</v>
          </cell>
          <cell r="G64">
            <v>407.07819434098298</v>
          </cell>
          <cell r="H64">
            <v>199.77995242957101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0.20162531893065128</v>
          </cell>
          <cell r="F65">
            <v>0.23302430508302677</v>
          </cell>
          <cell r="G65">
            <v>0.18387432753691835</v>
          </cell>
          <cell r="H65">
            <v>0.1497613165679566</v>
          </cell>
          <cell r="I65">
            <v>1.7502109869765629E-2</v>
          </cell>
          <cell r="J65">
            <v>3.0155055091366399E-3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3.1546868015818199</v>
          </cell>
          <cell r="F66">
            <v>3.4351349148411323</v>
          </cell>
          <cell r="G66">
            <v>3.4114553722920014</v>
          </cell>
          <cell r="H66">
            <v>2.8114664469883235</v>
          </cell>
          <cell r="I66">
            <v>3.8900649374713173E-2</v>
          </cell>
          <cell r="J66">
            <v>6.7363652313348699E-3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325.94433064038333</v>
          </cell>
          <cell r="F67">
            <v>384.72031130904708</v>
          </cell>
          <cell r="G67">
            <v>456.107781362823</v>
          </cell>
          <cell r="H67">
            <v>257.78508187475029</v>
          </cell>
          <cell r="I67">
            <v>0.130340697411546</v>
          </cell>
          <cell r="J67">
            <v>5.8036760280418098E-2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0.24053898601525794</v>
          </cell>
          <cell r="F68">
            <v>0.28914608098474115</v>
          </cell>
          <cell r="G68">
            <v>0.68774577120174607</v>
          </cell>
          <cell r="H68">
            <v>0.74077560910932905</v>
          </cell>
          <cell r="I68">
            <v>0.19888812610235321</v>
          </cell>
          <cell r="J68">
            <v>2.7580668683365499E-2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2.7261870847107943</v>
          </cell>
          <cell r="F69">
            <v>2.6777261162898589</v>
          </cell>
          <cell r="G69">
            <v>5.9001185656767863</v>
          </cell>
          <cell r="H69">
            <v>16.375424696076252</v>
          </cell>
          <cell r="I69">
            <v>8.9166319611635814</v>
          </cell>
          <cell r="J69">
            <v>1.58216963636802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8.0123056167913202E-3</v>
          </cell>
          <cell r="G70">
            <v>7.7270875512055331E-2</v>
          </cell>
          <cell r="H70">
            <v>0.14830510959274013</v>
          </cell>
          <cell r="I70">
            <v>7.3710030654528982E-2</v>
          </cell>
          <cell r="J70">
            <v>1.4548091728074721E-2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8.4310939256103494E-3</v>
          </cell>
          <cell r="G71">
            <v>7.1004574487589817E-2</v>
          </cell>
          <cell r="H71">
            <v>0.11422666022605719</v>
          </cell>
          <cell r="I71">
            <v>7.3621487743886174E-2</v>
          </cell>
          <cell r="J71">
            <v>1.933277281915935E-2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7.8729783902765603E-3</v>
          </cell>
          <cell r="G72">
            <v>5.9636842028129813E-2</v>
          </cell>
          <cell r="H72">
            <v>0.11428600742043039</v>
          </cell>
          <cell r="I72">
            <v>7.6169808266619163E-2</v>
          </cell>
          <cell r="J72">
            <v>2.0835217783865038E-2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9.0872375204770501E-3</v>
          </cell>
          <cell r="G73">
            <v>7.2911909285458765E-2</v>
          </cell>
          <cell r="H73">
            <v>0.11656511477314971</v>
          </cell>
          <cell r="I73">
            <v>7.9322868761336943E-2</v>
          </cell>
          <cell r="J73">
            <v>2.1079296049276892E-2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8.2858435127740205E-3</v>
          </cell>
          <cell r="G74">
            <v>5.9740204360497706E-2</v>
          </cell>
          <cell r="H74">
            <v>0.10422579788700653</v>
          </cell>
          <cell r="I74">
            <v>7.2638712614124148E-2</v>
          </cell>
          <cell r="J74">
            <v>2.1538148806007441E-2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1.1256553271559E-2</v>
          </cell>
          <cell r="G75">
            <v>0.11268398864032209</v>
          </cell>
          <cell r="H75">
            <v>0.19362098727457189</v>
          </cell>
          <cell r="I75">
            <v>0.19404707765628743</v>
          </cell>
          <cell r="J75">
            <v>6.9478066765182006E-2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8.8689415283995394E-3</v>
          </cell>
          <cell r="G76">
            <v>5.9280736614914641E-2</v>
          </cell>
          <cell r="H76">
            <v>9.5972394441610043E-2</v>
          </cell>
          <cell r="I76">
            <v>7.6765145017719902E-2</v>
          </cell>
          <cell r="J76">
            <v>2.30059472796207E-2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17.168883473276601</v>
          </cell>
          <cell r="G77">
            <v>17.167207495493336</v>
          </cell>
          <cell r="H77">
            <v>0.44049918143443201</v>
          </cell>
          <cell r="I77">
            <v>0.1040705822529425</v>
          </cell>
          <cell r="J77">
            <v>2.7217580208409128E-2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8.4559727881632091E-3</v>
          </cell>
          <cell r="G78">
            <v>3.6487048115130705E-2</v>
          </cell>
          <cell r="H78">
            <v>5.5866182782173451E-2</v>
          </cell>
          <cell r="I78">
            <v>4.9161171737957823E-2</v>
          </cell>
          <cell r="J78">
            <v>1.586578184858203E-2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2.8300766558381402E-2</v>
          </cell>
          <cell r="G79">
            <v>4.6828041998499298E-2</v>
          </cell>
          <cell r="H79">
            <v>0.5714483916656633</v>
          </cell>
          <cell r="I79">
            <v>0.19132442739638839</v>
          </cell>
          <cell r="J79">
            <v>3.1419813390426737E-2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2.5484593552839201E-2</v>
          </cell>
          <cell r="G80">
            <v>3.6806762414104001E-2</v>
          </cell>
          <cell r="H80">
            <v>4.9568829683801052</v>
          </cell>
          <cell r="I80">
            <v>0.1789514332654521</v>
          </cell>
          <cell r="J80">
            <v>2.0794851862255812E-2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1.9609869414222099E-4</v>
          </cell>
          <cell r="G81">
            <v>1.0978698298049969E-3</v>
          </cell>
          <cell r="H81">
            <v>5.7670100484695204E-4</v>
          </cell>
          <cell r="I81">
            <v>1.9602735414516173E-3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1410.21736528357</v>
          </cell>
          <cell r="F82">
            <v>1167.23572780072</v>
          </cell>
          <cell r="G82">
            <v>838.78320815293898</v>
          </cell>
          <cell r="H82">
            <v>356.84836602167297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3.82208829802754E-4</v>
          </cell>
          <cell r="G83">
            <v>3.46003394708388E-3</v>
          </cell>
          <cell r="H83">
            <v>3.02041385274811E-3</v>
          </cell>
          <cell r="I83">
            <v>4.1914529443648103E-3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3.2640087813095962</v>
          </cell>
          <cell r="F84">
            <v>3.9805889983496883</v>
          </cell>
          <cell r="G84">
            <v>16.985005378823303</v>
          </cell>
          <cell r="H84">
            <v>36.184302860551412</v>
          </cell>
          <cell r="I84">
            <v>69.894187205536696</v>
          </cell>
          <cell r="J84">
            <v>36.299612364072068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1165.74706366091</v>
          </cell>
          <cell r="G85">
            <v>730.11626117085098</v>
          </cell>
          <cell r="H85">
            <v>602.27944303290303</v>
          </cell>
          <cell r="I85">
            <v>1197.96021313241</v>
          </cell>
          <cell r="J85">
            <v>1197.96403420359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8.2819619150292407</v>
          </cell>
          <cell r="F86">
            <v>12.02335663591589</v>
          </cell>
          <cell r="G86">
            <v>11.054862623777806</v>
          </cell>
          <cell r="H86">
            <v>7.4981538306748732</v>
          </cell>
          <cell r="I86">
            <v>3.1154895180548363E-2</v>
          </cell>
          <cell r="J86">
            <v>1.624092499874967E-2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9.1281758370773609</v>
          </cell>
          <cell r="F87">
            <v>0.20134805490727498</v>
          </cell>
          <cell r="G87">
            <v>0.22400787710977849</v>
          </cell>
          <cell r="H87">
            <v>0.21447572094070538</v>
          </cell>
          <cell r="I87">
            <v>8.3188300916268582E-2</v>
          </cell>
          <cell r="J87">
            <v>1.6034343628119709E-2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4722.2886363840498</v>
          </cell>
          <cell r="F88">
            <v>4315.6125864325204</v>
          </cell>
          <cell r="G88">
            <v>3637.9855696460199</v>
          </cell>
          <cell r="H88">
            <v>1100.6097653531699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4.1838887132996962</v>
          </cell>
          <cell r="F89">
            <v>0.21701427009766902</v>
          </cell>
          <cell r="G89">
            <v>0.24407525516471368</v>
          </cell>
          <cell r="H89">
            <v>0.22881496988153593</v>
          </cell>
          <cell r="I89">
            <v>0.22134830637378083</v>
          </cell>
          <cell r="J89">
            <v>2.8136862285962655E-2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3850.0816126852601</v>
          </cell>
          <cell r="F90">
            <v>3569.7776340975402</v>
          </cell>
          <cell r="G90">
            <v>2523.7473197434401</v>
          </cell>
          <cell r="H90">
            <v>967.31804919147498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152.31061555821299</v>
          </cell>
          <cell r="F91">
            <v>103.077256546109</v>
          </cell>
          <cell r="G91">
            <v>70.263126020814695</v>
          </cell>
          <cell r="H91">
            <v>33.437967978459199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1.4315183694521729</v>
          </cell>
          <cell r="F92">
            <v>1.3727879059636519</v>
          </cell>
          <cell r="G92">
            <v>3.0130977469777327</v>
          </cell>
          <cell r="H92">
            <v>4.2702228551471171</v>
          </cell>
          <cell r="I92">
            <v>5.4729106885902414</v>
          </cell>
          <cell r="J92">
            <v>5.905733598198081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9.3353026073609603E-3</v>
          </cell>
          <cell r="G93">
            <v>7.74708349022981E-2</v>
          </cell>
          <cell r="H93">
            <v>4.1900350743254128E-2</v>
          </cell>
          <cell r="I93">
            <v>0.10883309580675916</v>
          </cell>
          <cell r="J93">
            <v>2.2281530680946009E-2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8.6385725176357508E-3</v>
          </cell>
          <cell r="G94">
            <v>5.3723655931989786E-2</v>
          </cell>
          <cell r="H94">
            <v>9.8774445969210395E-2</v>
          </cell>
          <cell r="I94">
            <v>0.10821788088900994</v>
          </cell>
          <cell r="J94">
            <v>3.5389409307565609E-2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1.987452747248572E-2</v>
          </cell>
          <cell r="F95">
            <v>7.2419772444707542E-2</v>
          </cell>
          <cell r="G95">
            <v>14.030928488780756</v>
          </cell>
          <cell r="H95">
            <v>44.830036001648729</v>
          </cell>
          <cell r="I95">
            <v>33.204107925284411</v>
          </cell>
          <cell r="J95">
            <v>3.548433650006335E-2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7.7922875077417802E-3</v>
          </cell>
          <cell r="G96">
            <v>1.2761768452057536</v>
          </cell>
          <cell r="H96">
            <v>2.1428910806519781</v>
          </cell>
          <cell r="I96">
            <v>4.57045677772056</v>
          </cell>
          <cell r="J96">
            <v>0.73839554132381502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8.0431552014066892</v>
          </cell>
          <cell r="F97">
            <v>9.6842836687109433</v>
          </cell>
          <cell r="G97">
            <v>17.552681457522468</v>
          </cell>
          <cell r="H97">
            <v>29.291155073950776</v>
          </cell>
          <cell r="I97">
            <v>2.952890408177725</v>
          </cell>
          <cell r="J97">
            <v>3.0574282325401249E-2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G98">
            <v>1.4121194526216421E-3</v>
          </cell>
          <cell r="H98">
            <v>8.8530133449839601E-4</v>
          </cell>
          <cell r="I98">
            <v>2.2197468577314101E-3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45.119759608350797</v>
          </cell>
          <cell r="F99">
            <v>55.840777283472427</v>
          </cell>
          <cell r="G99">
            <v>104.05876168964579</v>
          </cell>
          <cell r="H99">
            <v>184.17732431550937</v>
          </cell>
          <cell r="I99">
            <v>83.132616965870668</v>
          </cell>
          <cell r="J99">
            <v>4.9603958009231557E-2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0.29025775946469268</v>
          </cell>
          <cell r="F100">
            <v>3.3994316449079969E-3</v>
          </cell>
          <cell r="G100">
            <v>6.6993460463236516E-3</v>
          </cell>
          <cell r="H100">
            <v>2.2800137738549203E-3</v>
          </cell>
          <cell r="I100">
            <v>3.3405056705825796E-3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7.7192014459522102E-3</v>
          </cell>
          <cell r="F101">
            <v>7.73623857926961E-3</v>
          </cell>
          <cell r="G101">
            <v>7.6446995289962804E-3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1.2709604560291901</v>
          </cell>
          <cell r="F102">
            <v>1.2694156444585101</v>
          </cell>
          <cell r="G102">
            <v>1.2644053422249899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107.997729268359</v>
          </cell>
          <cell r="F103">
            <v>91.724511082766497</v>
          </cell>
          <cell r="G103">
            <v>68.278032546767406</v>
          </cell>
          <cell r="H103">
            <v>32.395381338618101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35.711190531812669</v>
          </cell>
          <cell r="F105">
            <v>40.464999598686816</v>
          </cell>
          <cell r="G105">
            <v>28.970768582870122</v>
          </cell>
          <cell r="H105">
            <v>22.144907275425659</v>
          </cell>
          <cell r="I105">
            <v>0.15026554641059409</v>
          </cell>
          <cell r="J105">
            <v>1.20074281113806E-2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27.318587932299817</v>
          </cell>
          <cell r="F106">
            <v>42.586557128534992</v>
          </cell>
          <cell r="G106">
            <v>68.483481548382059</v>
          </cell>
          <cell r="H106">
            <v>101.3612845629263</v>
          </cell>
          <cell r="I106">
            <v>11.065490241006481</v>
          </cell>
          <cell r="J106">
            <v>0.40156562183944888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269.96422364590529</v>
          </cell>
          <cell r="F107">
            <v>391.63653680641954</v>
          </cell>
          <cell r="G107">
            <v>362.14563404235372</v>
          </cell>
          <cell r="H107">
            <v>303.23853955364933</v>
          </cell>
          <cell r="I107">
            <v>0.12826811405617392</v>
          </cell>
          <cell r="J107">
            <v>1.7087613900959999E-2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0.37320272953694489</v>
          </cell>
          <cell r="F108">
            <v>0.43293133953813162</v>
          </cell>
          <cell r="G108">
            <v>0.33580189156290785</v>
          </cell>
          <cell r="H108">
            <v>0.25426710832083027</v>
          </cell>
          <cell r="I108">
            <v>3.0956604438788587E-2</v>
          </cell>
          <cell r="J108">
            <v>5.9269842312972398E-3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267.10505693481178</v>
          </cell>
          <cell r="F109">
            <v>423.60926473502212</v>
          </cell>
          <cell r="G109">
            <v>417.55328798548965</v>
          </cell>
          <cell r="H109">
            <v>336.38961272349474</v>
          </cell>
          <cell r="I109">
            <v>0.13805852517066708</v>
          </cell>
          <cell r="J109">
            <v>1.9657357610981599E-2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89.27667294342524</v>
          </cell>
          <cell r="F110">
            <v>93.870692199213181</v>
          </cell>
          <cell r="G110">
            <v>70.286296614088528</v>
          </cell>
          <cell r="H110">
            <v>60.70792926277187</v>
          </cell>
          <cell r="I110">
            <v>3.9640876577999848E-2</v>
          </cell>
          <cell r="J110">
            <v>7.8022276426023499E-3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266.30784220645631</v>
          </cell>
          <cell r="F111">
            <v>314.72282783913681</v>
          </cell>
          <cell r="G111">
            <v>568.24069433239606</v>
          </cell>
          <cell r="H111">
            <v>487.61516680706688</v>
          </cell>
          <cell r="I111">
            <v>15.993500910771502</v>
          </cell>
          <cell r="J111">
            <v>0.15007317378712601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367.84945049339535</v>
          </cell>
          <cell r="F112">
            <v>390.41083186911732</v>
          </cell>
          <cell r="G112">
            <v>386.65678055938946</v>
          </cell>
          <cell r="H112">
            <v>295.31494736817945</v>
          </cell>
          <cell r="I112">
            <v>4.2741715494185137E-2</v>
          </cell>
          <cell r="J112">
            <v>8.4806050276138405E-3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142.1723911700534</v>
          </cell>
          <cell r="F113">
            <v>162.04661655034278</v>
          </cell>
          <cell r="G113">
            <v>159.14802150209664</v>
          </cell>
          <cell r="H113">
            <v>122.50616772611141</v>
          </cell>
          <cell r="I113">
            <v>2.880958806654239E-2</v>
          </cell>
          <cell r="J113">
            <v>5.8544001196853901E-3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6.0515705146279197</v>
          </cell>
          <cell r="F114">
            <v>1.8298519104353199</v>
          </cell>
          <cell r="G114">
            <v>3.9479688972021698</v>
          </cell>
          <cell r="H114">
            <v>1.97249003491865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15.5838326885457</v>
          </cell>
          <cell r="G115">
            <v>14.991135693358222</v>
          </cell>
          <cell r="H115">
            <v>0.11281203524318609</v>
          </cell>
          <cell r="I115">
            <v>0.13811303548350268</v>
          </cell>
          <cell r="J115">
            <v>4.6046653696505997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0.27233873894669097</v>
          </cell>
          <cell r="G116">
            <v>0.29620597036958779</v>
          </cell>
          <cell r="H116">
            <v>0.31860112075649627</v>
          </cell>
          <cell r="I116">
            <v>0.10334549198219237</v>
          </cell>
          <cell r="J116">
            <v>3.9649613029615421E-2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8.75383079149446</v>
          </cell>
          <cell r="G117">
            <v>8.7719163349269014</v>
          </cell>
          <cell r="H117">
            <v>5.266667920337631</v>
          </cell>
          <cell r="I117">
            <v>13.45464655989716</v>
          </cell>
          <cell r="J117">
            <v>2.2949449327833813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3.352493195421812</v>
          </cell>
          <cell r="F118">
            <v>3.92548438942997</v>
          </cell>
          <cell r="G118">
            <v>2.7877768671903396</v>
          </cell>
          <cell r="H118">
            <v>3.9342796923738081</v>
          </cell>
          <cell r="I118">
            <v>1.5873741779922967</v>
          </cell>
          <cell r="J118">
            <v>0.25806954139062238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2.8429072675025799E-4</v>
          </cell>
          <cell r="G119">
            <v>1.693918166903122E-3</v>
          </cell>
          <cell r="H119">
            <v>1.370148926910628E-3</v>
          </cell>
          <cell r="I119">
            <v>2.5571228959283001E-3</v>
          </cell>
          <cell r="J119">
            <v>8.4789429992665407E-5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29.024121948989201</v>
          </cell>
          <cell r="F120">
            <v>20.3073914448841</v>
          </cell>
          <cell r="G120">
            <v>2.1264020355130201E-2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10.14473364798228</v>
          </cell>
          <cell r="F121">
            <v>15.144310571661247</v>
          </cell>
          <cell r="G121">
            <v>71.188278994442697</v>
          </cell>
          <cell r="H121">
            <v>61.959060343040456</v>
          </cell>
          <cell r="I121">
            <v>3.6481957748874074</v>
          </cell>
          <cell r="J121">
            <v>4.0761787452630205E-2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2.4705350761661401E-4</v>
          </cell>
          <cell r="G122">
            <v>299.68483410520702</v>
          </cell>
          <cell r="H122">
            <v>350.64440321458898</v>
          </cell>
          <cell r="I122">
            <v>2.7916604158764E-6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2.3208637245209201E-3</v>
          </cell>
          <cell r="F123">
            <v>1.55943258540916E-2</v>
          </cell>
          <cell r="G123">
            <v>8.3311746953227669E-2</v>
          </cell>
          <cell r="H123">
            <v>0.10998642742961225</v>
          </cell>
          <cell r="I123">
            <v>0.57639557484948734</v>
          </cell>
          <cell r="J123">
            <v>0.16947946831961039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7.5126401381509975</v>
          </cell>
          <cell r="F124">
            <v>109.08394052534909</v>
          </cell>
          <cell r="G124">
            <v>103.10613250128914</v>
          </cell>
          <cell r="H124">
            <v>82.529060893713137</v>
          </cell>
          <cell r="I124">
            <v>5.1532674322012112E-2</v>
          </cell>
          <cell r="J124">
            <v>1.50742151108085E-2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0.2019137769592674</v>
          </cell>
          <cell r="F125">
            <v>49.352712301251408</v>
          </cell>
          <cell r="G125">
            <v>115.65261603090541</v>
          </cell>
          <cell r="H125">
            <v>98.162558874244837</v>
          </cell>
          <cell r="I125">
            <v>4.3302022454806011</v>
          </cell>
          <cell r="J125">
            <v>3.8246936264634601E-2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6.2177597283259392</v>
          </cell>
          <cell r="F126">
            <v>9.4884598523844126</v>
          </cell>
          <cell r="G126">
            <v>9.0846307779081421</v>
          </cell>
          <cell r="H126">
            <v>7.7167594287893593</v>
          </cell>
          <cell r="I126">
            <v>6.3941678978313751E-2</v>
          </cell>
          <cell r="J126">
            <v>2.0257801453956802E-2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2.1232504795602218</v>
          </cell>
          <cell r="F127">
            <v>3.324640742545363</v>
          </cell>
          <cell r="G127">
            <v>3.1894943106982137</v>
          </cell>
          <cell r="H127">
            <v>2.4003727639182442</v>
          </cell>
          <cell r="I127">
            <v>4.8446534716310885E-2</v>
          </cell>
          <cell r="J127">
            <v>1.4594126054274029E-2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2.5911745796324492</v>
          </cell>
          <cell r="F128">
            <v>12.258489911235111</v>
          </cell>
          <cell r="G128">
            <v>11.593337164195413</v>
          </cell>
          <cell r="H128">
            <v>9.4052702488061186</v>
          </cell>
          <cell r="I128">
            <v>5.9859541117628152E-2</v>
          </cell>
          <cell r="J128">
            <v>1.9517845735705371E-2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386.47414913964502</v>
          </cell>
          <cell r="G129">
            <v>542.32230902288893</v>
          </cell>
          <cell r="H129">
            <v>784.61332185203491</v>
          </cell>
          <cell r="I129">
            <v>790.64920663558303</v>
          </cell>
          <cell r="J129">
            <v>195.11919503626962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380.90031603851889</v>
          </cell>
          <cell r="F130">
            <v>0.15494655237082869</v>
          </cell>
          <cell r="G130">
            <v>0.2208617348011602</v>
          </cell>
          <cell r="H130">
            <v>0.16600975695101003</v>
          </cell>
          <cell r="I130">
            <v>5.0862229912547699E-2</v>
          </cell>
          <cell r="J130">
            <v>1.8400182368833791E-2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1.2696674059305101E-3</v>
          </cell>
          <cell r="F131">
            <v>0.262130150977749</v>
          </cell>
          <cell r="G131">
            <v>0.20312463711810119</v>
          </cell>
          <cell r="H131">
            <v>0.17775035573299988</v>
          </cell>
          <cell r="I131">
            <v>6.8591919223613532E-2</v>
          </cell>
          <cell r="J131">
            <v>3.054692370586725E-2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2.9144638120154201E-4</v>
          </cell>
          <cell r="F132">
            <v>5.3899941577470599E-2</v>
          </cell>
          <cell r="G132">
            <v>0.2298229267233646</v>
          </cell>
          <cell r="H132">
            <v>0.33059440422372965</v>
          </cell>
          <cell r="I132">
            <v>6.9517393791958924</v>
          </cell>
          <cell r="J132">
            <v>2.2478324423949028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6.9109262661224804E-3</v>
          </cell>
          <cell r="F133">
            <v>0.249628472245151</v>
          </cell>
          <cell r="G133">
            <v>72.640715549038703</v>
          </cell>
          <cell r="H133">
            <v>332.91672448693896</v>
          </cell>
          <cell r="I133">
            <v>464.19824654712471</v>
          </cell>
          <cell r="J133">
            <v>233.77335205556602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8.3096036492576992</v>
          </cell>
          <cell r="F134">
            <v>0.75853331896719889</v>
          </cell>
          <cell r="G134">
            <v>5.7285456055674109</v>
          </cell>
          <cell r="H134">
            <v>26.554617866867272</v>
          </cell>
          <cell r="I134">
            <v>13.793069493164889</v>
          </cell>
          <cell r="J134">
            <v>1.776980483303791E-2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0.425215299024434</v>
          </cell>
          <cell r="F135">
            <v>58.946638337489404</v>
          </cell>
          <cell r="G135">
            <v>53.753723469599251</v>
          </cell>
          <cell r="H135">
            <v>38.281523570903325</v>
          </cell>
          <cell r="I135">
            <v>0.87411303498928961</v>
          </cell>
          <cell r="J135">
            <v>0.29847695050173351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38.072075765537498</v>
          </cell>
          <cell r="F136">
            <v>29.107909488951595</v>
          </cell>
          <cell r="G136">
            <v>35.42926929967954</v>
          </cell>
          <cell r="H136">
            <v>43.171209908176451</v>
          </cell>
          <cell r="I136">
            <v>15.374867220872355</v>
          </cell>
          <cell r="J136">
            <v>2.2965075628327409E-2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11.601382616251241</v>
          </cell>
          <cell r="F137">
            <v>9.290964221441623</v>
          </cell>
          <cell r="G137">
            <v>9.8097134883529034</v>
          </cell>
          <cell r="H137">
            <v>4.6983672576833264</v>
          </cell>
          <cell r="I137">
            <v>3.6293465992948013</v>
          </cell>
          <cell r="J137">
            <v>1.6819599840666759E-2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0.98175002321925708</v>
          </cell>
          <cell r="F138">
            <v>2.7125640920834218E-3</v>
          </cell>
          <cell r="G138">
            <v>5.7618843305947253E-3</v>
          </cell>
          <cell r="H138">
            <v>1.1153968351989359E-3</v>
          </cell>
          <cell r="I138">
            <v>2.5944711955572701E-3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9.17311597227706E-3</v>
          </cell>
          <cell r="G139">
            <v>1.0286889583090792</v>
          </cell>
          <cell r="H139">
            <v>5.1175203447278779E-2</v>
          </cell>
          <cell r="I139">
            <v>6.6489504569238411E-2</v>
          </cell>
          <cell r="J139">
            <v>0.140436510024702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1.03604375825913E-2</v>
          </cell>
          <cell r="G140">
            <v>9.6674067073668102E-2</v>
          </cell>
          <cell r="H140">
            <v>0.1409198580675308</v>
          </cell>
          <cell r="I140">
            <v>8.2731087266700684E-2</v>
          </cell>
          <cell r="J140">
            <v>3.7008310916829622E-2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0.441785753473669</v>
          </cell>
          <cell r="F141">
            <v>0.44075758989244102</v>
          </cell>
          <cell r="G141">
            <v>0.43745206962954902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1.1250664618736E-2</v>
          </cell>
          <cell r="G142">
            <v>5.5500599825947079</v>
          </cell>
          <cell r="H142">
            <v>5.7730868658117247</v>
          </cell>
          <cell r="I142">
            <v>12.884446353608698</v>
          </cell>
          <cell r="J142">
            <v>1.6481061308090292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6.0603890724977102E-5</v>
          </cell>
          <cell r="G143">
            <v>1.8027898434002441E-3</v>
          </cell>
          <cell r="H143">
            <v>1.8430517321343749E-3</v>
          </cell>
          <cell r="I143">
            <v>2.775515592606E-3</v>
          </cell>
          <cell r="J143">
            <v>9.6786425771932798E-5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15006.656081057299</v>
          </cell>
          <cell r="F144">
            <v>14364.642916536201</v>
          </cell>
          <cell r="G144">
            <v>12781.5035327967</v>
          </cell>
          <cell r="H144">
            <v>8443.5626921590992</v>
          </cell>
          <cell r="I144">
            <v>4092.07609498288</v>
          </cell>
          <cell r="J144">
            <v>2393.7826216088101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-786.30414687463497</v>
          </cell>
          <cell r="J145">
            <v>-1140.92662222785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330.01207243008702</v>
          </cell>
          <cell r="F146">
            <v>321.17928411428397</v>
          </cell>
          <cell r="G146">
            <v>0.68755040887096996</v>
          </cell>
          <cell r="H146">
            <v>4.0378153381087099E-2</v>
          </cell>
          <cell r="I146">
            <v>6.1115636905711597E-2</v>
          </cell>
          <cell r="J146">
            <v>1.8658520720219E-2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-0.516951562657191</v>
          </cell>
          <cell r="J147">
            <v>-0.42422982471542697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-877.10792243577202</v>
          </cell>
          <cell r="J148">
            <v>-1088.61377107513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310.90768125466298</v>
          </cell>
          <cell r="F149">
            <v>104.92164283655799</v>
          </cell>
          <cell r="G149">
            <v>129.54577267402701</v>
          </cell>
          <cell r="H149">
            <v>33.021839433038998</v>
          </cell>
          <cell r="I149">
            <v>27.989393520733199</v>
          </cell>
          <cell r="J149">
            <v>2.5053541426454901E-2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688.99464262094295</v>
          </cell>
          <cell r="F150">
            <v>646.66561719760102</v>
          </cell>
          <cell r="G150">
            <v>594.12813561696998</v>
          </cell>
          <cell r="H150">
            <v>511.826679677345</v>
          </cell>
          <cell r="I150">
            <v>221.77530215277099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-309.35208883172697</v>
          </cell>
          <cell r="J151">
            <v>-715.13060610124501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-4.99711467882591</v>
          </cell>
          <cell r="J152">
            <v>-3.78768558855921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8701.9884436642806</v>
          </cell>
          <cell r="F153">
            <v>8092.2838821198302</v>
          </cell>
          <cell r="G153">
            <v>6528.29866857054</v>
          </cell>
          <cell r="H153">
            <v>4520.2364318892896</v>
          </cell>
          <cell r="I153">
            <v>2861.8130532445002</v>
          </cell>
          <cell r="J153">
            <v>602.73846614481897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2093.65706281241</v>
          </cell>
          <cell r="I154">
            <v>2077.41284752704</v>
          </cell>
          <cell r="J154">
            <v>2063.7485566564601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26.612931763861202</v>
          </cell>
          <cell r="F155">
            <v>201.785805961759</v>
          </cell>
          <cell r="G155">
            <v>1.1028821029082601</v>
          </cell>
          <cell r="H155">
            <v>0.27617988423156298</v>
          </cell>
          <cell r="I155">
            <v>0.40908868117401498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16.098095794155402</v>
          </cell>
          <cell r="F156">
            <v>14.9543041651946</v>
          </cell>
          <cell r="G156">
            <v>339.47653423753701</v>
          </cell>
          <cell r="H156">
            <v>410.00500028872102</v>
          </cell>
          <cell r="I156">
            <v>87.603053142674298</v>
          </cell>
          <cell r="J156">
            <v>122.619783299123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1522.32243158608</v>
          </cell>
          <cell r="F157">
            <v>1351.8417710009401</v>
          </cell>
          <cell r="G157">
            <v>1524.2467081582799</v>
          </cell>
          <cell r="H157">
            <v>1747.1230173266199</v>
          </cell>
          <cell r="I157">
            <v>1572.1131824243801</v>
          </cell>
          <cell r="J157">
            <v>795.02143504447395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2651.5698674732898</v>
          </cell>
          <cell r="F158">
            <v>2731.8239091267501</v>
          </cell>
          <cell r="G158">
            <v>2703.56809272585</v>
          </cell>
          <cell r="H158">
            <v>2611.9833349476398</v>
          </cell>
          <cell r="I158">
            <v>2269.2417102373902</v>
          </cell>
          <cell r="J158">
            <v>1287.58142808086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213.78044167522901</v>
          </cell>
          <cell r="F159">
            <v>2.81126215571833E-2</v>
          </cell>
          <cell r="G159">
            <v>7.8577781990554305E-2</v>
          </cell>
          <cell r="H159">
            <v>3.9897727841782603E-2</v>
          </cell>
          <cell r="I159">
            <v>6.6798574314674203E-2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-3.5856462623623099E-3</v>
          </cell>
          <cell r="J160">
            <v>-4.8953905396547301E-3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2267.7886613630999</v>
          </cell>
          <cell r="F161">
            <v>2010.02848917345</v>
          </cell>
          <cell r="G161">
            <v>1952.3264220495901</v>
          </cell>
          <cell r="H161">
            <v>1396.1756307580699</v>
          </cell>
          <cell r="I161">
            <v>449.12582676411802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9.2700634141813207</v>
          </cell>
          <cell r="F162">
            <v>9.2700194781485497</v>
          </cell>
          <cell r="G162">
            <v>0.13804840652709899</v>
          </cell>
          <cell r="H162">
            <v>6.9131789887855094E-2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-124.20492924161501</v>
          </cell>
          <cell r="J163">
            <v>-1679.1519051796399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4514.4820050919798</v>
          </cell>
          <cell r="F164">
            <v>3846.5255163851398</v>
          </cell>
          <cell r="G164">
            <v>3263.0697264298101</v>
          </cell>
          <cell r="H164">
            <v>3139.75536481679</v>
          </cell>
          <cell r="I164">
            <v>1934.89165436906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5869.2045336395404</v>
          </cell>
          <cell r="F165">
            <v>5808.6355318988199</v>
          </cell>
          <cell r="G165">
            <v>5429.8554324958304</v>
          </cell>
          <cell r="H165">
            <v>3049.8780706857201</v>
          </cell>
          <cell r="I165">
            <v>426.11450080363397</v>
          </cell>
          <cell r="J165">
            <v>60.565740210276999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-0.54664827974185004</v>
          </cell>
          <cell r="J166">
            <v>-2681.0692356465502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-0.106096816187902</v>
          </cell>
          <cell r="J167">
            <v>-1031.8742758092999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1068.12886936118</v>
          </cell>
          <cell r="F168">
            <v>1094.4819455921199</v>
          </cell>
          <cell r="G168">
            <v>1024.6412367841399</v>
          </cell>
          <cell r="H168">
            <v>1013.1979975819</v>
          </cell>
          <cell r="I168">
            <v>996.698404576229</v>
          </cell>
          <cell r="J168">
            <v>986.58519422950803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-3.14162020375853E-2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-1.0680319986133099E-2</v>
          </cell>
          <cell r="J170">
            <v>-1.3215791397596899E-2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-6.6597698333524497E-2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-1.3645924197771199E-3</v>
          </cell>
          <cell r="J172">
            <v>-8.6307015480818902E-4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186.90389712012299</v>
          </cell>
          <cell r="I173">
            <v>156.20652221003101</v>
          </cell>
          <cell r="J173">
            <v>1.8582559326410799E-5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2101.7344111028301</v>
          </cell>
          <cell r="F174">
            <v>1815.4585584870699</v>
          </cell>
          <cell r="G174">
            <v>1871.2019721997999</v>
          </cell>
          <cell r="H174">
            <v>1278.9909875573001</v>
          </cell>
          <cell r="I174">
            <v>722.51152339825705</v>
          </cell>
          <cell r="J174">
            <v>104.81510288667501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-3.6586421322586898E-3</v>
          </cell>
          <cell r="J175">
            <v>-1.8395549743493601E-2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-1.14833576867709E-2</v>
          </cell>
          <cell r="J176">
            <v>-1.1850900996709501E-2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2236.6412093848498</v>
          </cell>
          <cell r="F177">
            <v>2235.4032553969801</v>
          </cell>
          <cell r="G177">
            <v>2268.7818358198001</v>
          </cell>
          <cell r="H177">
            <v>2238.5108427145601</v>
          </cell>
          <cell r="I177">
            <v>2266.0988572236301</v>
          </cell>
          <cell r="J177">
            <v>2317.3896782737902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34699.646416777301</v>
          </cell>
          <cell r="F178">
            <v>32498.600463134098</v>
          </cell>
          <cell r="G178">
            <v>29868.021294321901</v>
          </cell>
          <cell r="H178">
            <v>24231.691745164899</v>
          </cell>
          <cell r="I178">
            <v>13966.984841707001</v>
          </cell>
          <cell r="J178">
            <v>9.2017955297858203E-5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-0.28764476378674098</v>
          </cell>
          <cell r="I179">
            <v>-0.43101330132877802</v>
          </cell>
          <cell r="J179">
            <v>-0.77147635257086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988.74836134454142</v>
          </cell>
          <cell r="J180">
            <v>5773.028134571874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988.74836134454142</v>
          </cell>
          <cell r="J181">
            <v>5773.028134571874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-45.121656235533976</v>
          </cell>
          <cell r="J182">
            <v>5.6230460446355472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833.33321598095574</v>
          </cell>
          <cell r="J183">
            <v>1904.7618885533225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833.33321598095574</v>
          </cell>
          <cell r="J184">
            <v>1904.7618885533225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6491.9972376749165</v>
          </cell>
          <cell r="F185">
            <v>5988.8266878867098</v>
          </cell>
          <cell r="G185">
            <v>5593.0069438530372</v>
          </cell>
          <cell r="H185">
            <v>4897.7530035101763</v>
          </cell>
          <cell r="I185">
            <v>4018.5259918655188</v>
          </cell>
          <cell r="J185">
            <v>3155.1675419303983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7175.3219359794493</v>
          </cell>
          <cell r="F186">
            <v>6587.6194449900349</v>
          </cell>
          <cell r="G186">
            <v>5966.7758675621844</v>
          </cell>
          <cell r="H186">
            <v>5751.8078315543198</v>
          </cell>
          <cell r="I186">
            <v>4204.1333646064459</v>
          </cell>
          <cell r="J186">
            <v>1287.5814578550962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14666.8674225214</v>
          </cell>
          <cell r="F187">
            <v>14016.66995961268</v>
          </cell>
          <cell r="G187">
            <v>12430.256704287987</v>
          </cell>
          <cell r="H187">
            <v>8164.2766407373729</v>
          </cell>
          <cell r="I187">
            <v>3529.441502688625</v>
          </cell>
          <cell r="J187">
            <v>785.92400857648636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2574.161822403375</v>
          </cell>
          <cell r="F188">
            <v>2542.1107041953001</v>
          </cell>
          <cell r="G188">
            <v>2399.4304905967369</v>
          </cell>
          <cell r="H188">
            <v>2271.8088620318267</v>
          </cell>
          <cell r="I188">
            <v>2294.4973394255412</v>
          </cell>
          <cell r="J188">
            <v>2317.4148189291109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3790.1110929491742</v>
          </cell>
          <cell r="F189">
            <v>3361.870260174383</v>
          </cell>
          <cell r="G189">
            <v>3476.5731302078657</v>
          </cell>
          <cell r="H189">
            <v>3143.2986480846939</v>
          </cell>
          <cell r="I189">
            <v>2021.2390091885027</v>
          </cell>
          <cell r="J189">
            <v>795.02146479092323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2574.161822403375</v>
          </cell>
          <cell r="F190">
            <v>2542.1107041953001</v>
          </cell>
          <cell r="G190">
            <v>2399.4304905967369</v>
          </cell>
          <cell r="H190">
            <v>2271.8088620318267</v>
          </cell>
          <cell r="I190">
            <v>630.03326412516481</v>
          </cell>
          <cell r="J190">
            <v>-2593.6131749775332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-2.2694155196137412E-2</v>
          </cell>
          <cell r="J191">
            <v>-0.12145147031892456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6491.9972376749165</v>
          </cell>
          <cell r="F192">
            <v>5988.8266878867098</v>
          </cell>
          <cell r="G192">
            <v>5593.0069438530372</v>
          </cell>
          <cell r="H192">
            <v>4897.7532479568272</v>
          </cell>
          <cell r="I192">
            <v>3579.8684630920447</v>
          </cell>
          <cell r="J192">
            <v>-274.77354865654331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43764.61857160661</v>
          </cell>
          <cell r="F193">
            <v>41028.034448941136</v>
          </cell>
          <cell r="G193">
            <v>37858.480570957574</v>
          </cell>
          <cell r="H193">
            <v>31398.507095907054</v>
          </cell>
          <cell r="I193">
            <v>20277.716240836657</v>
          </cell>
          <cell r="J193">
            <v>5472.6011169776184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3.82215605025357E-5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988.74836134454495</v>
          </cell>
          <cell r="J196">
            <v>5773.0281345718704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-8.1590838379685399E-7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2093.6570628124086</v>
          </cell>
          <cell r="I198">
            <v>2077.4128475270418</v>
          </cell>
          <cell r="J198">
            <v>2063.7485566564587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2093.6570628124086</v>
          </cell>
          <cell r="I199">
            <v>2077.4128475270418</v>
          </cell>
          <cell r="J199">
            <v>2063.7485566564587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849.18089722906404</v>
          </cell>
          <cell r="J200">
            <v>1208.0007170838401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0.608831906537464</v>
          </cell>
          <cell r="J201">
            <v>0.49330030040904699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985.51451959075598</v>
          </cell>
          <cell r="J202">
            <v>1223.16154053385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114.38337855082101</v>
          </cell>
          <cell r="F203">
            <v>104.371380698116</v>
          </cell>
          <cell r="G203">
            <v>159.743835761296</v>
          </cell>
          <cell r="H203">
            <v>29.9492532014585</v>
          </cell>
          <cell r="I203">
            <v>0.39013501995406702</v>
          </cell>
          <cell r="J203">
            <v>5.7261737861755597E-3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2783.9890875462102</v>
          </cell>
          <cell r="F204">
            <v>2574.9234322809202</v>
          </cell>
          <cell r="G204">
            <v>2613.37062473789</v>
          </cell>
          <cell r="H204">
            <v>2556.3792603450302</v>
          </cell>
          <cell r="I204">
            <v>1512.5928067740999</v>
          </cell>
          <cell r="J204">
            <v>995.53844579085899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207.35797941126199</v>
          </cell>
          <cell r="F205">
            <v>0.12708693234632901</v>
          </cell>
          <cell r="G205">
            <v>0.94993443003718803</v>
          </cell>
          <cell r="H205">
            <v>2.67015017489845</v>
          </cell>
          <cell r="I205">
            <v>4.0327538842606003</v>
          </cell>
          <cell r="J205">
            <v>7.1283760129913401E-2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1689.29333122349</v>
          </cell>
          <cell r="F206">
            <v>1895.88414651779</v>
          </cell>
          <cell r="G206">
            <v>1924.1941149065799</v>
          </cell>
          <cell r="H206">
            <v>1920.6434930886401</v>
          </cell>
          <cell r="I206">
            <v>1184.9219587436</v>
          </cell>
          <cell r="J206">
            <v>1208.0851039215199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19.5144648452859</v>
          </cell>
          <cell r="J207">
            <v>0.10318498931511701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15.876210931985099</v>
          </cell>
          <cell r="F208">
            <v>198.19515239925499</v>
          </cell>
          <cell r="G208">
            <v>7.7603703714451397E-2</v>
          </cell>
          <cell r="H208">
            <v>3.3335398659937197E-2</v>
          </cell>
          <cell r="I208">
            <v>1.8387029598769498E-2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2.5039386657282598</v>
          </cell>
          <cell r="J209">
            <v>9.4132816376380699E-2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8.7477259515571308</v>
          </cell>
          <cell r="F210">
            <v>0.100539003946876</v>
          </cell>
          <cell r="G210">
            <v>0.50068254934546297</v>
          </cell>
          <cell r="H210">
            <v>0.103735027967868</v>
          </cell>
          <cell r="I210">
            <v>0.22854024010153801</v>
          </cell>
          <cell r="J210">
            <v>5.0548210957834696E-4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9.4799801008046594E-2</v>
          </cell>
          <cell r="G211">
            <v>0.62432944467352602</v>
          </cell>
          <cell r="H211">
            <v>0.31923593325085198</v>
          </cell>
          <cell r="I211">
            <v>0.985778850251957</v>
          </cell>
          <cell r="J211">
            <v>8.1396860178384794E-2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1.5445279052738501</v>
          </cell>
          <cell r="F212">
            <v>0.120582752466835</v>
          </cell>
          <cell r="G212">
            <v>0.50670274715969799</v>
          </cell>
          <cell r="H212">
            <v>0.13502324540198701</v>
          </cell>
          <cell r="I212">
            <v>0.15716283309588</v>
          </cell>
          <cell r="J212">
            <v>5.1150314441125602E-4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4821.1922415206</v>
          </cell>
          <cell r="F213">
            <v>4773.8171203858501</v>
          </cell>
          <cell r="G213">
            <v>4699.9678282806899</v>
          </cell>
          <cell r="H213">
            <v>4510.2334864153099</v>
          </cell>
          <cell r="I213">
            <v>4560.6501756123398</v>
          </cell>
          <cell r="J213">
            <v>4635.6358492155196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108.24725460263301</v>
          </cell>
          <cell r="F214">
            <v>14.505377629447899</v>
          </cell>
          <cell r="G214">
            <v>8.0839668038924994</v>
          </cell>
          <cell r="H214">
            <v>6.3450394713039904</v>
          </cell>
          <cell r="I214">
            <v>19.173032075024899</v>
          </cell>
          <cell r="J214">
            <v>6.7012344249520304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2005.15314034114</v>
          </cell>
          <cell r="F215">
            <v>1795.17759808149</v>
          </cell>
          <cell r="G215">
            <v>2014.9509879889199</v>
          </cell>
          <cell r="H215">
            <v>1426.07581683436</v>
          </cell>
          <cell r="I215">
            <v>963.90879984778599</v>
          </cell>
          <cell r="J215">
            <v>361.894259052981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404.89649060223798</v>
          </cell>
          <cell r="J216">
            <v>986.457492815877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655.76790922846897</v>
          </cell>
          <cell r="F217">
            <v>584.62560821160605</v>
          </cell>
          <cell r="G217">
            <v>583.17075830237604</v>
          </cell>
          <cell r="H217">
            <v>477.94671552867698</v>
          </cell>
          <cell r="I217">
            <v>250.046156905039</v>
          </cell>
          <cell r="J217">
            <v>19.716984425890299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5.6380079247577797</v>
          </cell>
          <cell r="J218">
            <v>4.2656600732938799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4.9961547748611501E-2</v>
          </cell>
          <cell r="I219">
            <v>0.42340048401736602</v>
          </cell>
          <cell r="J219">
            <v>5.5469173472566899E-2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330.01207243008702</v>
          </cell>
          <cell r="F220">
            <v>321.17928411428397</v>
          </cell>
          <cell r="G220">
            <v>0.68755040887096996</v>
          </cell>
          <cell r="H220">
            <v>4.0378153381087099E-2</v>
          </cell>
          <cell r="I220">
            <v>6.1115636905711597E-2</v>
          </cell>
          <cell r="J220">
            <v>1.8658520720219E-2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21.719719909509799</v>
          </cell>
          <cell r="F221">
            <v>51.240133619470903</v>
          </cell>
          <cell r="G221">
            <v>1.05288381509266</v>
          </cell>
          <cell r="H221">
            <v>47.851023925819497</v>
          </cell>
          <cell r="I221">
            <v>2.7228629815090502</v>
          </cell>
          <cell r="J221">
            <v>14.9806942553399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723.65820331156499</v>
          </cell>
          <cell r="F222">
            <v>749.83704971111297</v>
          </cell>
          <cell r="G222">
            <v>520.44656323213997</v>
          </cell>
          <cell r="H222">
            <v>514.63417744285505</v>
          </cell>
          <cell r="I222">
            <v>506.25250254710801</v>
          </cell>
          <cell r="J222">
            <v>5.1634699795847901E-2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0.19798261683975499</v>
          </cell>
          <cell r="H223">
            <v>0.172265505880593</v>
          </cell>
          <cell r="I223">
            <v>0.262753275873152</v>
          </cell>
          <cell r="J223">
            <v>0.160238651584824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344.47066604961498</v>
          </cell>
          <cell r="F224">
            <v>344.64571705566101</v>
          </cell>
          <cell r="G224">
            <v>504.19549472669502</v>
          </cell>
          <cell r="H224">
            <v>498.56464131376299</v>
          </cell>
          <cell r="I224">
            <v>85.552975038694598</v>
          </cell>
          <cell r="J224">
            <v>8.1037784888226799E-2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210.210059160507</v>
          </cell>
          <cell r="F225">
            <v>2.7643108014858201E-2</v>
          </cell>
          <cell r="G225">
            <v>7.7265441457125397E-2</v>
          </cell>
          <cell r="H225">
            <v>3.9231389290195803E-2</v>
          </cell>
          <cell r="I225">
            <v>6.5682960276867E-2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4399.2390250335302</v>
          </cell>
          <cell r="F226">
            <v>3861.2384115310902</v>
          </cell>
          <cell r="G226">
            <v>3632.8634533362901</v>
          </cell>
          <cell r="H226">
            <v>2971.7192511130802</v>
          </cell>
          <cell r="I226">
            <v>2239.0037802792299</v>
          </cell>
          <cell r="J226">
            <v>1394.3833638788001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5.7898088680689396E-7</v>
          </cell>
          <cell r="I4">
            <v>7.9727146923231596E-7</v>
          </cell>
          <cell r="J4">
            <v>4.6852862975536E-5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1.4366393036219099E-5</v>
          </cell>
          <cell r="J5">
            <v>1.4864687255889601E-7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2.3882487644811301E-6</v>
          </cell>
          <cell r="I6">
            <v>1.57682964524548E-6</v>
          </cell>
          <cell r="J6">
            <v>3.5535785269480801E-6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8.2595951326392403E-7</v>
          </cell>
          <cell r="I7">
            <v>9.8081069080992295E-5</v>
          </cell>
          <cell r="J7">
            <v>1.70736814541945E-6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1.03022054093887E-6</v>
          </cell>
          <cell r="F8">
            <v>2.28713821110504E-7</v>
          </cell>
          <cell r="G8">
            <v>2.93555654316238E-7</v>
          </cell>
          <cell r="H8">
            <v>3.8245448859888698E-7</v>
          </cell>
          <cell r="I8">
            <v>8.4332691894189604E-7</v>
          </cell>
          <cell r="J8">
            <v>1.40251303580136E-6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1.5830420281306001E-3</v>
          </cell>
          <cell r="J9">
            <v>4.3860212612669797E-6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4.0970850763089404E-3</v>
          </cell>
          <cell r="F10">
            <v>2.92909257126679E-4</v>
          </cell>
          <cell r="G10">
            <v>5.3738681025139402E-7</v>
          </cell>
          <cell r="H10">
            <v>7.2850270260583494E-2</v>
          </cell>
          <cell r="I10">
            <v>1.4393772352529401E-2</v>
          </cell>
          <cell r="J10">
            <v>6.7086196435488701E-2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1.98123687361616E-7</v>
          </cell>
          <cell r="F11">
            <v>2.1023673726433299E-7</v>
          </cell>
          <cell r="G11">
            <v>2.5422341261065998E-7</v>
          </cell>
          <cell r="H11">
            <v>3.1406159656847601E-7</v>
          </cell>
          <cell r="I11">
            <v>1.0640935777841399E-6</v>
          </cell>
          <cell r="J11">
            <v>2.4727950649705002E-4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1.43724052893195E-2</v>
          </cell>
          <cell r="F12">
            <v>0.133843638683975</v>
          </cell>
          <cell r="G12">
            <v>3.2738586262492401E-7</v>
          </cell>
          <cell r="H12">
            <v>4.4144132986792101E-7</v>
          </cell>
          <cell r="I12">
            <v>7.3818087590385703E-2</v>
          </cell>
          <cell r="J12">
            <v>7.5927487431030394E-2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1.5295554422725301E-5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7.2127480332539499E-8</v>
          </cell>
          <cell r="F14">
            <v>6.3833644442153998E-8</v>
          </cell>
          <cell r="G14">
            <v>9.5456549077877504E-8</v>
          </cell>
          <cell r="H14">
            <v>8.8629469904143905E-8</v>
          </cell>
          <cell r="I14">
            <v>1.2788852525755899E-7</v>
          </cell>
          <cell r="J14">
            <v>2.9142914345060599E-7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4.6263162638129198E-6</v>
          </cell>
          <cell r="I15">
            <v>2.9902966174812199E-2</v>
          </cell>
          <cell r="J15">
            <v>2.2831180804999802E-3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1.20720777297868E-6</v>
          </cell>
          <cell r="I16">
            <v>4.6373037545540903E-2</v>
          </cell>
          <cell r="J16">
            <v>2.4081964003948098E-6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1.1710843110703E-6</v>
          </cell>
          <cell r="I17">
            <v>8.2648678265384107E-2</v>
          </cell>
          <cell r="J17">
            <v>7.6297315026135398E-7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4.1310859845383302E-7</v>
          </cell>
          <cell r="F18">
            <v>8.6134578226894902E-8</v>
          </cell>
          <cell r="G18">
            <v>1.29451567400772E-7</v>
          </cell>
          <cell r="H18">
            <v>1.4551709831481301E-7</v>
          </cell>
          <cell r="I18">
            <v>3.0501854187731E-7</v>
          </cell>
          <cell r="J18">
            <v>5.2000548502687402E-7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4.97088457614955E-2</v>
          </cell>
          <cell r="F19">
            <v>0.13409382689306701</v>
          </cell>
          <cell r="G19">
            <v>1.4858204545571499E-2</v>
          </cell>
          <cell r="H19">
            <v>2.1650155870270402E-2</v>
          </cell>
          <cell r="I19">
            <v>9.6882549246174496E-2</v>
          </cell>
          <cell r="J19">
            <v>0.23203651130183101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5.93294075172209E-7</v>
          </cell>
          <cell r="F20">
            <v>8.8749989722200405E-8</v>
          </cell>
          <cell r="G20">
            <v>1.06246752292292E-7</v>
          </cell>
          <cell r="H20">
            <v>1.2414477282645899E-7</v>
          </cell>
          <cell r="I20">
            <v>2.2757815012199301E-7</v>
          </cell>
          <cell r="J20">
            <v>4.12788415683138E-7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4.8910884833537797E-6</v>
          </cell>
          <cell r="J21">
            <v>4.0642748339166099E-7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7.9050438332935903E-7</v>
          </cell>
          <cell r="F22">
            <v>2.4410764285346401E-5</v>
          </cell>
          <cell r="G22">
            <v>5.5867828601243905E-7</v>
          </cell>
          <cell r="H22">
            <v>3.7214775845466201E-7</v>
          </cell>
          <cell r="I22">
            <v>2.4986433011547698E-6</v>
          </cell>
          <cell r="J22">
            <v>5.3804699537282503E-6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4.0632057203700798E-4</v>
          </cell>
          <cell r="J23">
            <v>3.22962598098913E-4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2.1550526339166199E-5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1.1899894512279101E-5</v>
          </cell>
          <cell r="J25">
            <v>6.4576435841153994E-8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1.9451725995747001E-7</v>
          </cell>
          <cell r="J26">
            <v>6.2023046961631306E-5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3.8108800048040301E-4</v>
          </cell>
          <cell r="F27">
            <v>6.8555730349212601E-4</v>
          </cell>
          <cell r="G27">
            <v>3.2136784299760098E-5</v>
          </cell>
          <cell r="H27">
            <v>2.67963025326115E-3</v>
          </cell>
          <cell r="I27">
            <v>0.79628518142034499</v>
          </cell>
          <cell r="J27">
            <v>1.3352998794294899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2.3330176371884499E-7</v>
          </cell>
          <cell r="F28">
            <v>1.79864288817483E-7</v>
          </cell>
          <cell r="G28">
            <v>2.10245798271763E-7</v>
          </cell>
          <cell r="H28">
            <v>2.4564971789880202E-7</v>
          </cell>
          <cell r="I28">
            <v>1.4847928512524101E-6</v>
          </cell>
          <cell r="J28">
            <v>3.2724680566011101E-7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8.8590373325843296E-6</v>
          </cell>
          <cell r="J29">
            <v>1.2145837068020401E-7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0.15272428226656401</v>
          </cell>
          <cell r="F30">
            <v>5.56397945199597E-2</v>
          </cell>
          <cell r="G30">
            <v>4.6829228818463604E-6</v>
          </cell>
          <cell r="H30">
            <v>2.7958965381862798E-3</v>
          </cell>
          <cell r="I30">
            <v>0.18873057998888601</v>
          </cell>
          <cell r="J30">
            <v>0.12806736887318301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2.6747330937942801E-5</v>
          </cell>
          <cell r="I31">
            <v>2.96142838959941E-2</v>
          </cell>
          <cell r="J31">
            <v>1.83535506221551E-3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4.3580370823411404E-3</v>
          </cell>
          <cell r="F32">
            <v>1.79699540694261E-7</v>
          </cell>
          <cell r="G32">
            <v>1.89925447727879E-7</v>
          </cell>
          <cell r="H32">
            <v>1.8793315141181099E-7</v>
          </cell>
          <cell r="I32">
            <v>6.2073407145831203E-6</v>
          </cell>
          <cell r="J32">
            <v>2.3467011976591601E-6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5.7153736613658604E-7</v>
          </cell>
          <cell r="F33">
            <v>3.3570203946368501E-7</v>
          </cell>
          <cell r="G33">
            <v>4.7934278707020199E-7</v>
          </cell>
          <cell r="H33">
            <v>5.8676352002667895E-7</v>
          </cell>
          <cell r="I33">
            <v>1.7125468637131299E-6</v>
          </cell>
          <cell r="J33">
            <v>5.2841767412299004E-6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1.26078539759003E-6</v>
          </cell>
          <cell r="I34">
            <v>0.46164042270345801</v>
          </cell>
          <cell r="J34">
            <v>0.57817355674227899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1.0248511794472999E-3</v>
          </cell>
          <cell r="J35">
            <v>1.9768675027911501E-3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1.3621346434118601E-5</v>
          </cell>
          <cell r="J36">
            <v>3.1567090404916001E-7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5.7898088680689396E-7</v>
          </cell>
          <cell r="I37">
            <v>1.5590860917310281E-6</v>
          </cell>
          <cell r="J37">
            <v>4.7904905159117975E-5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1.4366393036219099E-5</v>
          </cell>
          <cell r="J38">
            <v>1.446384065326631E-5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2.3882487644811301E-6</v>
          </cell>
          <cell r="I39">
            <v>1.1302723396384352E-5</v>
          </cell>
          <cell r="J39">
            <v>1.1396919708972414E-5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8.2595951326392403E-7</v>
          </cell>
          <cell r="I40">
            <v>9.9962805765110927E-5</v>
          </cell>
          <cell r="J40">
            <v>1.0034281730538163E-4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1.027513024761521</v>
          </cell>
          <cell r="F41">
            <v>1.0275132534753422</v>
          </cell>
          <cell r="G41">
            <v>1.0275135470309964</v>
          </cell>
          <cell r="H41">
            <v>1.0275139294854851</v>
          </cell>
          <cell r="I41">
            <v>1.0275154163421081</v>
          </cell>
          <cell r="J41">
            <v>0.72468150562892386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1.5830420281306001E-3</v>
          </cell>
          <cell r="J42">
            <v>1.58742804939187E-3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0.21266733516295083</v>
          </cell>
          <cell r="F43">
            <v>0.21295979483874511</v>
          </cell>
          <cell r="G43">
            <v>0.21295783783581299</v>
          </cell>
          <cell r="H43">
            <v>0.21222407966299553</v>
          </cell>
          <cell r="I43">
            <v>0.205681825301228</v>
          </cell>
          <cell r="J43">
            <v>0.19353896792795644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1.98123687361616E-7</v>
          </cell>
          <cell r="F44">
            <v>4.0836042462594802E-7</v>
          </cell>
          <cell r="G44">
            <v>6.6258383723660896E-7</v>
          </cell>
          <cell r="H44">
            <v>9.7664543380508391E-7</v>
          </cell>
          <cell r="I44">
            <v>2.6385883540493201E-6</v>
          </cell>
          <cell r="J44">
            <v>2.4991809485110003E-4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4.2390673782794902E-2</v>
          </cell>
          <cell r="F45">
            <v>0.17623408565676907</v>
          </cell>
          <cell r="G45">
            <v>0.14823400011886581</v>
          </cell>
          <cell r="H45">
            <v>0.14822072678664922</v>
          </cell>
          <cell r="I45">
            <v>0.15323101312082854</v>
          </cell>
          <cell r="J45">
            <v>0.15371782010547644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1.5295554422725301E-5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0.95961776520912434</v>
          </cell>
          <cell r="F47">
            <v>0.95961782904276882</v>
          </cell>
          <cell r="G47">
            <v>0.95961792449931782</v>
          </cell>
          <cell r="H47">
            <v>0.95961801312878781</v>
          </cell>
          <cell r="I47">
            <v>0.95961827725872129</v>
          </cell>
          <cell r="J47">
            <v>0.48125422504180876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4.6263162638129198E-6</v>
          </cell>
          <cell r="I48">
            <v>3.1987548179774297E-2</v>
          </cell>
          <cell r="J48">
            <v>3.3844721352347902E-2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1.20720777297868E-6</v>
          </cell>
          <cell r="I49">
            <v>4.6375929943177671E-2</v>
          </cell>
          <cell r="J49">
            <v>4.6376159097581388E-2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1.1710843110703E-6</v>
          </cell>
          <cell r="I50">
            <v>8.8594133806071507E-2</v>
          </cell>
          <cell r="J50">
            <v>8.8594896779221693E-2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2.2350526147337386</v>
          </cell>
          <cell r="F51">
            <v>2.2350527008683168</v>
          </cell>
          <cell r="G51">
            <v>2.2350528303198844</v>
          </cell>
          <cell r="H51">
            <v>2.2350529758369824</v>
          </cell>
          <cell r="I51">
            <v>2.2350535093658754</v>
          </cell>
          <cell r="J51">
            <v>1.1208923302350802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4.97088457614955E-2</v>
          </cell>
          <cell r="F52">
            <v>0.18380245753046737</v>
          </cell>
          <cell r="G52">
            <v>0.19866011896922556</v>
          </cell>
          <cell r="H52">
            <v>0.22030944741721459</v>
          </cell>
          <cell r="I52">
            <v>0.23926310152826852</v>
          </cell>
          <cell r="J52">
            <v>0.34965093317728335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3.0972406006899953</v>
          </cell>
          <cell r="F53">
            <v>3.0972406894399849</v>
          </cell>
          <cell r="G53">
            <v>3.0972407956867372</v>
          </cell>
          <cell r="H53">
            <v>3.0972409198315103</v>
          </cell>
          <cell r="I53">
            <v>3.0972413525753768</v>
          </cell>
          <cell r="J53">
            <v>1.5532840060040922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4.8910884833537797E-6</v>
          </cell>
          <cell r="J54">
            <v>5.2671320935808878E-6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7.9050438332935903E-7</v>
          </cell>
          <cell r="F55">
            <v>2.5162886077237144E-5</v>
          </cell>
          <cell r="G55">
            <v>2.5598123756625266E-5</v>
          </cell>
          <cell r="H55">
            <v>2.5659612846606571E-5</v>
          </cell>
          <cell r="I55">
            <v>2.1542458097330487E-5</v>
          </cell>
          <cell r="J55">
            <v>1.2616866511994584E-5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4.0632057203700798E-4</v>
          </cell>
          <cell r="J56">
            <v>4.6202102697888463E-4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2.1550526339166199E-5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1.1899894512279101E-5</v>
          </cell>
          <cell r="J58">
            <v>1.19644709481202E-5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1.9451725995747001E-7</v>
          </cell>
          <cell r="J59">
            <v>6.2100555425075377E-5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3.8108800048040301E-4</v>
          </cell>
          <cell r="F60">
            <v>1.0665117098793962E-3</v>
          </cell>
          <cell r="G60">
            <v>1.0982189870679423E-3</v>
          </cell>
          <cell r="H60">
            <v>3.7772820827902641E-3</v>
          </cell>
          <cell r="I60">
            <v>1.161513000538023</v>
          </cell>
          <cell r="J60">
            <v>2.4207682887943918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2.3984986365675622E-2</v>
          </cell>
          <cell r="F61">
            <v>2.3979940003504237E-2</v>
          </cell>
          <cell r="G61">
            <v>2.3979454061686403E-2</v>
          </cell>
          <cell r="H61">
            <v>3.2190717227105481E-5</v>
          </cell>
          <cell r="I61">
            <v>1.7958263203033953E-5</v>
          </cell>
          <cell r="J61">
            <v>1.4491128461976871E-5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8.8590373325843296E-6</v>
          </cell>
          <cell r="J62">
            <v>8.9804957032645403E-6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0.35502327055884925</v>
          </cell>
          <cell r="F63">
            <v>0.41066253479971754</v>
          </cell>
          <cell r="G63">
            <v>0.41066565730187232</v>
          </cell>
          <cell r="H63">
            <v>0.41346020695441793</v>
          </cell>
          <cell r="I63">
            <v>0.44683631841220073</v>
          </cell>
          <cell r="J63">
            <v>0.45539509807733086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2.6747330937942801E-5</v>
          </cell>
          <cell r="I64">
            <v>3.1680835291768697E-2</v>
          </cell>
          <cell r="J64">
            <v>3.3516190353984197E-2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6.3953541911901399E-3</v>
          </cell>
          <cell r="F65">
            <v>1.2262064273213958E-4</v>
          </cell>
          <cell r="G65">
            <v>1.2250468055754939E-4</v>
          </cell>
          <cell r="H65">
            <v>2.3403878320150083E-5</v>
          </cell>
          <cell r="I65">
            <v>1.4893799397340188E-5</v>
          </cell>
          <cell r="J65">
            <v>8.9219316128228315E-6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1.9844839418034661</v>
          </cell>
          <cell r="F66">
            <v>1.9844842775055056</v>
          </cell>
          <cell r="G66">
            <v>1.9844847568482926</v>
          </cell>
          <cell r="H66">
            <v>1.9844853436118126</v>
          </cell>
          <cell r="I66">
            <v>1.984488160188963</v>
          </cell>
          <cell r="J66">
            <v>1.0954695115455242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1.26078539759003E-6</v>
          </cell>
          <cell r="I67">
            <v>0.46164328518854231</v>
          </cell>
          <cell r="J67">
            <v>1.0398147886118516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1.0248511794472999E-3</v>
          </cell>
          <cell r="J68">
            <v>2.7162369147074659E-3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1.3621346434118601E-5</v>
          </cell>
          <cell r="J69">
            <v>1.39370173381677E-5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2.1213960371987261E-2</v>
          </cell>
          <cell r="J70">
            <v>1.4357495729516173E-2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22.826067737456306</v>
          </cell>
          <cell r="J71">
            <v>60.565740210276928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258.21847654605477</v>
          </cell>
          <cell r="J72">
            <v>602.73848430877342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0.11258821013503584</v>
          </cell>
          <cell r="F73">
            <v>0.11274331364091632</v>
          </cell>
          <cell r="G73">
            <v>0.10855956195595931</v>
          </cell>
          <cell r="H73">
            <v>0.11235386252581178</v>
          </cell>
          <cell r="I73">
            <v>0.10889063392887867</v>
          </cell>
          <cell r="J73">
            <v>0.1024618734709747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1.0156902264289702E-5</v>
          </cell>
          <cell r="G74">
            <v>1.0192996076104014E-5</v>
          </cell>
          <cell r="H74">
            <v>6.9958445628971177E-6</v>
          </cell>
          <cell r="I74">
            <v>3.4076226375410839E-6</v>
          </cell>
          <cell r="J74">
            <v>1.3268805106159623E-6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6.980438552726408E-6</v>
          </cell>
          <cell r="J75">
            <v>8.295654058504974E-6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0.31713263307845613</v>
          </cell>
          <cell r="F76">
            <v>3.6678840851778215E-2</v>
          </cell>
          <cell r="G76">
            <v>7.3391052179344496E-2</v>
          </cell>
          <cell r="H76">
            <v>0.10246911577037042</v>
          </cell>
          <cell r="I76">
            <v>12.086613681536134</v>
          </cell>
          <cell r="J76">
            <v>35.828018026273675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3.5856462623623077E-3</v>
          </cell>
          <cell r="J77">
            <v>4.8953905396547275E-3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3.1416202037585265E-2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1.0680319986133127E-2</v>
          </cell>
          <cell r="J79">
            <v>1.3215791397596877E-2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6.6597698333524497E-2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1.3645924197771236E-3</v>
          </cell>
          <cell r="J81">
            <v>8.6307015480818945E-4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3.6586421322586868E-3</v>
          </cell>
          <cell r="J82">
            <v>1.8395549743493608E-2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1.1483357686770949E-2</v>
          </cell>
          <cell r="J83">
            <v>1.1850900996709515E-2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1.3931274240831036E-4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9.1545963523252671E-4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9.6793692656092229</v>
          </cell>
          <cell r="F86">
            <v>9.6927037355862034</v>
          </cell>
          <cell r="G86">
            <v>9.3330206264423214</v>
          </cell>
          <cell r="H86">
            <v>9.6592220668619184</v>
          </cell>
          <cell r="I86">
            <v>9.3619544442491964</v>
          </cell>
          <cell r="J86">
            <v>8.8094070887454468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4.2249624145917716E-4</v>
          </cell>
          <cell r="J87">
            <v>4.6697286123563903E-4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9.6793692656092229</v>
          </cell>
          <cell r="F88">
            <v>9.6927037355862034</v>
          </cell>
          <cell r="G88">
            <v>9.3330206264423214</v>
          </cell>
          <cell r="H88">
            <v>9.6592220668619184</v>
          </cell>
          <cell r="I88">
            <v>9.3614833569141656</v>
          </cell>
          <cell r="J88">
            <v>8.8087936364046531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1.3323596397006197E-4</v>
          </cell>
          <cell r="J89">
            <v>1.8190363182426925E-4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3.7613404914871041E-4</v>
          </cell>
          <cell r="J90">
            <v>2.5456552711908119E-4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7.8614849668073839E-4</v>
          </cell>
          <cell r="I91">
            <v>8.4020881980699242E-4</v>
          </cell>
          <cell r="J91">
            <v>3.5502798735523197E-4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5.5125475399763006</v>
          </cell>
          <cell r="F92">
            <v>1.8603128162510296</v>
          </cell>
          <cell r="G92">
            <v>2.2969108630146691</v>
          </cell>
          <cell r="H92">
            <v>0.5854936069687775</v>
          </cell>
          <cell r="I92">
            <v>0.49626584256619172</v>
          </cell>
          <cell r="J92">
            <v>4.4421172741941292E-4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0.28542723039282675</v>
          </cell>
          <cell r="F93">
            <v>0.26514723697153564</v>
          </cell>
          <cell r="G93">
            <v>6.019087486481153</v>
          </cell>
          <cell r="H93">
            <v>7.269592203700741</v>
          </cell>
          <cell r="I93">
            <v>1.5532456230970617</v>
          </cell>
          <cell r="J93">
            <v>2.1741096329631744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26.991532474930466</v>
          </cell>
          <cell r="F94">
            <v>23.968825726966994</v>
          </cell>
          <cell r="G94">
            <v>27.025650853870147</v>
          </cell>
          <cell r="H94">
            <v>30.977358463238033</v>
          </cell>
          <cell r="I94">
            <v>27.874347206106091</v>
          </cell>
          <cell r="J94">
            <v>14.096124734831106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47.013650132505227</v>
          </cell>
          <cell r="F95">
            <v>48.436594133452978</v>
          </cell>
          <cell r="G95">
            <v>47.935604480954694</v>
          </cell>
          <cell r="H95">
            <v>46.311761257936872</v>
          </cell>
          <cell r="I95">
            <v>40.234782096407649</v>
          </cell>
          <cell r="J95">
            <v>22.829457944696042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37.264794523099837</v>
          </cell>
          <cell r="F96">
            <v>32.188981533458652</v>
          </cell>
          <cell r="G96">
            <v>33.177339932620662</v>
          </cell>
          <cell r="H96">
            <v>22.677145169455578</v>
          </cell>
          <cell r="I96">
            <v>12.810488003515202</v>
          </cell>
          <cell r="J96">
            <v>1.8584238100474262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310.90768125466298</v>
          </cell>
          <cell r="F97">
            <v>104.92164283655799</v>
          </cell>
          <cell r="G97">
            <v>129.54577267402701</v>
          </cell>
          <cell r="H97">
            <v>33.021839433038998</v>
          </cell>
          <cell r="I97">
            <v>27.989393520733199</v>
          </cell>
          <cell r="J97">
            <v>2.5053541426454901E-2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688.99464262094295</v>
          </cell>
          <cell r="F98">
            <v>646.66561719760102</v>
          </cell>
          <cell r="G98">
            <v>594.12813561696998</v>
          </cell>
          <cell r="H98">
            <v>511.826679677345</v>
          </cell>
          <cell r="I98">
            <v>221.77530215277099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16.098095794155402</v>
          </cell>
          <cell r="F99">
            <v>14.9543041651946</v>
          </cell>
          <cell r="G99">
            <v>339.47653423753701</v>
          </cell>
          <cell r="H99">
            <v>410.00500028872102</v>
          </cell>
          <cell r="I99">
            <v>87.603053142674298</v>
          </cell>
          <cell r="J99">
            <v>122.619783299123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1522.32243158608</v>
          </cell>
          <cell r="F100">
            <v>1351.8417710009401</v>
          </cell>
          <cell r="G100">
            <v>1524.2467081582799</v>
          </cell>
          <cell r="H100">
            <v>1747.1230173266199</v>
          </cell>
          <cell r="I100">
            <v>1572.1131824243801</v>
          </cell>
          <cell r="J100">
            <v>795.02143504447395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2651.5698674732898</v>
          </cell>
          <cell r="F101">
            <v>2731.8239091267501</v>
          </cell>
          <cell r="G101">
            <v>2703.56809272585</v>
          </cell>
          <cell r="H101">
            <v>2611.9833349476398</v>
          </cell>
          <cell r="I101">
            <v>2269.2417102373902</v>
          </cell>
          <cell r="J101">
            <v>1287.58142808086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-3.5856462623623099E-3</v>
          </cell>
          <cell r="J102">
            <v>-4.8953905396547301E-3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2267.7886613630999</v>
          </cell>
          <cell r="F103">
            <v>2010.02848917345</v>
          </cell>
          <cell r="G103">
            <v>1952.3264220495901</v>
          </cell>
          <cell r="H103">
            <v>1396.1756307580699</v>
          </cell>
          <cell r="I103">
            <v>449.12582676411802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4514.4820050919798</v>
          </cell>
          <cell r="F104">
            <v>3846.5255163851398</v>
          </cell>
          <cell r="G104">
            <v>3263.0697264298101</v>
          </cell>
          <cell r="H104">
            <v>3139.75536481679</v>
          </cell>
          <cell r="I104">
            <v>1934.89165436906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5869.2045336395404</v>
          </cell>
          <cell r="F105">
            <v>5808.6355318988199</v>
          </cell>
          <cell r="G105">
            <v>5429.8554324958304</v>
          </cell>
          <cell r="H105">
            <v>3049.8780706857201</v>
          </cell>
          <cell r="I105">
            <v>426.11450080363397</v>
          </cell>
          <cell r="J105">
            <v>60.565740210276999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-3.14162020375853E-2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-1.0680319986133099E-2</v>
          </cell>
          <cell r="J107">
            <v>-1.3215791397596899E-2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-6.6597698333524497E-2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-1.3645924197771199E-3</v>
          </cell>
          <cell r="J109">
            <v>-8.6307015480818902E-4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2101.7344111028301</v>
          </cell>
          <cell r="F110">
            <v>1815.4585584870699</v>
          </cell>
          <cell r="G110">
            <v>1871.2019721997999</v>
          </cell>
          <cell r="H110">
            <v>1278.9909875573001</v>
          </cell>
          <cell r="I110">
            <v>722.51152339825705</v>
          </cell>
          <cell r="J110">
            <v>104.81510288667501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-3.6586421322586898E-3</v>
          </cell>
          <cell r="J111">
            <v>-1.8395549743493601E-2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-1.14833576867709E-2</v>
          </cell>
          <cell r="J112">
            <v>-1.1850900996709501E-2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5.7046340064199068</v>
          </cell>
          <cell r="F113">
            <v>1.8544870948535026</v>
          </cell>
          <cell r="G113">
            <v>2.8602499935462289</v>
          </cell>
          <cell r="H113">
            <v>0.58401512506870479</v>
          </cell>
          <cell r="I113">
            <v>0.49702019123924329</v>
          </cell>
          <cell r="J113">
            <v>1.5011743512458452E-2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9.1925051443416308</v>
          </cell>
          <cell r="F114">
            <v>8.6277550579275157</v>
          </cell>
          <cell r="G114">
            <v>7.9270507749995796</v>
          </cell>
          <cell r="H114">
            <v>7.1342952149102201</v>
          </cell>
          <cell r="I114">
            <v>3.4296997476432303</v>
          </cell>
          <cell r="J114">
            <v>0.47079380952323685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1.2259244837551106E-3</v>
          </cell>
          <cell r="J115">
            <v>1.2148496460429497E-3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1.2015975124625832E-3</v>
          </cell>
          <cell r="J116">
            <v>1.0976006339073715E-3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2.4326971292526623E-5</v>
          </cell>
          <cell r="J117">
            <v>1.1724901213557903E-4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2.9709354110893629</v>
          </cell>
          <cell r="F118">
            <v>2.9709301755134772</v>
          </cell>
          <cell r="G118">
            <v>2.9709296682492687</v>
          </cell>
          <cell r="H118">
            <v>2.9500709406359329</v>
          </cell>
          <cell r="I118">
            <v>3.4925734367580228</v>
          </cell>
          <cell r="J118">
            <v>15.965833173358755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1.5100593345508287E-3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1.8330624001093452E-4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1.3267530945398939E-3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2.1346108686805665</v>
          </cell>
          <cell r="I122">
            <v>2.1344526463895663</v>
          </cell>
          <cell r="J122">
            <v>2.1350885874859764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2.6256985692181427E-6</v>
          </cell>
          <cell r="I123">
            <v>0.23818047927382591</v>
          </cell>
          <cell r="J123">
            <v>0.25201218917125123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2.6256985692181435E-6</v>
          </cell>
          <cell r="I124">
            <v>0.23818047927382591</v>
          </cell>
          <cell r="J124">
            <v>0.25201218917125123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1.1764711879761669</v>
          </cell>
          <cell r="F125">
            <v>4.6627041316708482</v>
          </cell>
          <cell r="G125">
            <v>3.39003914169753</v>
          </cell>
          <cell r="H125">
            <v>2.8053636340298773</v>
          </cell>
          <cell r="I125">
            <v>4.6888493053751219</v>
          </cell>
          <cell r="J125">
            <v>4.7037563167478762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0.21031060198323967</v>
          </cell>
          <cell r="F126">
            <v>9.8659401500270278E-5</v>
          </cell>
          <cell r="G126">
            <v>0.57175039578430564</v>
          </cell>
          <cell r="H126">
            <v>2.5118304075265037E-4</v>
          </cell>
          <cell r="I126">
            <v>1.3393146150918647E-3</v>
          </cell>
          <cell r="J126">
            <v>1.4342583371213961E-2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1.5148833996801198E-3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2.3243097954720127E-2</v>
          </cell>
          <cell r="F128">
            <v>5.1240903948743352E-2</v>
          </cell>
          <cell r="G128">
            <v>6.390536349989517E-3</v>
          </cell>
          <cell r="H128">
            <v>2.4319075802540927E-4</v>
          </cell>
          <cell r="I128">
            <v>2.5779855328776267E-4</v>
          </cell>
          <cell r="J128">
            <v>4.3838512507610888E-4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0.30578232032802316</v>
          </cell>
          <cell r="F129">
            <v>4.6106138470765385</v>
          </cell>
          <cell r="G129">
            <v>7.2783303225924861E-3</v>
          </cell>
          <cell r="H129">
            <v>2.1441924126748175E-4</v>
          </cell>
          <cell r="I129">
            <v>3.1255758410123177E-4</v>
          </cell>
          <cell r="J129">
            <v>5.3713816408346843E-4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0.31058592436084714</v>
          </cell>
          <cell r="F130">
            <v>6.5246080239841084E-4</v>
          </cell>
          <cell r="G130">
            <v>6.5297944974487267E-4</v>
          </cell>
          <cell r="H130">
            <v>6.5346803545372897E-4</v>
          </cell>
          <cell r="I130">
            <v>6.5640754873399706E-4</v>
          </cell>
          <cell r="J130">
            <v>6.7040374783714732E-4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0.32655131453994729</v>
          </cell>
          <cell r="F131">
            <v>1.0033031305664098E-4</v>
          </cell>
          <cell r="G131">
            <v>2.8039689781981574</v>
          </cell>
          <cell r="H131">
            <v>2.8039765370902932</v>
          </cell>
          <cell r="I131">
            <v>4.6862487891478599</v>
          </cell>
          <cell r="J131">
            <v>4.686250510051603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9.3486382987916308</v>
          </cell>
          <cell r="F132">
            <v>8.7742960271045014</v>
          </cell>
          <cell r="G132">
            <v>8.0614401033510212</v>
          </cell>
          <cell r="H132">
            <v>6.9447310675352067</v>
          </cell>
          <cell r="I132">
            <v>3.0091628514622966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30.770538146039286</v>
          </cell>
          <cell r="F133">
            <v>27.273113828676333</v>
          </cell>
          <cell r="G133">
            <v>26.490182117362146</v>
          </cell>
          <cell r="H133">
            <v>18.944038409200399</v>
          </cell>
          <cell r="I133">
            <v>6.0939732261074342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61.254844031098727</v>
          </cell>
          <cell r="F134">
            <v>52.191662366148435</v>
          </cell>
          <cell r="G134">
            <v>44.275030209359656</v>
          </cell>
          <cell r="H134">
            <v>42.601836700363513</v>
          </cell>
          <cell r="I134">
            <v>26.253618105414638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3.7980812902085215</v>
          </cell>
          <cell r="F135">
            <v>11.700173894281338</v>
          </cell>
          <cell r="G135">
            <v>15.339999395679557</v>
          </cell>
          <cell r="H135">
            <v>17.012229152569251</v>
          </cell>
          <cell r="I135">
            <v>18.475796818679825</v>
          </cell>
          <cell r="J135">
            <v>26.999988692762514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0.30768886466440676</v>
          </cell>
          <cell r="F136">
            <v>0.31914483928435755</v>
          </cell>
          <cell r="G136">
            <v>6.0080857827223975</v>
          </cell>
          <cell r="H136">
            <v>7.2468780268387665</v>
          </cell>
          <cell r="I136">
            <v>1.560415478169761</v>
          </cell>
          <cell r="J136">
            <v>2.2023422084442608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8.6476001441962236</v>
          </cell>
          <cell r="F137">
            <v>8.6903808318874418</v>
          </cell>
          <cell r="G137">
            <v>9.4951769627656066</v>
          </cell>
          <cell r="H137">
            <v>8.4416060712274934</v>
          </cell>
          <cell r="I137">
            <v>8.9719986638327676</v>
          </cell>
          <cell r="J137">
            <v>9.1522516179207951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0.30929631080564074</v>
          </cell>
          <cell r="J138">
            <v>0.8206739865891185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79.528516715982974</v>
          </cell>
          <cell r="F139">
            <v>78.707798535214309</v>
          </cell>
          <cell r="G139">
            <v>73.575276863087112</v>
          </cell>
          <cell r="H139">
            <v>41.326261120402727</v>
          </cell>
          <cell r="I139">
            <v>5.7739092249814927</v>
          </cell>
          <cell r="J139">
            <v>0.8206739865891185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0.43672444574810221</v>
          </cell>
          <cell r="F140">
            <v>0.55206544381640787</v>
          </cell>
          <cell r="G140">
            <v>2.2138018380845312</v>
          </cell>
          <cell r="H140">
            <v>6.6809475266082332</v>
          </cell>
          <cell r="I140">
            <v>6.6809600532752187</v>
          </cell>
          <cell r="J140">
            <v>6.6809644367253451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27.210387956892642</v>
          </cell>
          <cell r="F141">
            <v>28.488429877922378</v>
          </cell>
          <cell r="G141">
            <v>26.947691856135986</v>
          </cell>
          <cell r="H141">
            <v>30.879091978916996</v>
          </cell>
          <cell r="I141">
            <v>27.857822645267618</v>
          </cell>
          <cell r="J141">
            <v>14.207057253442828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5.187563177470021E-6</v>
          </cell>
          <cell r="I142">
            <v>1.8050767142951118E-5</v>
          </cell>
          <cell r="J142">
            <v>1.7894001078703975E-5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2.2466089286539982E-5</v>
          </cell>
          <cell r="I143">
            <v>9.6567235295781217E-5</v>
          </cell>
          <cell r="J143">
            <v>9.4592277596078955E-5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4.0910082111711986E-6</v>
          </cell>
          <cell r="I144">
            <v>1.8609297325489842E-5</v>
          </cell>
          <cell r="J144">
            <v>9.5643660902744809E-6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5.5184344176311185E-6</v>
          </cell>
          <cell r="I145">
            <v>1.6772338605188204E-5</v>
          </cell>
          <cell r="J145">
            <v>1.7538820790324288E-5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7.6690834802675804E-6</v>
          </cell>
          <cell r="I146">
            <v>4.3134832222151954E-5</v>
          </cell>
          <cell r="J146">
            <v>4.9595089636776404E-5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1.3931274240831036E-4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5.4424878841174442E-6</v>
          </cell>
          <cell r="I148">
            <v>2.4764768025259498E-5</v>
          </cell>
          <cell r="J148">
            <v>1.9100839273056068E-5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2.22414404913076E-5</v>
          </cell>
          <cell r="I149">
            <v>9.5601450675766137E-5</v>
          </cell>
          <cell r="J149">
            <v>9.3646350072080689E-5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6.8141071438470388E-6</v>
          </cell>
          <cell r="I150">
            <v>2.9480167322113436E-5</v>
          </cell>
          <cell r="J150">
            <v>4.1518851885889831E-5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5.3966521897523698E-6</v>
          </cell>
          <cell r="I151">
            <v>2.7282959775554294E-5</v>
          </cell>
          <cell r="J151">
            <v>1.8776687357657789E-5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4.5881932735907343E-6</v>
          </cell>
          <cell r="I152">
            <v>1.407355555283864E-5</v>
          </cell>
          <cell r="J152">
            <v>1.4249971555476946E-5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7.3302207021538708</v>
          </cell>
          <cell r="J153">
            <v>7.3302341498875752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3.7174534132897166E-5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8.0414602757111243E-3</v>
          </cell>
          <cell r="J155">
            <v>9.878405705166354E-3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1.8076782918451825E-4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9.1545963523252671E-4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5.0926176855404471E-3</v>
          </cell>
          <cell r="F158">
            <v>1.8631120864092139E-2</v>
          </cell>
          <cell r="G158">
            <v>2.5472079842852387E-2</v>
          </cell>
          <cell r="H158">
            <v>7.473208552868181E-2</v>
          </cell>
          <cell r="I158">
            <v>9.360731492200058</v>
          </cell>
          <cell r="J158">
            <v>29.370769960638555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2.5994415835259628E-6</v>
          </cell>
          <cell r="I159">
            <v>0.23579867448108752</v>
          </cell>
          <cell r="J159">
            <v>0.24949206727953882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5.187563177470021E-6</v>
          </cell>
          <cell r="I160">
            <v>1.8050767142951118E-5</v>
          </cell>
          <cell r="J160">
            <v>1.7894001078703975E-5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2.2466089286539982E-5</v>
          </cell>
          <cell r="I161">
            <v>9.6567235295781217E-5</v>
          </cell>
          <cell r="J161">
            <v>9.4592277596078955E-5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4.0910082111711986E-6</v>
          </cell>
          <cell r="I162">
            <v>1.8609297325489842E-5</v>
          </cell>
          <cell r="J162">
            <v>9.5643660902744809E-6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5.5184344176311185E-6</v>
          </cell>
          <cell r="I163">
            <v>1.6772338605188204E-5</v>
          </cell>
          <cell r="J163">
            <v>1.7538820790324288E-5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7.6690834802675804E-6</v>
          </cell>
          <cell r="I164">
            <v>4.3134832222151954E-5</v>
          </cell>
          <cell r="J164">
            <v>4.9595089636776404E-5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4.8848577811520897E-4</v>
          </cell>
          <cell r="J165">
            <v>3.306045806741319E-4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7.2319033407509383E-4</v>
          </cell>
          <cell r="H166">
            <v>1.3638706534334165E-4</v>
          </cell>
          <cell r="I166">
            <v>1.003170344454383E-3</v>
          </cell>
          <cell r="J166">
            <v>2.7325127606730938E-4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3.77462598123506E-3</v>
          </cell>
          <cell r="G167">
            <v>1.7723294796527494E-3</v>
          </cell>
          <cell r="H167">
            <v>1.5869238024656949E-4</v>
          </cell>
          <cell r="I167">
            <v>1.1889425466997299E-2</v>
          </cell>
          <cell r="J167">
            <v>3.4819130513754633E-2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0.44185187257948716</v>
          </cell>
          <cell r="J168">
            <v>1.1723914094130279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8.5029619992956222E-4</v>
          </cell>
          <cell r="H169">
            <v>1.6708607884895251E-4</v>
          </cell>
          <cell r="I169">
            <v>7.2159064455038682E-2</v>
          </cell>
          <cell r="J169">
            <v>0.15578406030828118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1.0015224155951372E-3</v>
          </cell>
          <cell r="H170">
            <v>1.7232753836350027E-4</v>
          </cell>
          <cell r="I170">
            <v>9.272664668357794E-2</v>
          </cell>
          <cell r="J170">
            <v>0.25477331946760273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6.2145783631024206E-3</v>
          </cell>
          <cell r="H171">
            <v>1.4971905756003758E-3</v>
          </cell>
          <cell r="I171">
            <v>0.10192127460722632</v>
          </cell>
          <cell r="J171">
            <v>9.1272379841545473E-2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6.0737281024146048</v>
          </cell>
          <cell r="J172">
            <v>14.177411777503233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5.4424878841174442E-6</v>
          </cell>
          <cell r="I173">
            <v>2.4764768025259498E-5</v>
          </cell>
          <cell r="J173">
            <v>1.9100839273056068E-5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2.22414404913076E-5</v>
          </cell>
          <cell r="I174">
            <v>9.5601450675766137E-5</v>
          </cell>
          <cell r="J174">
            <v>9.3646350072080689E-5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6.8141071438470388E-6</v>
          </cell>
          <cell r="I175">
            <v>2.9480167322113436E-5</v>
          </cell>
          <cell r="J175">
            <v>4.1518851885889831E-5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5.3966521897523698E-6</v>
          </cell>
          <cell r="I176">
            <v>2.7282959775554294E-5</v>
          </cell>
          <cell r="J176">
            <v>1.8776687357657789E-5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4.5881932735907343E-6</v>
          </cell>
          <cell r="I177">
            <v>1.407355555283864E-5</v>
          </cell>
          <cell r="J177">
            <v>1.4249971555476946E-5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47.1735345593247</v>
          </cell>
          <cell r="F178">
            <v>48.283000774211629</v>
          </cell>
          <cell r="G178">
            <v>47.784605346572093</v>
          </cell>
          <cell r="H178">
            <v>46.165107098090132</v>
          </cell>
          <cell r="I178">
            <v>40.199742266560122</v>
          </cell>
          <cell r="J178">
            <v>23.011389033755727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8.6476001441962236</v>
          </cell>
          <cell r="F179">
            <v>8.6903808318874418</v>
          </cell>
          <cell r="G179">
            <v>9.4951769627656066</v>
          </cell>
          <cell r="H179">
            <v>8.4416060712274934</v>
          </cell>
          <cell r="I179">
            <v>8.9719986638327676</v>
          </cell>
          <cell r="J179">
            <v>9.1522516179207951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6.1957556888161998E-5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3.4279545141977722E-4</v>
          </cell>
          <cell r="G181">
            <v>3.4401361756850995E-4</v>
          </cell>
          <cell r="H181">
            <v>2.3610975399777762E-4</v>
          </cell>
          <cell r="I181">
            <v>1.2400111581587948E-4</v>
          </cell>
          <cell r="J181">
            <v>9.2381813181247594E-5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3.1166867100779016E-4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2.5056216974418514E-4</v>
          </cell>
          <cell r="J183">
            <v>3.1052141441721963E-4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1.1707115507281376</v>
          </cell>
          <cell r="F184">
            <v>0.39250722664025628</v>
          </cell>
          <cell r="G184">
            <v>1.3176924020984777</v>
          </cell>
          <cell r="H184">
            <v>2.9224508139336259E-4</v>
          </cell>
          <cell r="I184">
            <v>2.7446699059790981E-4</v>
          </cell>
          <cell r="J184">
            <v>7.6050710696504229E-5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8.7027577791908291E-5</v>
          </cell>
          <cell r="J185">
            <v>5.5042739464807969E-5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7.1186013003167066</v>
          </cell>
          <cell r="F186">
            <v>8.2972001191554341</v>
          </cell>
          <cell r="G186">
            <v>8.1704509242454044</v>
          </cell>
          <cell r="H186">
            <v>8.4409639542012282</v>
          </cell>
          <cell r="I186">
            <v>8.9709611901280049</v>
          </cell>
          <cell r="J186">
            <v>9.151105142090314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0.35828729315138252</v>
          </cell>
          <cell r="F187">
            <v>3.3067170398923067E-4</v>
          </cell>
          <cell r="G187">
            <v>6.6895791477632974E-3</v>
          </cell>
          <cell r="H187">
            <v>1.1369638412427364E-4</v>
          </cell>
          <cell r="I187">
            <v>1.1832660197787525E-4</v>
          </cell>
          <cell r="J187">
            <v>4.9903610467190301E-5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1.8308924883244493E-4</v>
          </cell>
          <cell r="J188">
            <v>1.8894931436080228E-4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0.53384754919461541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8.6083243633107442E-4</v>
          </cell>
          <cell r="G190">
            <v>2.7204942318748912E-2</v>
          </cell>
          <cell r="H190">
            <v>1.647503652566223E-4</v>
          </cell>
          <cell r="I190">
            <v>1.8792752352408685E-4</v>
          </cell>
          <cell r="J190">
            <v>6.57627474418109E-4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2.6043997473530522</v>
          </cell>
          <cell r="F191">
            <v>2.8766356626957639</v>
          </cell>
          <cell r="G191">
            <v>2.5261734757453693</v>
          </cell>
          <cell r="H191">
            <v>3.3261314270888405</v>
          </cell>
          <cell r="I191">
            <v>4.031017317730071</v>
          </cell>
          <cell r="J191">
            <v>19.286413371941805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0.41084806131887663</v>
          </cell>
          <cell r="F192">
            <v>0.137745999873752</v>
          </cell>
          <cell r="G192">
            <v>0.46242933921687218</v>
          </cell>
          <cell r="H192">
            <v>1.0256012682693899E-4</v>
          </cell>
          <cell r="I192">
            <v>9.6321105666927466E-5</v>
          </cell>
          <cell r="J192">
            <v>2.6689142199159231E-5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6.4253114171765124E-5</v>
          </cell>
          <cell r="J193">
            <v>6.6309638308756767E-5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2.5029638108953932E-4</v>
          </cell>
          <cell r="H194">
            <v>0.31073946297246197</v>
          </cell>
          <cell r="I194">
            <v>0.47879043627903017</v>
          </cell>
          <cell r="J194">
            <v>0.47879024617812338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1.582585467825349E-4</v>
          </cell>
          <cell r="H195">
            <v>2.1044061778064296E-4</v>
          </cell>
          <cell r="I195">
            <v>6.6337914765873926E-4</v>
          </cell>
          <cell r="J195">
            <v>0.88677331045822949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1.5789531687030218E-4</v>
          </cell>
          <cell r="H196">
            <v>2.0562648173045591E-4</v>
          </cell>
          <cell r="I196">
            <v>6.6066549900063091E-4</v>
          </cell>
          <cell r="J196">
            <v>1.6365937578516139E-3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3.015247808671925</v>
          </cell>
          <cell r="F197">
            <v>3.0152424950058494</v>
          </cell>
          <cell r="G197">
            <v>3.0152419801756376</v>
          </cell>
          <cell r="H197">
            <v>3.0152438806483408</v>
          </cell>
          <cell r="I197">
            <v>3.5512368708165227</v>
          </cell>
          <cell r="J197">
            <v>17.919961747741787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2.9574736902142395E-4</v>
          </cell>
          <cell r="J198">
            <v>3.2688100286494738E-4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5.6294105067517943</v>
          </cell>
          <cell r="F199">
            <v>5.6371656820458185</v>
          </cell>
          <cell r="G199">
            <v>5.427978097797963</v>
          </cell>
          <cell r="H199">
            <v>5.6176931262905851</v>
          </cell>
          <cell r="I199">
            <v>5.4445316964439359</v>
          </cell>
          <cell r="J199">
            <v>5.123093673548734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2.1346108686805665</v>
          </cell>
          <cell r="I200">
            <v>2.1344526463895663</v>
          </cell>
          <cell r="J200">
            <v>2.1350885874859764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1.3280004511218628</v>
          </cell>
          <cell r="F201">
            <v>4.090969893105366</v>
          </cell>
          <cell r="G201">
            <v>5.3636361523355127</v>
          </cell>
          <cell r="H201">
            <v>5.9483318715277163</v>
          </cell>
          <cell r="I201">
            <v>6.4600688177202281</v>
          </cell>
          <cell r="J201">
            <v>9.4405554869799051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8.3938657301139104E-5</v>
          </cell>
          <cell r="J202">
            <v>1.145992880492895E-4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2.5392255660724224E-4</v>
          </cell>
          <cell r="G203">
            <v>2.5482490190259992E-4</v>
          </cell>
          <cell r="H203">
            <v>1.7489611407242779E-4</v>
          </cell>
          <cell r="I203">
            <v>9.1852678382132818E-5</v>
          </cell>
          <cell r="J203">
            <v>6.8430972726849976E-5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1.6734571142598882E-4</v>
          </cell>
          <cell r="J204">
            <v>2.0739135146262427E-4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0.43672444574810221</v>
          </cell>
          <cell r="F205">
            <v>0.55206544381640787</v>
          </cell>
          <cell r="G205">
            <v>2.2138018380845312</v>
          </cell>
          <cell r="H205">
            <v>6.6809475266082332</v>
          </cell>
          <cell r="I205">
            <v>6.6809600532752187</v>
          </cell>
          <cell r="J205">
            <v>6.6809644367253451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1.1839497682140681</v>
          </cell>
          <cell r="F206">
            <v>2.4163931353253534E-4</v>
          </cell>
          <cell r="G206">
            <v>1.1270176839568678E-3</v>
          </cell>
          <cell r="H206">
            <v>2.9125980038790947E-4</v>
          </cell>
          <cell r="I206">
            <v>7.7421185345007105E-4</v>
          </cell>
          <cell r="J206">
            <v>1.6601414925899858E-4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1.2890708164555771</v>
          </cell>
          <cell r="F207">
            <v>5.1089698441688505</v>
          </cell>
          <cell r="G207">
            <v>3.7144985519976306</v>
          </cell>
          <cell r="H207">
            <v>3.0738639646540538</v>
          </cell>
          <cell r="I207">
            <v>5.1376173629162674</v>
          </cell>
          <cell r="J207">
            <v>5.1539511189126568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4.0476691417337696</v>
          </cell>
          <cell r="F208">
            <v>4.5836152710519071</v>
          </cell>
          <cell r="G208">
            <v>6.0295857237042192</v>
          </cell>
          <cell r="H208">
            <v>6.1770921066171027</v>
          </cell>
          <cell r="I208">
            <v>8.3130973468885436</v>
          </cell>
          <cell r="J208">
            <v>18.534795696793157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1.1839497682140681</v>
          </cell>
          <cell r="F209">
            <v>2.4163931353253534E-4</v>
          </cell>
          <cell r="G209">
            <v>1.1270176839568678E-3</v>
          </cell>
          <cell r="H209">
            <v>2.9125980038790947E-4</v>
          </cell>
          <cell r="I209">
            <v>7.7421185345007105E-4</v>
          </cell>
          <cell r="J209">
            <v>1.6601414925899858E-4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5.979625092266029</v>
          </cell>
          <cell r="F210">
            <v>6.9696481000905655</v>
          </cell>
          <cell r="G210">
            <v>6.8631787763661416</v>
          </cell>
          <cell r="H210">
            <v>7.0904097215290287</v>
          </cell>
          <cell r="I210">
            <v>7.5356073997075237</v>
          </cell>
          <cell r="J210">
            <v>7.6869283193558573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30.256634299156431</v>
          </cell>
          <cell r="F211">
            <v>26.817621043775716</v>
          </cell>
          <cell r="G211">
            <v>26.047920721876391</v>
          </cell>
          <cell r="H211">
            <v>18.627857717678346</v>
          </cell>
          <cell r="I211">
            <v>5.9928489400041833</v>
          </cell>
          <cell r="J211">
            <v>0.87196345924959695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4.4341501572333399</v>
          </cell>
          <cell r="F212">
            <v>4.5579240486188279</v>
          </cell>
          <cell r="G212">
            <v>4.2577463892939678</v>
          </cell>
          <cell r="H212">
            <v>2.3935196098723113</v>
          </cell>
          <cell r="I212">
            <v>4.8692068082419322</v>
          </cell>
          <cell r="J212">
            <v>4.436783225548659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4.1639989374118899E-5</v>
          </cell>
          <cell r="J213">
            <v>2.6336238978377008E-5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0.17142932686669032</v>
          </cell>
          <cell r="F214">
            <v>1.5821612631063657E-4</v>
          </cell>
          <cell r="G214">
            <v>3.2007555730924871E-3</v>
          </cell>
          <cell r="H214">
            <v>5.440018379151847E-5</v>
          </cell>
          <cell r="I214">
            <v>5.661559903247619E-5</v>
          </cell>
          <cell r="J214">
            <v>2.3877325582387729E-5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4.6055794841000273</v>
          </cell>
          <cell r="F215">
            <v>4.5580822647451384</v>
          </cell>
          <cell r="G215">
            <v>4.2609471880254421</v>
          </cell>
          <cell r="H215">
            <v>2.3935740787453326</v>
          </cell>
          <cell r="I215">
            <v>4.869305063830339</v>
          </cell>
          <cell r="J215">
            <v>4.4368334391132223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82.897652696863716</v>
          </cell>
          <cell r="F216">
            <v>82.042196741885419</v>
          </cell>
          <cell r="G216">
            <v>76.692334750684736</v>
          </cell>
          <cell r="H216">
            <v>43.077322905996041</v>
          </cell>
          <cell r="I216">
            <v>10.486800496961671</v>
          </cell>
          <cell r="J216">
            <v>5.180192017102887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60.231816749665214</v>
          </cell>
          <cell r="F217">
            <v>51.320000780709911</v>
          </cell>
          <cell r="G217">
            <v>43.535740868101286</v>
          </cell>
          <cell r="H217">
            <v>41.890538574478228</v>
          </cell>
          <cell r="I217">
            <v>25.815801719304645</v>
          </cell>
          <cell r="J217">
            <v>1.6096605446285785E-3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3.7715201619308363E-6</v>
          </cell>
          <cell r="I218">
            <v>0.30732965067590429</v>
          </cell>
          <cell r="J218">
            <v>0.30733193801372105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3.596847355093346E-6</v>
          </cell>
          <cell r="I219">
            <v>0.30732965067590429</v>
          </cell>
          <cell r="J219">
            <v>0.30733193801372105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1.2890708164555771</v>
          </cell>
          <cell r="F220">
            <v>5.1089698441688505</v>
          </cell>
          <cell r="G220">
            <v>3.7144985519976306</v>
          </cell>
          <cell r="H220">
            <v>3.0738639646540538</v>
          </cell>
          <cell r="I220">
            <v>5.1376173629162674</v>
          </cell>
          <cell r="J220">
            <v>5.1539511189126568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1.2890708164555771</v>
          </cell>
          <cell r="F221">
            <v>5.1089698441688505</v>
          </cell>
          <cell r="G221">
            <v>3.7144985519976306</v>
          </cell>
          <cell r="H221">
            <v>3.0738639646540538</v>
          </cell>
          <cell r="I221">
            <v>5.1376173629162674</v>
          </cell>
          <cell r="J221">
            <v>5.1539511189126568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3.0470706792869066E-5</v>
          </cell>
          <cell r="G222">
            <v>3.0578988228311992E-5</v>
          </cell>
          <cell r="H222">
            <v>2.0987533688691341E-5</v>
          </cell>
          <cell r="I222">
            <v>1.1022321405855947E-5</v>
          </cell>
          <cell r="J222">
            <v>8.211716727222014E-6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2.0093304599012556E-5</v>
          </cell>
          <cell r="J223">
            <v>2.4886962175514897E-5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0.16023074391436162</v>
          </cell>
          <cell r="F224">
            <v>5.3720939950763241E-2</v>
          </cell>
          <cell r="G224">
            <v>0.18034744229457991</v>
          </cell>
          <cell r="H224">
            <v>3.9998449462506133E-5</v>
          </cell>
          <cell r="I224">
            <v>3.7565231210101659E-5</v>
          </cell>
          <cell r="J224">
            <v>1.0408765457672081E-5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2.5058714526988405E-5</v>
          </cell>
          <cell r="J225">
            <v>2.5860758940415118E-5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2.5195729666309912E-4</v>
          </cell>
          <cell r="J226">
            <v>2.5354388878155699E-4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7.8614849668073839E-4</v>
          </cell>
          <cell r="I227">
            <v>8.4020881980699242E-4</v>
          </cell>
          <cell r="J227">
            <v>3.5502798735523197E-4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9.7474328371309146E-4</v>
          </cell>
          <cell r="J228">
            <v>9.6189372604472522E-4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3.7715201619308363E-6</v>
          </cell>
          <cell r="I229">
            <v>0.30732965067590429</v>
          </cell>
          <cell r="J229">
            <v>0.30733193801372105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2.0861119758308101E-2</v>
          </cell>
          <cell r="I230">
            <v>6.4740850846303401E-3</v>
          </cell>
          <cell r="J230">
            <v>1.69077545938574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0.31713263307845613</v>
          </cell>
          <cell r="F231">
            <v>3.6678840851778215E-2</v>
          </cell>
          <cell r="G231">
            <v>7.3391052179344496E-2</v>
          </cell>
          <cell r="H231">
            <v>0.10246911577037042</v>
          </cell>
          <cell r="I231">
            <v>12.086613681536134</v>
          </cell>
          <cell r="J231">
            <v>35.828018026273675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8.6510831304203457E-6</v>
          </cell>
          <cell r="J232">
            <v>5.8550071237388655E-6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8.0414602757111243E-3</v>
          </cell>
          <cell r="J233">
            <v>9.878405705166354E-3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7.4344783730517505E-3</v>
          </cell>
          <cell r="F234">
            <v>2.6845995481400764E-2</v>
          </cell>
          <cell r="G234">
            <v>3.600293970721187E-2</v>
          </cell>
          <cell r="H234">
            <v>0.1023727199023038</v>
          </cell>
          <cell r="I234">
            <v>12.078363215742025</v>
          </cell>
          <cell r="J234">
            <v>35.818012147120207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2.8553940261661876E-2</v>
          </cell>
          <cell r="F235">
            <v>9.5733469912257715E-3</v>
          </cell>
          <cell r="G235">
            <v>3.2138839075572606E-2</v>
          </cell>
          <cell r="H235">
            <v>7.127928814472257E-6</v>
          </cell>
          <cell r="I235">
            <v>6.6943168438514577E-6</v>
          </cell>
          <cell r="J235">
            <v>1.8548953828415658E-6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8.7443977685649612E-5</v>
          </cell>
          <cell r="J236">
            <v>5.5306101854591746E-5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0.2811440960613722</v>
          </cell>
          <cell r="F237">
            <v>2.5947444714944393E-4</v>
          </cell>
          <cell r="G237">
            <v>5.249239139871676E-3</v>
          </cell>
          <cell r="H237">
            <v>8.9216301418090283E-5</v>
          </cell>
          <cell r="I237">
            <v>9.2849582413260894E-5</v>
          </cell>
          <cell r="J237">
            <v>3.9158813955115853E-5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5.0733170900653758E-6</v>
          </cell>
          <cell r="J238">
            <v>1.6739950266579177E-5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8.2932412363128336E-6</v>
          </cell>
          <cell r="J239">
            <v>8.5586797445659562E-6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4.0476691417337696</v>
          </cell>
          <cell r="F240">
            <v>4.5836152710519071</v>
          </cell>
          <cell r="G240">
            <v>6.0295857237042192</v>
          </cell>
          <cell r="H240">
            <v>6.1770921066171027</v>
          </cell>
          <cell r="I240">
            <v>8.3130973468885436</v>
          </cell>
          <cell r="J240">
            <v>18.534795696793157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37.471638208222977</v>
          </cell>
          <cell r="F241">
            <v>32.086577583527273</v>
          </cell>
          <cell r="G241">
            <v>35.872923146217936</v>
          </cell>
          <cell r="H241">
            <v>25.401469826504428</v>
          </cell>
          <cell r="I241">
            <v>17.542615470722168</v>
          </cell>
          <cell r="J241">
            <v>6.6148130258879316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2.98891526980767</v>
          </cell>
          <cell r="J242">
            <v>8.2228985831489609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9.6793692656092229</v>
          </cell>
          <cell r="F243">
            <v>9.6927037355862034</v>
          </cell>
          <cell r="G243">
            <v>9.3330206264423214</v>
          </cell>
          <cell r="H243">
            <v>9.6592220668619184</v>
          </cell>
          <cell r="I243">
            <v>9.3619544442491964</v>
          </cell>
          <cell r="J243">
            <v>8.8094070887454468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3.7715201619308401E-6</v>
          </cell>
          <cell r="I244">
            <v>0.30732965067590401</v>
          </cell>
          <cell r="J244">
            <v>0.307331938013721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1.7818743568323501E-2</v>
          </cell>
          <cell r="E4">
            <v>1.7875806969706799E-2</v>
          </cell>
          <cell r="F4">
            <v>1.7799023635088399E-2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4.4131975114601726E-3</v>
          </cell>
          <cell r="E5">
            <v>3.545684085728354E-3</v>
          </cell>
          <cell r="F5">
            <v>2.2136649226416555E-3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3.1593516965112636E-4</v>
          </cell>
          <cell r="E6">
            <v>3.1694693208699913E-4</v>
          </cell>
          <cell r="F6">
            <v>3.1558552544482926E-4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3.5234760244322416</v>
          </cell>
          <cell r="E8">
            <v>8.0818582282768396</v>
          </cell>
          <cell r="F8">
            <v>13.917791896878718</v>
          </cell>
          <cell r="G8">
            <v>23.51081012187537</v>
          </cell>
          <cell r="H8">
            <v>55.537912832679297</v>
          </cell>
          <cell r="I8">
            <v>114.06659209926656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6.4486891590562392E-3</v>
          </cell>
          <cell r="E9">
            <v>1.4919881407456455E-2</v>
          </cell>
          <cell r="F9">
            <v>2.6160744428097692E-2</v>
          </cell>
          <cell r="G9">
            <v>4.590375930549602E-2</v>
          </cell>
          <cell r="H9">
            <v>0.1173404668118033</v>
          </cell>
          <cell r="I9">
            <v>0.26081045235472256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6.2472979156600106E-2</v>
          </cell>
          <cell r="E10">
            <v>0.14329535865739076</v>
          </cell>
          <cell r="F10">
            <v>0.24676935987373608</v>
          </cell>
          <cell r="G10">
            <v>0.41685833549424445</v>
          </cell>
          <cell r="H10">
            <v>0.98471476653686674</v>
          </cell>
          <cell r="I10">
            <v>2.0224573067245859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1.4630559121355601E-4</v>
          </cell>
          <cell r="F11">
            <v>2.7293827529262601E-4</v>
          </cell>
          <cell r="G11">
            <v>6.1340210270024596E-4</v>
          </cell>
          <cell r="H11">
            <v>1.3551265807016601E-3</v>
          </cell>
          <cell r="I11">
            <v>4.6689411619150797E-3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2.8130559121355601E-4</v>
          </cell>
          <cell r="F12">
            <v>4.9337006048202198E-4</v>
          </cell>
          <cell r="G12">
            <v>8.6392750273072154E-4</v>
          </cell>
          <cell r="H12">
            <v>2.2083924112042898E-3</v>
          </cell>
          <cell r="I12">
            <v>4.9067504776080699E-3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2.1204950450150623E-4</v>
          </cell>
          <cell r="E13">
            <v>1.863134541851283E-3</v>
          </cell>
          <cell r="F13">
            <v>1.6591346602865843E-3</v>
          </cell>
          <cell r="G13">
            <v>1.6814020112007081E-3</v>
          </cell>
          <cell r="H13">
            <v>1.1078544425918888E-3</v>
          </cell>
          <cell r="I13">
            <v>7.3332340142599143E-4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2.1204950450150623E-4</v>
          </cell>
          <cell r="E14">
            <v>1.863134541851283E-3</v>
          </cell>
          <cell r="F14">
            <v>1.6591346602865843E-3</v>
          </cell>
          <cell r="G14">
            <v>1.6814020112007081E-3</v>
          </cell>
          <cell r="H14">
            <v>1.1078544425918888E-3</v>
          </cell>
          <cell r="I14">
            <v>7.3332340142599143E-4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1.7603410592319799E-4</v>
          </cell>
          <cell r="F15">
            <v>5.57092319558731E-5</v>
          </cell>
          <cell r="G15">
            <v>5.3313668765586897E-5</v>
          </cell>
          <cell r="H15">
            <v>8.5341534307861405E-5</v>
          </cell>
          <cell r="I15">
            <v>5.8071953726434402E-5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1.995400140401395E-4</v>
          </cell>
          <cell r="F16">
            <v>2.4424205275985869E-4</v>
          </cell>
          <cell r="G16">
            <v>2.4902681157455757E-4</v>
          </cell>
          <cell r="H16">
            <v>1.6396077163900784E-4</v>
          </cell>
          <cell r="I16">
            <v>1.0941829388724622E-4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2.6880236504766768E-3</v>
          </cell>
          <cell r="E17">
            <v>8.0212241355487133E-3</v>
          </cell>
          <cell r="F17">
            <v>2.2618635160919699E-2</v>
          </cell>
          <cell r="G17">
            <v>8.2309310810050315E-2</v>
          </cell>
          <cell r="H17">
            <v>0.3658483037159691</v>
          </cell>
          <cell r="I17">
            <v>1.3707706812954998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1.0002776076468711E-2</v>
          </cell>
          <cell r="E18">
            <v>2.9608969905247539E-2</v>
          </cell>
          <cell r="F18">
            <v>8.1539559068311784E-2</v>
          </cell>
          <cell r="G18">
            <v>0.28329946493303676</v>
          </cell>
          <cell r="H18">
            <v>1.1688508440760579</v>
          </cell>
          <cell r="I18">
            <v>4.0474703911526628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3.8980113335101499E-5</v>
          </cell>
          <cell r="F19">
            <v>2.83474285301532E-4</v>
          </cell>
          <cell r="G19">
            <v>1.30737284076848E-3</v>
          </cell>
          <cell r="H19">
            <v>4.5883196011411997E-3</v>
          </cell>
          <cell r="I19">
            <v>2.4982222499397199E-2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1.509801133351015E-4</v>
          </cell>
          <cell r="F20">
            <v>4.26911216380555E-4</v>
          </cell>
          <cell r="G20">
            <v>1.5488315139737838E-3</v>
          </cell>
          <cell r="H20">
            <v>6.88281794355041E-3</v>
          </cell>
          <cell r="I20">
            <v>2.5787420449217599E-2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5.0636248894728945E-2</v>
          </cell>
          <cell r="E21">
            <v>9.8777147099029836E-2</v>
          </cell>
          <cell r="F21">
            <v>7.3566483920153664E-2</v>
          </cell>
          <cell r="G21">
            <v>7.9714396844710531E-2</v>
          </cell>
          <cell r="H21">
            <v>2.8689738259674691E-2</v>
          </cell>
          <cell r="I21">
            <v>1.5546625930028353E-2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5.0636248894728945E-2</v>
          </cell>
          <cell r="E22">
            <v>9.8777147099029836E-2</v>
          </cell>
          <cell r="F22">
            <v>7.3566483920153664E-2</v>
          </cell>
          <cell r="G22">
            <v>7.9714396844710531E-2</v>
          </cell>
          <cell r="H22">
            <v>2.8689738259674691E-2</v>
          </cell>
          <cell r="I22">
            <v>1.5546625930028353E-2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2.54942364822662E-5</v>
          </cell>
          <cell r="F23">
            <v>1.1445696871669E-4</v>
          </cell>
          <cell r="G23">
            <v>1.00380185669805E-4</v>
          </cell>
          <cell r="H23">
            <v>2.9728927835663901E-3</v>
          </cell>
          <cell r="I23">
            <v>1.15311877784496E-4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4.8861673383429356E-3</v>
          </cell>
          <cell r="E24">
            <v>7.4943048864523146E-3</v>
          </cell>
          <cell r="F24">
            <v>7.3310154941309382E-3</v>
          </cell>
          <cell r="G24">
            <v>6.0588184101671716E-3</v>
          </cell>
          <cell r="H24">
            <v>3.0117813635421784E-3</v>
          </cell>
          <cell r="I24">
            <v>1.6344242044354729E-3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10.911075825759973</v>
          </cell>
          <cell r="E25">
            <v>13.168859835855697</v>
          </cell>
          <cell r="F25">
            <v>16.804528480347312</v>
          </cell>
          <cell r="G25">
            <v>32.690694564348348</v>
          </cell>
          <cell r="H25">
            <v>53.299626150282478</v>
          </cell>
          <cell r="I25">
            <v>60.481645096056745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3.1192348892090703E-3</v>
          </cell>
          <cell r="E26">
            <v>1.2113160439528928E-3</v>
          </cell>
          <cell r="F26">
            <v>1.3786392861784254E-3</v>
          </cell>
          <cell r="G26">
            <v>3.2767353766736014E-2</v>
          </cell>
          <cell r="H26">
            <v>2.3500302997605065</v>
          </cell>
          <cell r="I26">
            <v>4.3095164931738354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3.0332480442463252</v>
          </cell>
          <cell r="E27">
            <v>0.10531919400205328</v>
          </cell>
          <cell r="F27">
            <v>0.25221138169276319</v>
          </cell>
          <cell r="G27">
            <v>4.0993178726968562</v>
          </cell>
          <cell r="H27">
            <v>19.271069003666756</v>
          </cell>
          <cell r="I27">
            <v>23.224014584075455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2.0374242350664273</v>
          </cell>
          <cell r="E28">
            <v>8.0557825737386665E-2</v>
          </cell>
          <cell r="F28">
            <v>0.16099057749229578</v>
          </cell>
          <cell r="G28">
            <v>1.8404407150496278</v>
          </cell>
          <cell r="H28">
            <v>6.3146830794596012</v>
          </cell>
          <cell r="I28">
            <v>10.321641445655832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5.8372843115580126</v>
          </cell>
          <cell r="E29">
            <v>12.981773578479743</v>
          </cell>
          <cell r="F29">
            <v>16.389949267480915</v>
          </cell>
          <cell r="G29">
            <v>26.718169662038736</v>
          </cell>
          <cell r="H29">
            <v>25.36384429525696</v>
          </cell>
          <cell r="I29">
            <v>22.626472701321592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4.6063990371765201E-2</v>
          </cell>
          <cell r="E30">
            <v>0.15524828425609466</v>
          </cell>
          <cell r="F30">
            <v>1.4225199906424248</v>
          </cell>
          <cell r="G30">
            <v>5.4530207709639189</v>
          </cell>
          <cell r="H30">
            <v>10.609003497213218</v>
          </cell>
          <cell r="I30">
            <v>9.4296407595312512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4.6063990371765201E-2</v>
          </cell>
          <cell r="E31">
            <v>0.15524828425609466</v>
          </cell>
          <cell r="F31">
            <v>1.4225199906424248</v>
          </cell>
          <cell r="G31">
            <v>5.4530207709639189</v>
          </cell>
          <cell r="H31">
            <v>10.609003497213218</v>
          </cell>
          <cell r="I31">
            <v>9.4296407595312512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7.4812327368746804E-5</v>
          </cell>
          <cell r="F32">
            <v>8.8890383324081904E-2</v>
          </cell>
          <cell r="G32">
            <v>0.30570688362806397</v>
          </cell>
          <cell r="H32">
            <v>0.27432335654864098</v>
          </cell>
          <cell r="I32">
            <v>0.479825126995512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1.0676999934350208E-2</v>
          </cell>
          <cell r="F33">
            <v>9.7830597202243325E-2</v>
          </cell>
          <cell r="G33">
            <v>0.37494579533880845</v>
          </cell>
          <cell r="H33">
            <v>0.72952840281396258</v>
          </cell>
          <cell r="I33">
            <v>0.64840558043707508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1.2617093728292795E-5</v>
          </cell>
          <cell r="E34">
            <v>2.9005006344993002E-3</v>
          </cell>
          <cell r="F34">
            <v>2.3065203213914862E-3</v>
          </cell>
          <cell r="G34">
            <v>2.2092400767436508E-3</v>
          </cell>
          <cell r="H34">
            <v>1.1113257232940755E-3</v>
          </cell>
          <cell r="I34">
            <v>7.3995729056495791E-4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1.2617093728292795E-5</v>
          </cell>
          <cell r="E35">
            <v>2.9005006344993002E-3</v>
          </cell>
          <cell r="F35">
            <v>2.3065203213914862E-3</v>
          </cell>
          <cell r="G35">
            <v>2.2092400767436508E-3</v>
          </cell>
          <cell r="H35">
            <v>1.1113257232940755E-3</v>
          </cell>
          <cell r="I35">
            <v>7.3995729056495791E-4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3.12551593250361E-4</v>
          </cell>
          <cell r="F36">
            <v>5.3826369384227798E-5</v>
          </cell>
          <cell r="G36">
            <v>5.2425354429969898E-5</v>
          </cell>
          <cell r="H36">
            <v>8.7040059491648295E-5</v>
          </cell>
          <cell r="I36">
            <v>5.8450252410675597E-5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3.0991054671976402E-4</v>
          </cell>
          <cell r="F37">
            <v>3.4536844896287402E-4</v>
          </cell>
          <cell r="G37">
            <v>3.3111586194782051E-4</v>
          </cell>
          <cell r="H37">
            <v>1.6451451604052286E-4</v>
          </cell>
          <cell r="I37">
            <v>1.1043025897964221E-4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9.1236022859409321E-2</v>
          </cell>
          <cell r="E38">
            <v>0.1609283696631956</v>
          </cell>
          <cell r="F38">
            <v>0.15577743247456619</v>
          </cell>
          <cell r="G38">
            <v>0.1269614444811655</v>
          </cell>
          <cell r="H38">
            <v>1.1205947141782725E-2</v>
          </cell>
          <cell r="I38">
            <v>6.5481235781897178E-3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9.1236022859409321E-2</v>
          </cell>
          <cell r="E39">
            <v>0.1609283696631956</v>
          </cell>
          <cell r="F39">
            <v>0.15577743247456619</v>
          </cell>
          <cell r="G39">
            <v>0.1269614444811655</v>
          </cell>
          <cell r="H39">
            <v>1.1205947141782725E-2</v>
          </cell>
          <cell r="I39">
            <v>6.5481235781897178E-3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2.1830791443531401E-4</v>
          </cell>
          <cell r="F40">
            <v>1.69623781661576E-4</v>
          </cell>
          <cell r="G40">
            <v>1.83076135384565E-4</v>
          </cell>
          <cell r="H40">
            <v>1.0189458999849E-3</v>
          </cell>
          <cell r="I40">
            <v>1.8425106137240501E-4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1.2673977616104528E-2</v>
          </cell>
          <cell r="F41">
            <v>1.2312625169507338E-2</v>
          </cell>
          <cell r="G41">
            <v>1.0024392943165846E-2</v>
          </cell>
          <cell r="H41">
            <v>1.2140771538073694E-3</v>
          </cell>
          <cell r="I41">
            <v>7.1711217950951435E-4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2.836748389902511E-6</v>
          </cell>
          <cell r="E42">
            <v>4.9728374262183247E-4</v>
          </cell>
          <cell r="F42">
            <v>2.1455607584467315E-3</v>
          </cell>
          <cell r="G42">
            <v>3.4833620636320157E-3</v>
          </cell>
          <cell r="H42">
            <v>0.10144631570271201</v>
          </cell>
          <cell r="I42">
            <v>5.3809014150645824E-2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2.836748389902511E-6</v>
          </cell>
          <cell r="E43">
            <v>4.9728374262183247E-4</v>
          </cell>
          <cell r="F43">
            <v>2.1455607584467315E-3</v>
          </cell>
          <cell r="G43">
            <v>3.4833620636320157E-3</v>
          </cell>
          <cell r="H43">
            <v>0.10144631570271201</v>
          </cell>
          <cell r="I43">
            <v>5.3809014150645824E-2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3.8001754512295E-5</v>
          </cell>
          <cell r="F44">
            <v>1.4729562844970201E-4</v>
          </cell>
          <cell r="G44">
            <v>1.20703220359019E-4</v>
          </cell>
          <cell r="H44">
            <v>1.0949943491657999E-2</v>
          </cell>
          <cell r="I44">
            <v>1.14219104003835E-4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3.7746145000851862E-5</v>
          </cell>
          <cell r="F45">
            <v>1.80917198897029E-4</v>
          </cell>
          <cell r="G45">
            <v>2.7077370908121625E-4</v>
          </cell>
          <cell r="H45">
            <v>1.0685437167505347E-2</v>
          </cell>
          <cell r="I45">
            <v>5.6701810974622647E-3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0.22016965330220317</v>
          </cell>
          <cell r="H46">
            <v>0.24502427374707197</v>
          </cell>
          <cell r="I46">
            <v>0.2633997241418381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8.7117783691742421</v>
          </cell>
          <cell r="H47">
            <v>9.709267959752804</v>
          </cell>
          <cell r="I47">
            <v>10.452534710309632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4.4020098091568798E-5</v>
          </cell>
          <cell r="E48">
            <v>5.4055261814902803E-5</v>
          </cell>
          <cell r="F48">
            <v>8.1080175826535694E-5</v>
          </cell>
          <cell r="G48">
            <v>1.3514094072001801E-4</v>
          </cell>
          <cell r="H48">
            <v>1.3343292997849499E-4</v>
          </cell>
          <cell r="I48">
            <v>1.28033743572424E-3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2.0938225959567488E-3</v>
          </cell>
          <cell r="E49">
            <v>2.1478778577716517E-3</v>
          </cell>
          <cell r="F49">
            <v>2.2289580335981868E-3</v>
          </cell>
          <cell r="G49">
            <v>2.3640989743182049E-3</v>
          </cell>
          <cell r="H49">
            <v>2.6309841032160189E-3</v>
          </cell>
          <cell r="I49">
            <v>2.8282855885137701E-3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5.1810684041988546E-5</v>
          </cell>
          <cell r="E50">
            <v>2.2400444759641497E-3</v>
          </cell>
          <cell r="F50">
            <v>0.67883919481280952</v>
          </cell>
          <cell r="G50">
            <v>3.5654764781151629</v>
          </cell>
          <cell r="H50">
            <v>7.3403261445476664</v>
          </cell>
          <cell r="I50">
            <v>6.5357479366598774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5.1810684041988546E-5</v>
          </cell>
          <cell r="E51">
            <v>2.2400444759641497E-3</v>
          </cell>
          <cell r="F51">
            <v>0.67883919481280952</v>
          </cell>
          <cell r="G51">
            <v>3.5654764781151629</v>
          </cell>
          <cell r="H51">
            <v>7.3403261445476664</v>
          </cell>
          <cell r="I51">
            <v>6.5357479366598774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1.52591853891772E-4</v>
          </cell>
          <cell r="F52">
            <v>4.7164159498788299E-2</v>
          </cell>
          <cell r="G52">
            <v>0.21529311973538301</v>
          </cell>
          <cell r="H52">
            <v>0.15456359656038199</v>
          </cell>
          <cell r="I52">
            <v>0.34228235420694703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1.5458577051473188E-4</v>
          </cell>
          <cell r="F53">
            <v>4.6682119456641989E-2</v>
          </cell>
          <cell r="G53">
            <v>0.24515658062165918</v>
          </cell>
          <cell r="H53">
            <v>0.50479960018612857</v>
          </cell>
          <cell r="I53">
            <v>0.44944164678851312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3.0565852132114139E-3</v>
          </cell>
          <cell r="E54">
            <v>0.49736429190865411</v>
          </cell>
          <cell r="F54">
            <v>0.47075768117339628</v>
          </cell>
          <cell r="G54">
            <v>0.38008741145885072</v>
          </cell>
          <cell r="H54">
            <v>1.2272413211104774E-2</v>
          </cell>
          <cell r="I54">
            <v>7.0821350023390116E-3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3.0565852132114139E-3</v>
          </cell>
          <cell r="E55">
            <v>0.49736429190865411</v>
          </cell>
          <cell r="F55">
            <v>0.47075768117339628</v>
          </cell>
          <cell r="G55">
            <v>0.38008741145885072</v>
          </cell>
          <cell r="H55">
            <v>1.2272413211104774E-2</v>
          </cell>
          <cell r="I55">
            <v>7.0821350023390116E-3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3.90034564112888E-2</v>
          </cell>
          <cell r="F56">
            <v>1.6558634101493101E-4</v>
          </cell>
          <cell r="G56">
            <v>1.8115701364846201E-4</v>
          </cell>
          <cell r="H56">
            <v>1.1477661086704101E-3</v>
          </cell>
          <cell r="I56">
            <v>1.7923530052037001E-4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3.9164264607401654E-2</v>
          </cell>
          <cell r="F57">
            <v>3.7097426958237256E-2</v>
          </cell>
          <cell r="G57">
            <v>2.9947189336209518E-2</v>
          </cell>
          <cell r="H57">
            <v>1.3351328822079755E-3</v>
          </cell>
          <cell r="I57">
            <v>7.7754367701986455E-4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1.3458874266828517E-5</v>
          </cell>
          <cell r="H58">
            <v>8.5841738771718493E-6</v>
          </cell>
          <cell r="I58">
            <v>8.9186129117166358E-4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5.7417974023173873E-5</v>
          </cell>
          <cell r="H59">
            <v>3.3168115401235624E-5</v>
          </cell>
          <cell r="I59">
            <v>2.9400287129507808E-3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2.9039735964003499E-7</v>
          </cell>
          <cell r="H60">
            <v>9.6823987603849404E-8</v>
          </cell>
          <cell r="I60">
            <v>1.9851080036390201E-5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2.9039735964003499E-7</v>
          </cell>
          <cell r="H61">
            <v>1.9656727104343452E-7</v>
          </cell>
          <cell r="I61">
            <v>1.9913696534249373E-5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2.1315750431740921E-4</v>
          </cell>
          <cell r="E62">
            <v>1.6724077441183781E-3</v>
          </cell>
          <cell r="F62">
            <v>1.4511299144060099E-3</v>
          </cell>
          <cell r="G62">
            <v>1.3435433307056191E-3</v>
          </cell>
          <cell r="H62">
            <v>7.2166138877309332E-4</v>
          </cell>
          <cell r="I62">
            <v>3.5311215103693924E-4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2.2041832994804E-2</v>
          </cell>
          <cell r="E63">
            <v>0.17293752951893349</v>
          </cell>
          <cell r="F63">
            <v>0.1500560035619122</v>
          </cell>
          <cell r="G63">
            <v>0.13893087091411049</v>
          </cell>
          <cell r="H63">
            <v>7.0161319837508382E-2</v>
          </cell>
          <cell r="I63">
            <v>3.1060478639928168E-2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2.9866982377783148E-4</v>
          </cell>
          <cell r="E64">
            <v>2.3433269582511318E-3</v>
          </cell>
          <cell r="F64">
            <v>2.0332791810557197E-3</v>
          </cell>
          <cell r="G64">
            <v>1.8825321262074617E-3</v>
          </cell>
          <cell r="H64">
            <v>9.5069539075214623E-4</v>
          </cell>
          <cell r="I64">
            <v>4.208736943079694E-4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7.0634111026326733E-6</v>
          </cell>
          <cell r="H65">
            <v>8.2275491931184462E-6</v>
          </cell>
          <cell r="I65">
            <v>6.0012771064670637E-5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4.1770241520777466E-5</v>
          </cell>
          <cell r="H66">
            <v>4.405447894296328E-5</v>
          </cell>
          <cell r="I66">
            <v>2.7539897879928082E-4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1.46033913242156E-7</v>
          </cell>
          <cell r="H67">
            <v>9.0150712578245304E-8</v>
          </cell>
          <cell r="I67">
            <v>1.1664113957184001E-6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1.46033913242156E-7</v>
          </cell>
          <cell r="H68">
            <v>1.8902737119170218E-7</v>
          </cell>
          <cell r="I68">
            <v>1.22570085041971E-6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6.2208730345760097</v>
          </cell>
          <cell r="E69">
            <v>10.931611736962051</v>
          </cell>
          <cell r="F69">
            <v>9.0474261291870803</v>
          </cell>
          <cell r="G69">
            <v>7.6900105304955595</v>
          </cell>
          <cell r="H69">
            <v>1.9821749323324929</v>
          </cell>
          <cell r="I69">
            <v>0.66589510778823813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4.9397452554071478E-2</v>
          </cell>
          <cell r="E70">
            <v>8.6803535310043131E-2</v>
          </cell>
          <cell r="F70">
            <v>7.1841974666413691E-2</v>
          </cell>
          <cell r="G70">
            <v>6.1063282952270516E-2</v>
          </cell>
          <cell r="H70">
            <v>1.7262501049124815E-2</v>
          </cell>
          <cell r="I70">
            <v>6.5922008941846598E-3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8.4293672555230348E-2</v>
          </cell>
          <cell r="E71">
            <v>0.14812482028403862</v>
          </cell>
          <cell r="F71">
            <v>0.12259384998898483</v>
          </cell>
          <cell r="G71">
            <v>0.10420068469506182</v>
          </cell>
          <cell r="H71">
            <v>2.6858738920494504E-2</v>
          </cell>
          <cell r="I71">
            <v>9.0229689402200105E-3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4.5726588768956304E-6</v>
          </cell>
          <cell r="H72">
            <v>6.4412211577334279E-6</v>
          </cell>
          <cell r="I72">
            <v>6.2705902780327535E-5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4.0427229327195008E-5</v>
          </cell>
          <cell r="H73">
            <v>5.0845409157042494E-5</v>
          </cell>
          <cell r="I73">
            <v>4.2865443459201542E-4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9.5065270424291096E-8</v>
          </cell>
          <cell r="H74">
            <v>8.5871894935025498E-8</v>
          </cell>
          <cell r="I74">
            <v>1.18068042741259E-6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9.5065270424291096E-8</v>
          </cell>
          <cell r="H75">
            <v>1.4216518157469899E-7</v>
          </cell>
          <cell r="I75">
            <v>1.21009337592604E-6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2.6707828308198956E-4</v>
          </cell>
          <cell r="F76">
            <v>2.7233983985998985E-4</v>
          </cell>
          <cell r="G76">
            <v>1.2522138142609474E-3</v>
          </cell>
          <cell r="H76">
            <v>1.6417048059527409E-3</v>
          </cell>
          <cell r="I76">
            <v>1.6244968446789327E-3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2.6707828308198956E-4</v>
          </cell>
          <cell r="F77">
            <v>2.7233983985998985E-4</v>
          </cell>
          <cell r="G77">
            <v>1.2522138142609474E-3</v>
          </cell>
          <cell r="H77">
            <v>1.6417048059527409E-3</v>
          </cell>
          <cell r="I77">
            <v>1.6244968446789323E-3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2.671549447654399E-4</v>
          </cell>
          <cell r="F78">
            <v>2.725578099316204E-4</v>
          </cell>
          <cell r="G78">
            <v>1.2523390481657612E-3</v>
          </cell>
          <cell r="H78">
            <v>1.6418689928520383E-3</v>
          </cell>
          <cell r="I78">
            <v>1.6246593106099899E-3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2.671549447654399E-4</v>
          </cell>
          <cell r="F79">
            <v>2.725578099316204E-4</v>
          </cell>
          <cell r="G79">
            <v>1.2523390481657612E-3</v>
          </cell>
          <cell r="H79">
            <v>1.6418689928520383E-3</v>
          </cell>
          <cell r="I79">
            <v>1.6246593106099899E-3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2.2959823250685001E-2</v>
          </cell>
          <cell r="F80">
            <v>5.0782510910950401E-3</v>
          </cell>
          <cell r="G80">
            <v>4.79130682232232E-3</v>
          </cell>
          <cell r="H80">
            <v>7.4605954509788502E-3</v>
          </cell>
          <cell r="I80">
            <v>4.8108924420764802E-3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2.2959823250685001E-2</v>
          </cell>
          <cell r="F81">
            <v>2.8029534240979103E-2</v>
          </cell>
          <cell r="G81">
            <v>3.2806471248613252E-2</v>
          </cell>
          <cell r="H81">
            <v>1.7526459504818254E-2</v>
          </cell>
          <cell r="I81">
            <v>1.2715298210787974E-2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6.2315257928947796</v>
          </cell>
          <cell r="E82">
            <v>17.670581122213498</v>
          </cell>
          <cell r="F82">
            <v>155.5182349241278</v>
          </cell>
          <cell r="G82">
            <v>520.19501284718069</v>
          </cell>
          <cell r="H82">
            <v>667.58253939695567</v>
          </cell>
          <cell r="I82">
            <v>343.9023627351441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4.6064024512673628E-2</v>
          </cell>
          <cell r="E83">
            <v>0.13062259694005157</v>
          </cell>
          <cell r="F83">
            <v>1.1496054134736857</v>
          </cell>
          <cell r="G83">
            <v>3.8453304406578863</v>
          </cell>
          <cell r="H83">
            <v>5.5218386963405433</v>
          </cell>
          <cell r="I83">
            <v>3.190344734308177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8.4438018873913001E-2</v>
          </cell>
          <cell r="E84">
            <v>0.23943876859367921</v>
          </cell>
          <cell r="F84">
            <v>2.1072931561534918</v>
          </cell>
          <cell r="G84">
            <v>7.0487129112084039</v>
          </cell>
          <cell r="H84">
            <v>9.045833867167417</v>
          </cell>
          <cell r="I84">
            <v>4.6599236142973579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4.2183846145318898E-8</v>
          </cell>
          <cell r="H85">
            <v>2.8963062947550994E-7</v>
          </cell>
          <cell r="I85">
            <v>1.3524521000108151E-7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5.5580642943808699E-7</v>
          </cell>
          <cell r="H86">
            <v>3.4339341374816123E-6</v>
          </cell>
          <cell r="I86">
            <v>1.3736930306013131E-6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1.1553143629358799E-8</v>
          </cell>
          <cell r="H87">
            <v>1.43474911731115E-8</v>
          </cell>
          <cell r="I87">
            <v>1.3409857739837801E-8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1.1553143629358799E-8</v>
          </cell>
          <cell r="H88">
            <v>2.65227250198673E-8</v>
          </cell>
          <cell r="I88">
            <v>1.5927679400469901E-8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8.2366882013920173E-4</v>
          </cell>
          <cell r="E89">
            <v>8.0049574200054645E-3</v>
          </cell>
          <cell r="F89">
            <v>1.3323678085844343E-3</v>
          </cell>
          <cell r="G89">
            <v>1.3086902180517388E-2</v>
          </cell>
          <cell r="H89">
            <v>3.1890836196832452E-2</v>
          </cell>
          <cell r="I89">
            <v>2.2473558797446516E-2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8.2366882013920162E-4</v>
          </cell>
          <cell r="E90">
            <v>8.0049574200054645E-3</v>
          </cell>
          <cell r="F90">
            <v>1.3323678085844343E-3</v>
          </cell>
          <cell r="G90">
            <v>1.3086902180517387E-2</v>
          </cell>
          <cell r="H90">
            <v>3.1890836196832452E-2</v>
          </cell>
          <cell r="I90">
            <v>2.2473558797446509E-2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8.2358897449151113E-4</v>
          </cell>
          <cell r="E91">
            <v>8.0057724291886095E-3</v>
          </cell>
          <cell r="F91">
            <v>1.3325227087653037E-3</v>
          </cell>
          <cell r="G91">
            <v>1.3088211001617651E-2</v>
          </cell>
          <cell r="H91">
            <v>3.1894025599391931E-2</v>
          </cell>
          <cell r="I91">
            <v>2.2475806378084353E-2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8.2358897449151113E-4</v>
          </cell>
          <cell r="E92">
            <v>8.0057724291886095E-3</v>
          </cell>
          <cell r="F92">
            <v>1.3325227087653037E-3</v>
          </cell>
          <cell r="G92">
            <v>1.3088211001617651E-2</v>
          </cell>
          <cell r="H92">
            <v>3.1894025599391931E-2</v>
          </cell>
          <cell r="I92">
            <v>2.2475806378084353E-2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1.8293491604784402E-2</v>
          </cell>
          <cell r="E93">
            <v>1.73106190276692E-2</v>
          </cell>
          <cell r="F93">
            <v>2.08499530329973E-2</v>
          </cell>
          <cell r="G93">
            <v>2.4711364693559001E-2</v>
          </cell>
          <cell r="H93">
            <v>3.0671419357900701E-2</v>
          </cell>
          <cell r="I93">
            <v>0.17585936698565999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1.8293491604784402E-2</v>
          </cell>
          <cell r="E94">
            <v>3.5600605069243674E-2</v>
          </cell>
          <cell r="F94">
            <v>5.6440880663565438E-2</v>
          </cell>
          <cell r="G94">
            <v>8.1135402565688228E-2</v>
          </cell>
          <cell r="H94">
            <v>7.787191888716434E-2</v>
          </cell>
          <cell r="I94">
            <v>0.20937898315808343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12.954583633723701</v>
          </cell>
          <cell r="E95">
            <v>19.470440860614069</v>
          </cell>
          <cell r="F95">
            <v>18.158349110744162</v>
          </cell>
          <cell r="G95">
            <v>13.053874315838382</v>
          </cell>
          <cell r="H95">
            <v>0.81147019179417734</v>
          </cell>
          <cell r="I95">
            <v>0.28162584159331028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9.1236022859409238E-2</v>
          </cell>
          <cell r="E96">
            <v>0.13712564121454049</v>
          </cell>
          <cell r="F96">
            <v>0.1278848939802458</v>
          </cell>
          <cell r="G96">
            <v>9.1935303299388385E-2</v>
          </cell>
          <cell r="H96">
            <v>6.143487395111869E-3</v>
          </cell>
          <cell r="I96">
            <v>2.4249731478896202E-3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0.17553636360059263</v>
          </cell>
          <cell r="E97">
            <v>0.26382711193244002</v>
          </cell>
          <cell r="F97">
            <v>0.24604809093149294</v>
          </cell>
          <cell r="G97">
            <v>0.17688176579726805</v>
          </cell>
          <cell r="H97">
            <v>1.0995531054121661E-2</v>
          </cell>
          <cell r="I97">
            <v>3.8160683142725057E-3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1.7827114952228423E-2</v>
          </cell>
          <cell r="F98">
            <v>0.28772323824596752</v>
          </cell>
          <cell r="G98">
            <v>1.9009459037506498</v>
          </cell>
          <cell r="H98">
            <v>5.6172934443116596</v>
          </cell>
          <cell r="I98">
            <v>6.3994898035351575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1.7827114952228423E-2</v>
          </cell>
          <cell r="F99">
            <v>0.28772323824596752</v>
          </cell>
          <cell r="G99">
            <v>1.9009459037506493</v>
          </cell>
          <cell r="H99">
            <v>5.6172934443116596</v>
          </cell>
          <cell r="I99">
            <v>6.3994898035351566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1.7828686000573263E-2</v>
          </cell>
          <cell r="F100">
            <v>0.28775202788070053</v>
          </cell>
          <cell r="G100">
            <v>1.9011360173523899</v>
          </cell>
          <cell r="H100">
            <v>5.6178552298359659</v>
          </cell>
          <cell r="I100">
            <v>6.4001298165178921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1.7828686000573263E-2</v>
          </cell>
          <cell r="F101">
            <v>0.28775202788070053</v>
          </cell>
          <cell r="G101">
            <v>1.9011360173523899</v>
          </cell>
          <cell r="H101">
            <v>5.6178552298359659</v>
          </cell>
          <cell r="I101">
            <v>6.4001298165178921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2.0121371097383E-2</v>
          </cell>
          <cell r="F102">
            <v>11.925779028646501</v>
          </cell>
          <cell r="G102">
            <v>44.6349284555818</v>
          </cell>
          <cell r="H102">
            <v>35.1044513578506</v>
          </cell>
          <cell r="I102">
            <v>64.263926906604198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2.0121371097383E-2</v>
          </cell>
          <cell r="F103">
            <v>11.945893330996578</v>
          </cell>
          <cell r="G103">
            <v>56.575263046190301</v>
          </cell>
          <cell r="H103">
            <v>127.72806661049316</v>
          </cell>
          <cell r="I103">
            <v>115.09403058524862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31.874039282714602</v>
          </cell>
          <cell r="F104">
            <v>48.096723633009304</v>
          </cell>
          <cell r="G104">
            <v>195.92352235989938</v>
          </cell>
          <cell r="H104">
            <v>443.17441603524344</v>
          </cell>
          <cell r="I104">
            <v>127.12766817310144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0.20036186013938098</v>
          </cell>
          <cell r="F105">
            <v>0.30233849335015195</v>
          </cell>
          <cell r="G105">
            <v>1.2315853989167151</v>
          </cell>
          <cell r="H105">
            <v>2.7858173096736816</v>
          </cell>
          <cell r="I105">
            <v>0.79913109990292086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0.43484364642175405</v>
          </cell>
          <cell r="F106">
            <v>0.65616266893600705</v>
          </cell>
          <cell r="G106">
            <v>2.6728993500668419</v>
          </cell>
          <cell r="H106">
            <v>6.0460356894303251</v>
          </cell>
          <cell r="I106">
            <v>1.7343474512019297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1.39659916413825E-2</v>
          </cell>
          <cell r="F107">
            <v>7.1230995585297796E-3</v>
          </cell>
          <cell r="G107">
            <v>9.5156863337987396E-2</v>
          </cell>
          <cell r="H107">
            <v>0.10328211490592799</v>
          </cell>
          <cell r="I107">
            <v>3.5678740522324202E-4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1.39659916413825E-2</v>
          </cell>
          <cell r="F108">
            <v>2.1089091199912299E-2</v>
          </cell>
          <cell r="G108">
            <v>0.11439551525620004</v>
          </cell>
          <cell r="H108">
            <v>0.27634361666913604</v>
          </cell>
          <cell r="I108">
            <v>7.9565887499231783E-2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7.2653679590148985E-4</v>
          </cell>
          <cell r="E109">
            <v>2.2137205512044308E-3</v>
          </cell>
          <cell r="F109">
            <v>2.1927297592708199E-3</v>
          </cell>
          <cell r="G109">
            <v>8.5144581084170782E-3</v>
          </cell>
          <cell r="H109">
            <v>0.26564945083259084</v>
          </cell>
          <cell r="I109">
            <v>0.64953499512218316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4.1645195439179048E-3</v>
          </cell>
          <cell r="E110">
            <v>1.2626849188596297E-2</v>
          </cell>
          <cell r="F110">
            <v>1.2504539602080967E-2</v>
          </cell>
          <cell r="G110">
            <v>4.5865386489594755E-2</v>
          </cell>
          <cell r="H110">
            <v>1.3301244995653729</v>
          </cell>
          <cell r="I110">
            <v>2.9760984601956588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1.7086394903075001E-7</v>
          </cell>
          <cell r="F111">
            <v>3.1635220813086501E-7</v>
          </cell>
          <cell r="G111">
            <v>1.6379944734381101E-4</v>
          </cell>
          <cell r="H111">
            <v>2.91518048232967E-3</v>
          </cell>
          <cell r="I111">
            <v>1.17541500959252E-2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1.3908838871274948E-5</v>
          </cell>
          <cell r="E112">
            <v>4.1784427901657072E-5</v>
          </cell>
          <cell r="F112">
            <v>4.2099297237443851E-5</v>
          </cell>
          <cell r="G112">
            <v>1.7472614441332878E-4</v>
          </cell>
          <cell r="H112">
            <v>5.0596834089870002E-3</v>
          </cell>
          <cell r="I112">
            <v>1.2265731143406001E-2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7.268940026216171E-2</v>
          </cell>
          <cell r="F113">
            <v>8.3752392255470265E-2</v>
          </cell>
          <cell r="G113">
            <v>0.10454368242192033</v>
          </cell>
          <cell r="H113">
            <v>1.7542360446704899E-2</v>
          </cell>
          <cell r="I113">
            <v>1.4929912126447597E-2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7.2689400262161696E-2</v>
          </cell>
          <cell r="F114">
            <v>8.3752392255470251E-2</v>
          </cell>
          <cell r="G114">
            <v>0.10454368242192033</v>
          </cell>
          <cell r="H114">
            <v>1.7542360446704895E-2</v>
          </cell>
          <cell r="I114">
            <v>1.4929912126447597E-2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7.2696424357687778E-2</v>
          </cell>
          <cell r="F115">
            <v>8.3760782765687047E-2</v>
          </cell>
          <cell r="G115">
            <v>0.10455413783570359</v>
          </cell>
          <cell r="H115">
            <v>1.7544114858190851E-2</v>
          </cell>
          <cell r="I115">
            <v>1.4931405266974403E-2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7.2696424357687778E-2</v>
          </cell>
          <cell r="F116">
            <v>8.3760782765687047E-2</v>
          </cell>
          <cell r="G116">
            <v>0.10455413783570359</v>
          </cell>
          <cell r="H116">
            <v>1.7544114858190851E-2</v>
          </cell>
          <cell r="I116">
            <v>1.4931405266974403E-2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3.5049372234862499</v>
          </cell>
          <cell r="F117">
            <v>2.9568314934761999E-2</v>
          </cell>
          <cell r="G117">
            <v>3.1425170041797797E-2</v>
          </cell>
          <cell r="H117">
            <v>0.17885445916748799</v>
          </cell>
          <cell r="I117">
            <v>2.8695759103492799E-2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3.5049372234862499</v>
          </cell>
          <cell r="F118">
            <v>3.5344964004211596</v>
          </cell>
          <cell r="G118">
            <v>3.5659081014448066</v>
          </cell>
          <cell r="H118">
            <v>0.23549564445810175</v>
          </cell>
          <cell r="I118">
            <v>0.17106071019308944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61.458381400031897</v>
          </cell>
          <cell r="E119">
            <v>128.93708266121601</v>
          </cell>
          <cell r="F119">
            <v>40.093136448988098</v>
          </cell>
          <cell r="G119">
            <v>20.001819176843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0.2311628404596045</v>
          </cell>
          <cell r="E120">
            <v>0.48948978799873744</v>
          </cell>
          <cell r="F120">
            <v>0.15431563931947642</v>
          </cell>
          <cell r="G120">
            <v>7.698558374833725E-2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0.83276939566438934</v>
          </cell>
          <cell r="E121">
            <v>1.7471149412088882</v>
          </cell>
          <cell r="F121">
            <v>0.54326743155810464</v>
          </cell>
          <cell r="G121">
            <v>0.27102736011982381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3.0634666666666699E-2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2.5095130821850924E-2</v>
          </cell>
          <cell r="E123">
            <v>2.6566887626900151E-2</v>
          </cell>
          <cell r="F123">
            <v>2.9172903392916193E-2</v>
          </cell>
          <cell r="G123">
            <v>3.1648643874579115E-2</v>
          </cell>
          <cell r="H123">
            <v>3.3887772826564432E-2</v>
          </cell>
          <cell r="I123">
            <v>3.6435159054259904E-2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1.5023397041047131</v>
          </cell>
          <cell r="E124">
            <v>1.5904475804376998</v>
          </cell>
          <cell r="F124">
            <v>1.7464587597617673</v>
          </cell>
          <cell r="G124">
            <v>1.8946709069334791</v>
          </cell>
          <cell r="H124">
            <v>2.028718119161951</v>
          </cell>
          <cell r="I124">
            <v>2.1812193951554657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4.2501777582467597E-8</v>
          </cell>
          <cell r="E125">
            <v>1.3582883365843601E-4</v>
          </cell>
          <cell r="F125">
            <v>2.4057988775265699E-4</v>
          </cell>
          <cell r="G125">
            <v>2.2855207314448299E-4</v>
          </cell>
          <cell r="H125">
            <v>1.03370301404341E-4</v>
          </cell>
          <cell r="I125">
            <v>1.4962113172816E-3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2.3167069894607624E-3</v>
          </cell>
          <cell r="E126">
            <v>2.4525358231191978E-3</v>
          </cell>
          <cell r="F126">
            <v>2.6931157108718547E-3</v>
          </cell>
          <cell r="G126">
            <v>2.921667784016339E-3</v>
          </cell>
          <cell r="H126">
            <v>3.1283779462915168E-3</v>
          </cell>
          <cell r="I126">
            <v>3.3635457110982297E-3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802.54825197633795</v>
          </cell>
          <cell r="E127">
            <v>545.27193537460596</v>
          </cell>
          <cell r="F127">
            <v>407.07819434098298</v>
          </cell>
          <cell r="G127">
            <v>199.77995242957101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2.8361446061080673</v>
          </cell>
          <cell r="E128">
            <v>1.993162058489661</v>
          </cell>
          <cell r="F128">
            <v>1.562162307273145</v>
          </cell>
          <cell r="G128">
            <v>0.76665543812666404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10.948816534465733</v>
          </cell>
          <cell r="E129">
            <v>7.4389077131596988</v>
          </cell>
          <cell r="F129">
            <v>5.5535906458524291</v>
          </cell>
          <cell r="G129">
            <v>2.7255109471974199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0.15266199999999999</v>
          </cell>
          <cell r="G130">
            <v>7.6330999999999996E-2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0.20162531893065128</v>
          </cell>
          <cell r="E131">
            <v>0.23302430508302677</v>
          </cell>
          <cell r="F131">
            <v>0.18387432753691835</v>
          </cell>
          <cell r="G131">
            <v>0.1497613165679566</v>
          </cell>
          <cell r="H131">
            <v>1.7502109869765629E-2</v>
          </cell>
          <cell r="I131">
            <v>3.0155055091366399E-3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2.1997156785664371E-3</v>
          </cell>
          <cell r="E132">
            <v>2.5318781603897705E-3</v>
          </cell>
          <cell r="F132">
            <v>1.9845389000114318E-3</v>
          </cell>
          <cell r="G132">
            <v>1.6197068904099244E-3</v>
          </cell>
          <cell r="H132">
            <v>1.8280564984471387E-4</v>
          </cell>
          <cell r="I132">
            <v>3.2687064654077862E-5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3.5749170023165176E-3</v>
          </cell>
          <cell r="E133">
            <v>4.1316366149472834E-3</v>
          </cell>
          <cell r="F133">
            <v>3.2601831123567036E-3</v>
          </cell>
          <cell r="G133">
            <v>2.6553424923396649E-3</v>
          </cell>
          <cell r="H133">
            <v>3.1032109698166045E-4</v>
          </cell>
          <cell r="I133">
            <v>5.3466409736465174E-5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1.3390900903125199E-5</v>
          </cell>
          <cell r="F134">
            <v>2.1914016099024299E-5</v>
          </cell>
          <cell r="G134">
            <v>2.17107594090794E-5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2.5629355550414398E-4</v>
          </cell>
          <cell r="E135">
            <v>2.7150211250663993E-4</v>
          </cell>
          <cell r="F135">
            <v>2.9118127640486449E-4</v>
          </cell>
          <cell r="G135">
            <v>2.3809821079306284E-4</v>
          </cell>
          <cell r="H135">
            <v>2.5732774388529145E-5</v>
          </cell>
          <cell r="I135">
            <v>4.5701126530479884E-6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0.73811861182399741</v>
          </cell>
          <cell r="E136">
            <v>1.6583379529280773</v>
          </cell>
          <cell r="F136">
            <v>4.5010211107517204</v>
          </cell>
          <cell r="G136">
            <v>18.368950246899139</v>
          </cell>
          <cell r="H136">
            <v>35.316027605018036</v>
          </cell>
          <cell r="I136">
            <v>34.35978863273472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0.73811861182399741</v>
          </cell>
          <cell r="E137">
            <v>1.6583379529280773</v>
          </cell>
          <cell r="F137">
            <v>4.5010211107517204</v>
          </cell>
          <cell r="G137">
            <v>18.368950246899139</v>
          </cell>
          <cell r="H137">
            <v>35.316027605018036</v>
          </cell>
          <cell r="I137">
            <v>34.35978863273472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2.2648575808196E-7</v>
          </cell>
          <cell r="E138">
            <v>2.24389909679528E-7</v>
          </cell>
          <cell r="F138">
            <v>1.1719185182660401</v>
          </cell>
          <cell r="G138">
            <v>9.0614088625918097</v>
          </cell>
          <cell r="H138">
            <v>9.0084251479677704</v>
          </cell>
          <cell r="I138">
            <v>20.855813704943799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1.276258183543808</v>
          </cell>
          <cell r="E139">
            <v>1.2762584079337176</v>
          </cell>
          <cell r="F139">
            <v>2.4481769261997597</v>
          </cell>
          <cell r="G139">
            <v>11.509585788791551</v>
          </cell>
          <cell r="H139">
            <v>30.022554370556701</v>
          </cell>
          <cell r="I139">
            <v>33.576755058350898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3.1546868015818199</v>
          </cell>
          <cell r="E140">
            <v>3.4351349148411323</v>
          </cell>
          <cell r="F140">
            <v>3.4114553722920014</v>
          </cell>
          <cell r="G140">
            <v>2.8114664469883235</v>
          </cell>
          <cell r="H140">
            <v>3.8900649374713173E-2</v>
          </cell>
          <cell r="I140">
            <v>6.7363652313348699E-3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3.5317415252340015E-2</v>
          </cell>
          <cell r="E141">
            <v>3.7583807532115265E-2</v>
          </cell>
          <cell r="F141">
            <v>3.723231647031007E-2</v>
          </cell>
          <cell r="G141">
            <v>3.1190661393584503E-2</v>
          </cell>
          <cell r="H141">
            <v>3.2580535788076634E-4</v>
          </cell>
          <cell r="I141">
            <v>5.8444941064432711E-5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5.5934163148613714E-2</v>
          </cell>
          <cell r="E142">
            <v>6.0906647426261236E-2</v>
          </cell>
          <cell r="F142">
            <v>6.04867973810638E-2</v>
          </cell>
          <cell r="G142">
            <v>4.9848695868587381E-2</v>
          </cell>
          <cell r="H142">
            <v>6.897278257927868E-4</v>
          </cell>
          <cell r="I142">
            <v>1.1943909984636304E-4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5.33793567204998E-6</v>
          </cell>
          <cell r="F143">
            <v>2.47251290367626E-5</v>
          </cell>
          <cell r="G143">
            <v>2.4275729555843899E-5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2.6902216066382006E-3</v>
          </cell>
          <cell r="E144">
            <v>2.8517988578385428E-3</v>
          </cell>
          <cell r="F144">
            <v>2.8365715388798552E-3</v>
          </cell>
          <cell r="G144">
            <v>2.3704871857708194E-3</v>
          </cell>
          <cell r="H144">
            <v>3.0045476824622641E-5</v>
          </cell>
          <cell r="I144">
            <v>5.4748305063289529E-6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325.94433064038333</v>
          </cell>
          <cell r="E145">
            <v>384.72031130904708</v>
          </cell>
          <cell r="F145">
            <v>456.107781362823</v>
          </cell>
          <cell r="G145">
            <v>257.78508187475029</v>
          </cell>
          <cell r="H145">
            <v>0.130340697411546</v>
          </cell>
          <cell r="I145">
            <v>5.8036760280418098E-2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1.5212863039945614</v>
          </cell>
          <cell r="E146">
            <v>1.7956125799552825</v>
          </cell>
          <cell r="F146">
            <v>2.1288007052288958</v>
          </cell>
          <cell r="G146">
            <v>1.2031653186287556</v>
          </cell>
          <cell r="H146">
            <v>6.0834166814839857E-4</v>
          </cell>
          <cell r="I146">
            <v>2.708760982875539E-4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4.4467166526655273</v>
          </cell>
          <cell r="E147">
            <v>5.2485717777496248</v>
          </cell>
          <cell r="F147">
            <v>6.2224799640221544</v>
          </cell>
          <cell r="G147">
            <v>3.5168496845122892</v>
          </cell>
          <cell r="H147">
            <v>1.7781814107987175E-3</v>
          </cell>
          <cell r="I147">
            <v>7.9177026303435516E-4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6.3852998790785798E-6</v>
          </cell>
          <cell r="F148">
            <v>3.3267091258199898E-2</v>
          </cell>
          <cell r="G148">
            <v>3.3764113352081997E-5</v>
          </cell>
          <cell r="H148">
            <v>2.0177277894807501E-5</v>
          </cell>
          <cell r="I148">
            <v>9.7583177190787502E-6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0.10616891891939635</v>
          </cell>
          <cell r="E149">
            <v>0.1251622427448256</v>
          </cell>
          <cell r="F149">
            <v>0.15842931717951508</v>
          </cell>
          <cell r="G149">
            <v>0.10414920690277901</v>
          </cell>
          <cell r="H149">
            <v>5.5456611580747747E-5</v>
          </cell>
          <cell r="I149">
            <v>2.5014788580004025E-5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0.24053898601525794</v>
          </cell>
          <cell r="E150">
            <v>0.28914608098474115</v>
          </cell>
          <cell r="F150">
            <v>0.68774577120174607</v>
          </cell>
          <cell r="G150">
            <v>0.74077560910932905</v>
          </cell>
          <cell r="H150">
            <v>0.19888812610235321</v>
          </cell>
          <cell r="I150">
            <v>2.7580668683365499E-2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1.9952702582424621E-3</v>
          </cell>
          <cell r="E151">
            <v>2.4383188138598581E-3</v>
          </cell>
          <cell r="F151">
            <v>5.9564828453278276E-3</v>
          </cell>
          <cell r="G151">
            <v>6.2487623879059076E-3</v>
          </cell>
          <cell r="H151">
            <v>1.6302321669807351E-3</v>
          </cell>
          <cell r="I151">
            <v>2.2972848500330735E-4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4.2648756385684052E-3</v>
          </cell>
          <cell r="E152">
            <v>5.1267035635592364E-3</v>
          </cell>
          <cell r="F152">
            <v>1.2194073957477767E-2</v>
          </cell>
          <cell r="G152">
            <v>1.3134319310449092E-2</v>
          </cell>
          <cell r="H152">
            <v>3.5263852145807216E-3</v>
          </cell>
          <cell r="I152">
            <v>4.8901894828662243E-4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1.15609519915536E-5</v>
          </cell>
          <cell r="F153">
            <v>2.5383086191904203E-4</v>
          </cell>
          <cell r="G153">
            <v>8.6856653473728102E-5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1.5112174236928E-4</v>
          </cell>
          <cell r="E154">
            <v>1.699355010950955E-4</v>
          </cell>
          <cell r="F154">
            <v>4.1805293867044695E-4</v>
          </cell>
          <cell r="G154">
            <v>4.3567269200289196E-4</v>
          </cell>
          <cell r="H154">
            <v>1.2196515724851426E-4</v>
          </cell>
          <cell r="I154">
            <v>1.9782983311197557E-5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2.7261870847107943</v>
          </cell>
          <cell r="E155">
            <v>2.6777261162898589</v>
          </cell>
          <cell r="F155">
            <v>5.9001185656767863</v>
          </cell>
          <cell r="G155">
            <v>16.375424696076252</v>
          </cell>
          <cell r="H155">
            <v>8.9166319611635814</v>
          </cell>
          <cell r="I155">
            <v>1.58216963636802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3.2998805922701983E-2</v>
          </cell>
          <cell r="E156">
            <v>3.2325105888212795E-2</v>
          </cell>
          <cell r="F156">
            <v>5.685143449063302E-2</v>
          </cell>
          <cell r="G156">
            <v>0.13480953293032494</v>
          </cell>
          <cell r="H156">
            <v>7.2483456749905154E-2</v>
          </cell>
          <cell r="I156">
            <v>1.3300103291022082E-2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4.8336650438134683E-2</v>
          </cell>
          <cell r="E157">
            <v>4.7477413409394514E-2</v>
          </cell>
          <cell r="F157">
            <v>0.10461203130632594</v>
          </cell>
          <cell r="G157">
            <v>0.29034440950489732</v>
          </cell>
          <cell r="H157">
            <v>0.1580963113681487</v>
          </cell>
          <cell r="I157">
            <v>2.805265312709249E-2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1.26143294219046E-5</v>
          </cell>
          <cell r="F158">
            <v>2.1457923837612E-3</v>
          </cell>
          <cell r="G158">
            <v>7.3090557357165199E-3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2.5461024930099516E-3</v>
          </cell>
          <cell r="F159">
            <v>4.4866482952652916E-3</v>
          </cell>
          <cell r="G159">
            <v>1.06223146418817E-2</v>
          </cell>
          <cell r="H159">
            <v>8.0719093613094237E-3</v>
          </cell>
          <cell r="I159">
            <v>1.4925404198546793E-3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8.0123056167913202E-3</v>
          </cell>
          <cell r="F160">
            <v>7.7270875512055331E-2</v>
          </cell>
          <cell r="G160">
            <v>0.14830510959274013</v>
          </cell>
          <cell r="H160">
            <v>7.3710030654528982E-2</v>
          </cell>
          <cell r="I160">
            <v>1.4548091728074721E-2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5.627898577035407E-5</v>
          </cell>
          <cell r="F161">
            <v>5.7558872964273439E-4</v>
          </cell>
          <cell r="G161">
            <v>1.1708903797171091E-3</v>
          </cell>
          <cell r="H161">
            <v>6.5445483704575178E-4</v>
          </cell>
          <cell r="I161">
            <v>1.4364007527030529E-4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1.0856782678579038E-4</v>
          </cell>
          <cell r="F162">
            <v>1.0470308334966847E-3</v>
          </cell>
          <cell r="G162">
            <v>2.0095543305249336E-3</v>
          </cell>
          <cell r="H162">
            <v>9.9878090317789955E-4</v>
          </cell>
          <cell r="I162">
            <v>1.9712861420155401E-4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6.33850328429652E-6</v>
          </cell>
          <cell r="F163">
            <v>7.9683481733288205E-5</v>
          </cell>
          <cell r="G163">
            <v>1.06424171893335E-4</v>
          </cell>
          <cell r="H163">
            <v>3.0230616591578299E-5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6.2541178334785801E-6</v>
          </cell>
          <cell r="F164">
            <v>8.4518783884352306E-5</v>
          </cell>
          <cell r="G164">
            <v>1.7475936935203401E-4</v>
          </cell>
          <cell r="H164">
            <v>9.5728748710026894E-5</v>
          </cell>
          <cell r="I164">
            <v>2.09448111716325E-5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8.4310939256103494E-3</v>
          </cell>
          <cell r="F167">
            <v>7.1004574487589817E-2</v>
          </cell>
          <cell r="G167">
            <v>0.11422666022605719</v>
          </cell>
          <cell r="H167">
            <v>7.3621487743886174E-2</v>
          </cell>
          <cell r="I167">
            <v>1.933277281915935E-2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4.7677620486439387E-5</v>
          </cell>
          <cell r="F168">
            <v>4.2647397855472301E-4</v>
          </cell>
          <cell r="G168">
            <v>7.2328828123211051E-4</v>
          </cell>
          <cell r="H168">
            <v>5.488626827522793E-4</v>
          </cell>
          <cell r="I168">
            <v>1.5556137633626304E-4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1.1424246511667142E-4</v>
          </cell>
          <cell r="F169">
            <v>9.621216055228978E-4</v>
          </cell>
          <cell r="G169">
            <v>1.5477867239303156E-3</v>
          </cell>
          <cell r="H169">
            <v>9.9758113474100632E-4</v>
          </cell>
          <cell r="I169">
            <v>2.6196169131652237E-4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3.8586378490659197E-6</v>
          </cell>
          <cell r="F170">
            <v>3.4809706780857898E-5</v>
          </cell>
          <cell r="G170">
            <v>3.3379458647031399E-5</v>
          </cell>
          <cell r="H170">
            <v>2.0078812466923302E-5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3.8072672210434798E-6</v>
          </cell>
          <cell r="F171">
            <v>3.7935624162799497E-5</v>
          </cell>
          <cell r="G171">
            <v>6.4725444559950499E-5</v>
          </cell>
          <cell r="H171">
            <v>5.1881176374975497E-5</v>
          </cell>
          <cell r="I171">
            <v>1.51134248060852E-5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7.8729783902765603E-3</v>
          </cell>
          <cell r="F172">
            <v>5.9636842028129813E-2</v>
          </cell>
          <cell r="G172">
            <v>0.11428600742043039</v>
          </cell>
          <cell r="H172">
            <v>7.6169808266619163E-2</v>
          </cell>
          <cell r="I172">
            <v>2.0835217783865038E-2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6.0366888576031756E-5</v>
          </cell>
          <cell r="F173">
            <v>4.7944245137144674E-4</v>
          </cell>
          <cell r="G173">
            <v>9.6509652579307014E-4</v>
          </cell>
          <cell r="H173">
            <v>7.3021010547996506E-4</v>
          </cell>
          <cell r="I173">
            <v>2.1451607823944773E-4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1.0740761787553292E-4</v>
          </cell>
          <cell r="F174">
            <v>8.1359948196629969E-4</v>
          </cell>
          <cell r="G174">
            <v>1.5591542622159669E-3</v>
          </cell>
          <cell r="H174">
            <v>1.0391515452471936E-3</v>
          </cell>
          <cell r="I174">
            <v>2.8424580878397022E-4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6.7689586093703499E-6</v>
          </cell>
          <cell r="F175">
            <v>6.4392060223094797E-5</v>
          </cell>
          <cell r="G175">
            <v>8.6743868553756904E-5</v>
          </cell>
          <cell r="H175">
            <v>5.1168468994521599E-5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6.67884244184626E-6</v>
          </cell>
          <cell r="F176">
            <v>6.9831353307871894E-5</v>
          </cell>
          <cell r="G176">
            <v>1.4315673634820401E-4</v>
          </cell>
          <cell r="H176">
            <v>1.07081453005236E-4</v>
          </cell>
          <cell r="I176">
            <v>3.1555998975830103E-5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9.0872375204770501E-3</v>
          </cell>
          <cell r="F177">
            <v>7.2911909285458765E-2</v>
          </cell>
          <cell r="G177">
            <v>0.11656511477314971</v>
          </cell>
          <cell r="H177">
            <v>7.9322868761336943E-2</v>
          </cell>
          <cell r="I177">
            <v>2.1079296049276892E-2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4.7772015210876628E-5</v>
          </cell>
          <cell r="F178">
            <v>4.0712362604650436E-4</v>
          </cell>
          <cell r="G178">
            <v>6.8533724957881665E-4</v>
          </cell>
          <cell r="H178">
            <v>5.5457487940982681E-4</v>
          </cell>
          <cell r="I178">
            <v>1.5767783560432131E-4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1.2313329973546143E-4</v>
          </cell>
          <cell r="F179">
            <v>9.8796625048047019E-4</v>
          </cell>
          <cell r="G179">
            <v>1.5794730999071785E-3</v>
          </cell>
          <cell r="H179">
            <v>1.0748356200723157E-3</v>
          </cell>
          <cell r="I179">
            <v>2.8562731774087901E-4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3.5906640477180501E-6</v>
          </cell>
          <cell r="F180">
            <v>2.7433332815558498E-5</v>
          </cell>
          <cell r="G180">
            <v>2.5132754267636101E-5</v>
          </cell>
          <cell r="H180">
            <v>1.7301106716985901E-5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3.5428609953550199E-6</v>
          </cell>
          <cell r="F181">
            <v>3.0408181015618701E-5</v>
          </cell>
          <cell r="G181">
            <v>5.0307715200379E-5</v>
          </cell>
          <cell r="H181">
            <v>4.52084901798074E-5</v>
          </cell>
          <cell r="I181">
            <v>1.3640531418831E-5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8.2858435127740205E-3</v>
          </cell>
          <cell r="F182">
            <v>5.9740204360497706E-2</v>
          </cell>
          <cell r="G182">
            <v>0.10422579788700653</v>
          </cell>
          <cell r="H182">
            <v>7.2638712614124148E-2</v>
          </cell>
          <cell r="I182">
            <v>2.1538148806007441E-2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5.110561978296185E-5</v>
          </cell>
          <cell r="F183">
            <v>3.8709854366323796E-4</v>
          </cell>
          <cell r="G183">
            <v>7.0700962662109213E-4</v>
          </cell>
          <cell r="H183">
            <v>5.7344436441678071E-4</v>
          </cell>
          <cell r="I183">
            <v>1.803660748545153E-4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1.1304015706376559E-4</v>
          </cell>
          <cell r="F184">
            <v>8.150096092837336E-4</v>
          </cell>
          <cell r="G184">
            <v>1.421907201732695E-3</v>
          </cell>
          <cell r="H184">
            <v>9.9097834398532308E-4</v>
          </cell>
          <cell r="I184">
            <v>2.9383559080501341E-4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4.0942354043090897E-6</v>
          </cell>
          <cell r="F185">
            <v>2.99315171463158E-5</v>
          </cell>
          <cell r="G185">
            <v>2.98158932371136E-5</v>
          </cell>
          <cell r="H185">
            <v>2.5167201920454601E-5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4.0397282304777899E-6</v>
          </cell>
          <cell r="F186">
            <v>3.3341533850611E-5</v>
          </cell>
          <cell r="G186">
            <v>5.7291079865712098E-5</v>
          </cell>
          <cell r="H186">
            <v>5.3715000320962098E-5</v>
          </cell>
          <cell r="I186">
            <v>1.7312629732538599E-5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1.1256553271559E-2</v>
          </cell>
          <cell r="F187">
            <v>0.11268398864032209</v>
          </cell>
          <cell r="G187">
            <v>0.19362098727457189</v>
          </cell>
          <cell r="H187">
            <v>0.19404707765628743</v>
          </cell>
          <cell r="I187">
            <v>6.9478066765182006E-2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5.9992942709351077E-5</v>
          </cell>
          <cell r="F188">
            <v>6.3769229669473706E-4</v>
          </cell>
          <cell r="G188">
            <v>1.1560086390518516E-3</v>
          </cell>
          <cell r="H188">
            <v>1.4136849191148612E-3</v>
          </cell>
          <cell r="I188">
            <v>5.3164814544368402E-4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1.5252782210784576E-4</v>
          </cell>
          <cell r="F189">
            <v>1.5268833149095057E-3</v>
          </cell>
          <cell r="G189">
            <v>2.6235906134765871E-3</v>
          </cell>
          <cell r="H189">
            <v>2.6293641958846548E-3</v>
          </cell>
          <cell r="I189">
            <v>9.4143721904040576E-4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5.0449020699670003E-6</v>
          </cell>
          <cell r="F190">
            <v>5.1302099806091903E-5</v>
          </cell>
          <cell r="G190">
            <v>5.3094450748741402E-5</v>
          </cell>
          <cell r="H190">
            <v>9.6152881942820705E-5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4.9777385273431096E-6</v>
          </cell>
          <cell r="F191">
            <v>5.5311926541617497E-5</v>
          </cell>
          <cell r="G191">
            <v>9.8610110645315101E-5</v>
          </cell>
          <cell r="H191">
            <v>1.46265393466971E-4</v>
          </cell>
          <cell r="I191">
            <v>5.7236412334584302E-5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8.8689415283995394E-3</v>
          </cell>
          <cell r="F192">
            <v>5.9280736614914641E-2</v>
          </cell>
          <cell r="G192">
            <v>9.5972394441610043E-2</v>
          </cell>
          <cell r="H192">
            <v>7.6765145017719902E-2</v>
          </cell>
          <cell r="I192">
            <v>2.30059472796207E-2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5.085200568087471E-5</v>
          </cell>
          <cell r="F193">
            <v>3.5702686321404775E-4</v>
          </cell>
          <cell r="G193">
            <v>6.0419405513748861E-4</v>
          </cell>
          <cell r="H193">
            <v>5.6711724423057198E-4</v>
          </cell>
          <cell r="I193">
            <v>1.7920363008021344E-4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1.2099510952796092E-4</v>
          </cell>
          <cell r="F194">
            <v>8.0874129079010443E-4</v>
          </cell>
          <cell r="G194">
            <v>1.3093096103903132E-3</v>
          </cell>
          <cell r="H194">
            <v>1.0472734654532051E-3</v>
          </cell>
          <cell r="I194">
            <v>3.1386012659782614E-4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3.78377236853581E-6</v>
          </cell>
          <cell r="F195">
            <v>2.33977386044619E-5</v>
          </cell>
          <cell r="G195">
            <v>2.1830010207947602E-5</v>
          </cell>
          <cell r="H195">
            <v>2.0196412784144002E-5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3.7333984359542102E-6</v>
          </cell>
          <cell r="F196">
            <v>2.6605944607847502E-5</v>
          </cell>
          <cell r="G196">
            <v>4.3819818713913303E-5</v>
          </cell>
          <cell r="H196">
            <v>4.4618577423182503E-5</v>
          </cell>
          <cell r="I196">
            <v>1.4587173268990901E-5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17.168883473276601</v>
          </cell>
          <cell r="F197">
            <v>17.167207495493336</v>
          </cell>
          <cell r="G197">
            <v>0.44049918143443201</v>
          </cell>
          <cell r="H197">
            <v>0.1040705822529425</v>
          </cell>
          <cell r="I197">
            <v>2.7217580208409128E-2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3.8065194717172443E-2</v>
          </cell>
          <cell r="F198">
            <v>3.8064463581985383E-2</v>
          </cell>
          <cell r="G198">
            <v>1.0975521100252425E-3</v>
          </cell>
          <cell r="H198">
            <v>2.7392124988383069E-4</v>
          </cell>
          <cell r="I198">
            <v>7.8061988263611757E-5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0.23422760536530157</v>
          </cell>
          <cell r="F199">
            <v>0.23420474072978645</v>
          </cell>
          <cell r="G199">
            <v>6.0095386280277149E-3</v>
          </cell>
          <cell r="H199">
            <v>1.4197896623866664E-3</v>
          </cell>
          <cell r="I199">
            <v>3.7131760175182905E-4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8.2724420597103004E-4</v>
          </cell>
          <cell r="F200">
            <v>1.47302586353948E-6</v>
          </cell>
          <cell r="G200">
            <v>2.1756044716355601E-5</v>
          </cell>
          <cell r="H200">
            <v>1.4393648065371899E-6</v>
          </cell>
          <cell r="I200">
            <v>8.8692344445338503E-7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8.2724420597103004E-4</v>
          </cell>
          <cell r="F201">
            <v>8.2752690950515834E-4</v>
          </cell>
          <cell r="G201">
            <v>2.4191752253627024E-5</v>
          </cell>
          <cell r="H201">
            <v>6.4467046508025808E-6</v>
          </cell>
          <cell r="I201">
            <v>2.0868840050494127E-6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8.4559727881632091E-3</v>
          </cell>
          <cell r="F202">
            <v>3.6487048115130705E-2</v>
          </cell>
          <cell r="G202">
            <v>5.5866182782173451E-2</v>
          </cell>
          <cell r="H202">
            <v>4.9161171737957823E-2</v>
          </cell>
          <cell r="I202">
            <v>1.586578184858203E-2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4.6079172804992582E-5</v>
          </cell>
          <cell r="F203">
            <v>2.0784540329815067E-4</v>
          </cell>
          <cell r="G203">
            <v>3.3212636665045449E-4</v>
          </cell>
          <cell r="H203">
            <v>3.4513856230648462E-4</v>
          </cell>
          <cell r="I203">
            <v>1.1676008639062873E-4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1.1536115672801108E-4</v>
          </cell>
          <cell r="F204">
            <v>4.9777691835103304E-4</v>
          </cell>
          <cell r="G204">
            <v>7.6215801885639212E-4</v>
          </cell>
          <cell r="H204">
            <v>6.7068447118632851E-4</v>
          </cell>
          <cell r="I204">
            <v>2.1644995700657608E-4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3.8959858460595898E-6</v>
          </cell>
          <cell r="F205">
            <v>1.50002446529581E-5</v>
          </cell>
          <cell r="G205">
            <v>1.34611922239487E-5</v>
          </cell>
          <cell r="H205">
            <v>1.58133170332403E-5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3.8441179985166897E-6</v>
          </cell>
          <cell r="F206">
            <v>1.8424629881337201E-5</v>
          </cell>
          <cell r="G206">
            <v>2.8684468266710199E-5</v>
          </cell>
          <cell r="H206">
            <v>3.2399451262338003E-5</v>
          </cell>
          <cell r="I206">
            <v>1.11671083555634E-5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2.8300766558381402E-2</v>
          </cell>
          <cell r="F207">
            <v>4.6828041998499298E-2</v>
          </cell>
          <cell r="G207">
            <v>0.5714483916656633</v>
          </cell>
          <cell r="H207">
            <v>0.19132442739638839</v>
          </cell>
          <cell r="I207">
            <v>3.1419813390426737E-2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4.4977730446348691E-5</v>
          </cell>
          <cell r="F208">
            <v>7.603302636779618E-5</v>
          </cell>
          <cell r="G208">
            <v>1.0220372997734462E-3</v>
          </cell>
          <cell r="H208">
            <v>3.5678700020965105E-4</v>
          </cell>
          <cell r="I208">
            <v>6.3295558085607888E-5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3.8609504172416653E-4</v>
          </cell>
          <cell r="F209">
            <v>6.3885459752386514E-4</v>
          </cell>
          <cell r="G209">
            <v>7.7960217144019484E-3</v>
          </cell>
          <cell r="H209">
            <v>2.6101558989957445E-3</v>
          </cell>
          <cell r="I209">
            <v>4.2864684025138765E-4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1.00374632979656E-6</v>
          </cell>
          <cell r="F210">
            <v>7.9317531968741099E-7</v>
          </cell>
          <cell r="G210">
            <v>2.06335527517454E-5</v>
          </cell>
          <cell r="H210">
            <v>9.3376828893434501E-7</v>
          </cell>
          <cell r="I210">
            <v>4.4315111117129802E-7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1.00374632979656E-6</v>
          </cell>
          <cell r="F211">
            <v>1.79692164948397E-6</v>
          </cell>
          <cell r="G211">
            <v>2.2284044731820968E-5</v>
          </cell>
          <cell r="H211">
            <v>7.9038820879339188E-6</v>
          </cell>
          <cell r="I211">
            <v>1.4913326872512508E-6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0.41619486892214436</v>
          </cell>
          <cell r="E212">
            <v>0.3607035969871642</v>
          </cell>
          <cell r="F212">
            <v>0.27746368092067725</v>
          </cell>
          <cell r="G212">
            <v>0.13873221640803124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0.46789123877221933</v>
          </cell>
          <cell r="E213">
            <v>0.37693227683437597</v>
          </cell>
          <cell r="F213">
            <v>0.26222935319409069</v>
          </cell>
          <cell r="G213">
            <v>0.11309579034089445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2.80266666666667E-2</v>
          </cell>
          <cell r="G214">
            <v>1.40133333333333E-2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8701.9884436642806</v>
          </cell>
          <cell r="E215">
            <v>8092.2838821198302</v>
          </cell>
          <cell r="F215">
            <v>6528.29866857054</v>
          </cell>
          <cell r="G215">
            <v>4520.2364318892896</v>
          </cell>
          <cell r="H215">
            <v>2861.8130532445002</v>
          </cell>
          <cell r="I215">
            <v>602.73846614481897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116.97275730066337</v>
          </cell>
          <cell r="E216">
            <v>108.77706453867491</v>
          </cell>
          <cell r="F216">
            <v>87.753862314185056</v>
          </cell>
          <cell r="G216">
            <v>60.761344664157747</v>
          </cell>
          <cell r="H216">
            <v>38.468697802140355</v>
          </cell>
          <cell r="I216">
            <v>8.1020540043884246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118.71744125053596</v>
          </cell>
          <cell r="E217">
            <v>110.39950725947929</v>
          </cell>
          <cell r="F217">
            <v>89.06273763397725</v>
          </cell>
          <cell r="G217">
            <v>61.667618443237281</v>
          </cell>
          <cell r="H217">
            <v>39.042470030620727</v>
          </cell>
          <cell r="I217">
            <v>8.2228985831489609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2.5484593552839201E-2</v>
          </cell>
          <cell r="F218">
            <v>3.6806762414104001E-2</v>
          </cell>
          <cell r="G218">
            <v>4.9568829683801052</v>
          </cell>
          <cell r="H218">
            <v>0.1789514332654521</v>
          </cell>
          <cell r="I218">
            <v>2.0794851862255812E-2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2.7200658690914933E-5</v>
          </cell>
          <cell r="F219">
            <v>3.9992118301246958E-5</v>
          </cell>
          <cell r="G219">
            <v>6.0025446926016413E-3</v>
          </cell>
          <cell r="H219">
            <v>2.3122111745729052E-4</v>
          </cell>
          <cell r="I219">
            <v>2.9267309483722452E-5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3.4767521900189912E-4</v>
          </cell>
          <cell r="F220">
            <v>5.0213864139295975E-4</v>
          </cell>
          <cell r="G220">
            <v>6.7624597112961801E-2</v>
          </cell>
          <cell r="H220">
            <v>2.4413565247674231E-3</v>
          </cell>
          <cell r="I220">
            <v>2.8369511408261682E-4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6.0075434622037205E-7</v>
          </cell>
          <cell r="F221">
            <v>3.49742559897032E-7</v>
          </cell>
          <cell r="G221">
            <v>1.2974351331938199E-4</v>
          </cell>
          <cell r="H221">
            <v>1.00803201486997E-6</v>
          </cell>
          <cell r="I221">
            <v>3.0865272875119403E-7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6.0075434622037205E-7</v>
          </cell>
          <cell r="F222">
            <v>9.50496906117404E-7</v>
          </cell>
          <cell r="G222">
            <v>1.30449199071682E-4</v>
          </cell>
          <cell r="H222">
            <v>5.0695606910438403E-6</v>
          </cell>
          <cell r="I222">
            <v>6.5392511124266798E-7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7.5899472779298342E-3</v>
          </cell>
          <cell r="E223">
            <v>0.18196981337108359</v>
          </cell>
          <cell r="F223">
            <v>0.43812394215542538</v>
          </cell>
          <cell r="G223">
            <v>0.88084169058210771</v>
          </cell>
          <cell r="H223">
            <v>1.2554453190272141</v>
          </cell>
          <cell r="I223">
            <v>1.3997777022048128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7.5899472779298333E-3</v>
          </cell>
          <cell r="E224">
            <v>0.18196981337108353</v>
          </cell>
          <cell r="F224">
            <v>0.43812394215542533</v>
          </cell>
          <cell r="G224">
            <v>0.88084169058210748</v>
          </cell>
          <cell r="H224">
            <v>1.2554453190272141</v>
          </cell>
          <cell r="I224">
            <v>1.3997777022048126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7.5898116867224499E-3</v>
          </cell>
          <cell r="E225">
            <v>0.18198802660558827</v>
          </cell>
          <cell r="F225">
            <v>0.43816778058138978</v>
          </cell>
          <cell r="G225">
            <v>0.88092978356047291</v>
          </cell>
          <cell r="H225">
            <v>1.2555708761149074</v>
          </cell>
          <cell r="I225">
            <v>1.3999176939755398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7.5898116867224499E-3</v>
          </cell>
          <cell r="E226">
            <v>0.18198802660558827</v>
          </cell>
          <cell r="F226">
            <v>0.43816778058138978</v>
          </cell>
          <cell r="G226">
            <v>0.88092978356047291</v>
          </cell>
          <cell r="H226">
            <v>1.2555708761149074</v>
          </cell>
          <cell r="I226">
            <v>1.3999176939755398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2.7789810701792299E-3</v>
          </cell>
          <cell r="E227">
            <v>2.66725639762373</v>
          </cell>
          <cell r="F227">
            <v>6.9406896342698801</v>
          </cell>
          <cell r="G227">
            <v>11.1109557580134</v>
          </cell>
          <cell r="H227">
            <v>11.0676367725976</v>
          </cell>
          <cell r="I227">
            <v>19.617914649795601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2.7789810701792299E-3</v>
          </cell>
          <cell r="E228">
            <v>2.6344449082493293</v>
          </cell>
          <cell r="F228">
            <v>9.3304368989588866</v>
          </cell>
          <cell r="G228">
            <v>18.541479844708395</v>
          </cell>
          <cell r="H228">
            <v>26.044519251586024</v>
          </cell>
          <cell r="I228">
            <v>25.432853334620209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1.9609869414222099E-4</v>
          </cell>
          <cell r="F229">
            <v>1.0978698298049969E-3</v>
          </cell>
          <cell r="G229">
            <v>5.7670100484695204E-4</v>
          </cell>
          <cell r="H229">
            <v>1.9602735414516173E-3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1.411253542275923E-7</v>
          </cell>
          <cell r="F230">
            <v>8.1527418842913846E-7</v>
          </cell>
          <cell r="G230">
            <v>4.46936917310259E-7</v>
          </cell>
          <cell r="H230">
            <v>1.7359892330559171E-6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2.675289142458669E-6</v>
          </cell>
          <cell r="F231">
            <v>1.497776029747609E-5</v>
          </cell>
          <cell r="G231">
            <v>7.8676808301084882E-6</v>
          </cell>
          <cell r="H231">
            <v>2.6743158819258053E-5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1.7109716264858498E-8</v>
          </cell>
          <cell r="F232">
            <v>2.46345411770349E-8</v>
          </cell>
          <cell r="G232">
            <v>1.6045708970904501E-8</v>
          </cell>
          <cell r="H232">
            <v>3.2428451792180701E-8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1.7109716264858498E-8</v>
          </cell>
          <cell r="F233">
            <v>4.1744257441893402E-8</v>
          </cell>
          <cell r="G233">
            <v>3.9264556778897999E-8</v>
          </cell>
          <cell r="H233">
            <v>6.47019009942133E-8</v>
          </cell>
          <cell r="I233">
            <v>5.6908247830905496E-9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1410.21736528357</v>
          </cell>
          <cell r="E234">
            <v>1167.23572780072</v>
          </cell>
          <cell r="F234">
            <v>838.78320815293898</v>
          </cell>
          <cell r="G234">
            <v>356.84836602167297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1.5767050084584875</v>
          </cell>
          <cell r="E235">
            <v>1.3375631382056312</v>
          </cell>
          <cell r="F235">
            <v>0.9962413969349676</v>
          </cell>
          <cell r="G235">
            <v>0.42383670918048638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19.238981791044662</v>
          </cell>
          <cell r="E236">
            <v>15.924089055944334</v>
          </cell>
          <cell r="F236">
            <v>11.443154272209265</v>
          </cell>
          <cell r="G236">
            <v>4.8683269580037276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4.6942923126477898E-6</v>
          </cell>
          <cell r="F238">
            <v>4.2496168305893102E-5</v>
          </cell>
          <cell r="G238">
            <v>3.7096750321774498E-5</v>
          </cell>
          <cell r="H238">
            <v>5.1479463061360401E-5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3.82208829802754E-4</v>
          </cell>
          <cell r="F239">
            <v>3.46003394708388E-3</v>
          </cell>
          <cell r="G239">
            <v>3.02041385274811E-3</v>
          </cell>
          <cell r="H239">
            <v>4.1914529443648103E-3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5.1789814336416586E-6</v>
          </cell>
          <cell r="F240">
            <v>4.6883928822274862E-5</v>
          </cell>
          <cell r="G240">
            <v>4.0927016974906692E-5</v>
          </cell>
          <cell r="H240">
            <v>5.6794755343696457E-5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4.8038958583258596E-7</v>
          </cell>
          <cell r="E241">
            <v>3.44802116271084E-6</v>
          </cell>
          <cell r="F241">
            <v>4.8370002448465502E-6</v>
          </cell>
          <cell r="G241">
            <v>4.3757200048635997E-6</v>
          </cell>
          <cell r="H241">
            <v>1.17506325623298E-5</v>
          </cell>
          <cell r="I241">
            <v>8.2807336769139997E-7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1.5951118286067758</v>
          </cell>
          <cell r="E242">
            <v>1.5951152766279384</v>
          </cell>
          <cell r="F242">
            <v>4.6523553483446278E-5</v>
          </cell>
          <cell r="G242">
            <v>3.9917164698088925E-5</v>
          </cell>
          <cell r="H242">
            <v>5.2309924485127723E-5</v>
          </cell>
          <cell r="I242">
            <v>3.9404918432559013E-6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6.6135466194145467E-2</v>
          </cell>
          <cell r="E243">
            <v>0.10262373590559994</v>
          </cell>
          <cell r="F243">
            <v>0.1308136904132533</v>
          </cell>
          <cell r="G243">
            <v>5.0602546307804941</v>
          </cell>
          <cell r="H243">
            <v>11.571337486179774</v>
          </cell>
          <cell r="I243">
            <v>10.435704157457341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6.6135466194145467E-2</v>
          </cell>
          <cell r="E244">
            <v>0.10262373590559994</v>
          </cell>
          <cell r="F244">
            <v>0.1308136904132533</v>
          </cell>
          <cell r="G244">
            <v>5.0602546307804941</v>
          </cell>
          <cell r="H244">
            <v>11.571337486179772</v>
          </cell>
          <cell r="I244">
            <v>10.435704157457337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6.61408496386066E-2</v>
          </cell>
          <cell r="E245">
            <v>0.10263401373891289</v>
          </cell>
          <cell r="F245">
            <v>0.1308267947406381</v>
          </cell>
          <cell r="G245">
            <v>5.0607607068492797</v>
          </cell>
          <cell r="H245">
            <v>11.572494735590089</v>
          </cell>
          <cell r="I245">
            <v>10.436747832324018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6.61408496386066E-2</v>
          </cell>
          <cell r="E246">
            <v>0.10263401373891289</v>
          </cell>
          <cell r="F246">
            <v>0.1308267947406381</v>
          </cell>
          <cell r="G246">
            <v>5.0607607068492797</v>
          </cell>
          <cell r="H246">
            <v>11.572494735590089</v>
          </cell>
          <cell r="I246">
            <v>10.436747832324018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9.9142939443060095E-3</v>
          </cell>
          <cell r="E247">
            <v>1.9900925147303902E-2</v>
          </cell>
          <cell r="F247">
            <v>0.50790658117273502</v>
          </cell>
          <cell r="G247">
            <v>78.824536521245705</v>
          </cell>
          <cell r="H247">
            <v>75.726841995352203</v>
          </cell>
          <cell r="I247">
            <v>176.007048971507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9.9142939443060095E-3</v>
          </cell>
          <cell r="E248">
            <v>2.926364991545825E-2</v>
          </cell>
          <cell r="F248">
            <v>0.52860469413159872</v>
          </cell>
          <cell r="G248">
            <v>75.198698496823781</v>
          </cell>
          <cell r="H248">
            <v>248.59954735770575</v>
          </cell>
          <cell r="I248">
            <v>231.0957185453141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3.2640087813095962</v>
          </cell>
          <cell r="E249">
            <v>3.9805889983496883</v>
          </cell>
          <cell r="F249">
            <v>16.985005378823303</v>
          </cell>
          <cell r="G249">
            <v>36.184302860551412</v>
          </cell>
          <cell r="H249">
            <v>69.894187205536696</v>
          </cell>
          <cell r="I249">
            <v>36.299612364072068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8.4381421858680875E-2</v>
          </cell>
          <cell r="E250">
            <v>0.10302580083970826</v>
          </cell>
          <cell r="F250">
            <v>0.44709824857415353</v>
          </cell>
          <cell r="G250">
            <v>0.97143561222596175</v>
          </cell>
          <cell r="H250">
            <v>1.9524804369405719</v>
          </cell>
          <cell r="I250">
            <v>1.0512207168476382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4.4227761264357644E-2</v>
          </cell>
          <cell r="E251">
            <v>5.3937520302841289E-2</v>
          </cell>
          <cell r="F251">
            <v>0.23014912437429924</v>
          </cell>
          <cell r="G251">
            <v>0.49030220678253938</v>
          </cell>
          <cell r="H251">
            <v>0.94707570739209679</v>
          </cell>
          <cell r="I251">
            <v>0.49186466617983798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2.4880491472281602E-3</v>
          </cell>
          <cell r="F252">
            <v>0.118517695888099</v>
          </cell>
          <cell r="G252">
            <v>0.25011942878708099</v>
          </cell>
          <cell r="H252">
            <v>0.27211923535604998</v>
          </cell>
          <cell r="I252">
            <v>0.28626128616401297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2.912181001829001E-2</v>
          </cell>
          <cell r="E253">
            <v>3.5460301896596498E-2</v>
          </cell>
          <cell r="F253">
            <v>0.15397758647823739</v>
          </cell>
          <cell r="G253">
            <v>0.3886429699926493</v>
          </cell>
          <cell r="H253">
            <v>0.79429462366368231</v>
          </cell>
          <cell r="I253">
            <v>0.50659182878046516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15.717225024776701</v>
          </cell>
          <cell r="F254">
            <v>9.8438176932082992</v>
          </cell>
          <cell r="G254">
            <v>8.1202533800237795</v>
          </cell>
          <cell r="H254">
            <v>16.1515399244518</v>
          </cell>
          <cell r="I254">
            <v>16.1515914421758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1165.74706366091</v>
          </cell>
          <cell r="F255">
            <v>730.11626117085098</v>
          </cell>
          <cell r="G255">
            <v>602.27944303290303</v>
          </cell>
          <cell r="H255">
            <v>1197.96021313241</v>
          </cell>
          <cell r="I255">
            <v>1197.96403420359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15.903779858948322</v>
          </cell>
          <cell r="F256">
            <v>9.9606584061507402</v>
          </cell>
          <cell r="G256">
            <v>8.2166363305989663</v>
          </cell>
          <cell r="H256">
            <v>16.34324983809578</v>
          </cell>
          <cell r="I256">
            <v>16.343301967306868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3.7397191819257498E-7</v>
          </cell>
          <cell r="E257">
            <v>5.8317203398919102E-6</v>
          </cell>
          <cell r="F257">
            <v>3.2541789351518599E-6</v>
          </cell>
          <cell r="G257">
            <v>3.0017637885254901E-6</v>
          </cell>
          <cell r="H257">
            <v>12.5469022507434</v>
          </cell>
          <cell r="I257">
            <v>3.6046881373959199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17.17652229297962</v>
          </cell>
          <cell r="E258">
            <v>17.17652812469996</v>
          </cell>
          <cell r="F258">
            <v>15.301528918770176</v>
          </cell>
          <cell r="G258">
            <v>10.301530261572392</v>
          </cell>
          <cell r="H258">
            <v>16.151541111667669</v>
          </cell>
          <cell r="I258">
            <v>16.151592123236028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4.5611671923128372E-2</v>
          </cell>
          <cell r="E259">
            <v>6.8677469078292641E-2</v>
          </cell>
          <cell r="F259">
            <v>8.9705924462914796E-2</v>
          </cell>
          <cell r="G259">
            <v>8.3123861003748287E-2</v>
          </cell>
          <cell r="H259">
            <v>0.50664774526043066</v>
          </cell>
          <cell r="I259">
            <v>0.75841284994683322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4.5611671923128372E-2</v>
          </cell>
          <cell r="E260">
            <v>6.8677469078292641E-2</v>
          </cell>
          <cell r="F260">
            <v>8.9705924462914768E-2</v>
          </cell>
          <cell r="G260">
            <v>8.3123861003748273E-2</v>
          </cell>
          <cell r="H260">
            <v>0.50664774526043044</v>
          </cell>
          <cell r="I260">
            <v>0.75841284994683322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4.5614837430618858E-2</v>
          </cell>
          <cell r="E261">
            <v>6.8684351945428546E-2</v>
          </cell>
          <cell r="F261">
            <v>8.9714917602585639E-2</v>
          </cell>
          <cell r="G261">
            <v>8.3132174221169128E-2</v>
          </cell>
          <cell r="H261">
            <v>0.50669841510202485</v>
          </cell>
          <cell r="I261">
            <v>0.75848869881674841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4.5614837430618858E-2</v>
          </cell>
          <cell r="E262">
            <v>6.8684351945428546E-2</v>
          </cell>
          <cell r="F262">
            <v>8.9714917602585639E-2</v>
          </cell>
          <cell r="G262">
            <v>8.3132174221169128E-2</v>
          </cell>
          <cell r="H262">
            <v>0.50669841510202485</v>
          </cell>
          <cell r="I262">
            <v>0.75848869881674841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7.9667431324684894E-3</v>
          </cell>
          <cell r="E263">
            <v>2.3628506614452701E-2</v>
          </cell>
          <cell r="F263">
            <v>0.35128717440816298</v>
          </cell>
          <cell r="G263">
            <v>6.6968829980711297E-2</v>
          </cell>
          <cell r="H263">
            <v>6.2613169140828803E-2</v>
          </cell>
          <cell r="I263">
            <v>7.3622744451124502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7.9667431324684894E-3</v>
          </cell>
          <cell r="E264">
            <v>3.1050060163487759E-2</v>
          </cell>
          <cell r="F264">
            <v>0.3757789259970038</v>
          </cell>
          <cell r="G264">
            <v>0.39126109406670817</v>
          </cell>
          <cell r="H264">
            <v>6.9833034650968147</v>
          </cell>
          <cell r="I264">
            <v>8.3239544983519487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8.2819619150292407</v>
          </cell>
          <cell r="E265">
            <v>12.02335663591589</v>
          </cell>
          <cell r="F265">
            <v>11.054862623777806</v>
          </cell>
          <cell r="G265">
            <v>7.4981538306748732</v>
          </cell>
          <cell r="H265">
            <v>3.1154895180548363E-2</v>
          </cell>
          <cell r="I265">
            <v>1.624092499874967E-2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0.12375394364473268</v>
          </cell>
          <cell r="E266">
            <v>0.17990968921998904</v>
          </cell>
          <cell r="F266">
            <v>0.16542819879340209</v>
          </cell>
          <cell r="G266">
            <v>0.11223352401477679</v>
          </cell>
          <cell r="H266">
            <v>4.9857763992029172E-4</v>
          </cell>
          <cell r="I266">
            <v>2.6718439891230034E-4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0.11222170616570806</v>
          </cell>
          <cell r="E267">
            <v>0.16291811159777567</v>
          </cell>
          <cell r="F267">
            <v>0.14979488650105399</v>
          </cell>
          <cell r="G267">
            <v>0.10160100041564885</v>
          </cell>
          <cell r="H267">
            <v>4.2215305122694281E-4</v>
          </cell>
          <cell r="I267">
            <v>2.2006673440040216E-4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4.3372082536156997E-5</v>
          </cell>
          <cell r="F268">
            <v>7.6126270129951606E-5</v>
          </cell>
          <cell r="G268">
            <v>8.2015571479660205E-5</v>
          </cell>
          <cell r="H268">
            <v>6.3882275006691596E-5</v>
          </cell>
          <cell r="I268">
            <v>3.7227912352409599E-5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4.2720103325869778E-2</v>
          </cell>
          <cell r="E269">
            <v>6.1925598020682711E-2</v>
          </cell>
          <cell r="F269">
            <v>6.2001467278957535E-2</v>
          </cell>
          <cell r="G269">
            <v>5.3788854848720695E-2</v>
          </cell>
          <cell r="H269">
            <v>2.0015602487171862E-4</v>
          </cell>
          <cell r="I269">
            <v>1.1098716582017522E-4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0.15004736361265378</v>
          </cell>
          <cell r="E270">
            <v>0.82922507149757674</v>
          </cell>
          <cell r="F270">
            <v>3.2066545305845091</v>
          </cell>
          <cell r="G270">
            <v>10.209994951644106</v>
          </cell>
          <cell r="H270">
            <v>16.310713212184336</v>
          </cell>
          <cell r="I270">
            <v>15.323952121739691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0.15004736361265375</v>
          </cell>
          <cell r="E271">
            <v>0.82922507149757663</v>
          </cell>
          <cell r="F271">
            <v>3.2066545305845091</v>
          </cell>
          <cell r="G271">
            <v>10.209994951644104</v>
          </cell>
          <cell r="H271">
            <v>16.310713212184332</v>
          </cell>
          <cell r="I271">
            <v>15.323952121739687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0.15006091089129686</v>
          </cell>
          <cell r="E272">
            <v>0.82930801673155352</v>
          </cell>
          <cell r="F272">
            <v>3.2069752497564821</v>
          </cell>
          <cell r="G272">
            <v>10.211016053241341</v>
          </cell>
          <cell r="H272">
            <v>16.312344446579822</v>
          </cell>
          <cell r="I272">
            <v>15.325484670377056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0.15006091089129686</v>
          </cell>
          <cell r="E273">
            <v>0.82930801673155352</v>
          </cell>
          <cell r="F273">
            <v>3.2069752497564821</v>
          </cell>
          <cell r="G273">
            <v>10.211016053241341</v>
          </cell>
          <cell r="H273">
            <v>16.312344446579822</v>
          </cell>
          <cell r="I273">
            <v>15.325484670377056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2.3969274649819201E-2</v>
          </cell>
          <cell r="E274">
            <v>9.1440901760075608</v>
          </cell>
          <cell r="F274">
            <v>39.375175954609297</v>
          </cell>
          <cell r="G274">
            <v>122.831105325778</v>
          </cell>
          <cell r="H274">
            <v>133.97116268654901</v>
          </cell>
          <cell r="I274">
            <v>267.98340585769898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2.3969274649819201E-2</v>
          </cell>
          <cell r="E275">
            <v>9.0456258315379525</v>
          </cell>
          <cell r="F275">
            <v>47.37443663644413</v>
          </cell>
          <cell r="G275">
            <v>157.43436186641466</v>
          </cell>
          <cell r="H275">
            <v>290.51554190944819</v>
          </cell>
          <cell r="I275">
            <v>329.06437592286267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9.1281758370773609</v>
          </cell>
          <cell r="E276">
            <v>0.20134805490727498</v>
          </cell>
          <cell r="F276">
            <v>0.22400787710977849</v>
          </cell>
          <cell r="G276">
            <v>0.21447572094070538</v>
          </cell>
          <cell r="H276">
            <v>8.3188300916268582E-2</v>
          </cell>
          <cell r="I276">
            <v>1.6034343628119709E-2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9.0221378560048388E-2</v>
          </cell>
          <cell r="E277">
            <v>1.9928306963706249E-3</v>
          </cell>
          <cell r="F277">
            <v>2.21885215605175E-3</v>
          </cell>
          <cell r="G277">
            <v>2.1279953121835348E-3</v>
          </cell>
          <cell r="H277">
            <v>8.3860003853569796E-4</v>
          </cell>
          <cell r="I277">
            <v>1.7247311136885007E-4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0.12368801947259316</v>
          </cell>
          <cell r="E278">
            <v>2.7282934269278517E-3</v>
          </cell>
          <cell r="F278">
            <v>3.0353370882083811E-3</v>
          </cell>
          <cell r="G278">
            <v>2.9061750804973609E-3</v>
          </cell>
          <cell r="H278">
            <v>1.127212749542933E-3</v>
          </cell>
          <cell r="I278">
            <v>2.1726752883631046E-4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2.1872461711030801E-5</v>
          </cell>
          <cell r="F279">
            <v>3.3732486372516699E-5</v>
          </cell>
          <cell r="G279">
            <v>3.44806279446466E-5</v>
          </cell>
          <cell r="H279">
            <v>2.1743184527127101E-5</v>
          </cell>
          <cell r="I279">
            <v>1.63369721097244E-5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3.9673145382128301E-2</v>
          </cell>
          <cell r="E280">
            <v>8.6236830541913667E-4</v>
          </cell>
          <cell r="F280">
            <v>8.9598100533853919E-4</v>
          </cell>
          <cell r="G280">
            <v>9.3025982679928454E-4</v>
          </cell>
          <cell r="H280">
            <v>3.4488198229143049E-4</v>
          </cell>
          <cell r="I280">
            <v>7.0778159288651028E-5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4722.2886363840498</v>
          </cell>
          <cell r="E281">
            <v>4315.6125864325204</v>
          </cell>
          <cell r="F281">
            <v>3637.9855696460199</v>
          </cell>
          <cell r="G281">
            <v>1100.6097653531699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18.302989623226587</v>
          </cell>
          <cell r="E282">
            <v>17.107401141222258</v>
          </cell>
          <cell r="F282">
            <v>14.902542862876262</v>
          </cell>
          <cell r="G282">
            <v>4.7511910914577422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63.987650899512964</v>
          </cell>
          <cell r="E283">
            <v>58.477135317513721</v>
          </cell>
          <cell r="F283">
            <v>49.295197420677738</v>
          </cell>
          <cell r="G283">
            <v>14.913411454649964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1.6628816318908293</v>
          </cell>
          <cell r="G284">
            <v>0.83144227723258068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4.1838887132996962</v>
          </cell>
          <cell r="E285">
            <v>0.21701427009766902</v>
          </cell>
          <cell r="F285">
            <v>0.24407525516471368</v>
          </cell>
          <cell r="G285">
            <v>0.22881496988153593</v>
          </cell>
          <cell r="H285">
            <v>0.22134830637378083</v>
          </cell>
          <cell r="I285">
            <v>2.8136862285962655E-2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3.8312723031129592E-2</v>
          </cell>
          <cell r="E286">
            <v>1.9897234806978163E-3</v>
          </cell>
          <cell r="F286">
            <v>2.2387898282999101E-3</v>
          </cell>
          <cell r="G286">
            <v>2.100506932900684E-3</v>
          </cell>
          <cell r="H286">
            <v>2.03712838933879E-3</v>
          </cell>
          <cell r="I286">
            <v>2.6718769901504268E-4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5.669225898780076E-2</v>
          </cell>
          <cell r="E287">
            <v>2.9405727655510737E-3</v>
          </cell>
          <cell r="F287">
            <v>3.3072527800096672E-3</v>
          </cell>
          <cell r="G287">
            <v>3.100473846633282E-3</v>
          </cell>
          <cell r="H287">
            <v>2.9992995443601784E-3</v>
          </cell>
          <cell r="I287">
            <v>3.8125829655775935E-4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1.4140412431062801E-5</v>
          </cell>
          <cell r="F288">
            <v>1.8072680362592402E-5</v>
          </cell>
          <cell r="G288">
            <v>1.5293004267319798E-5</v>
          </cell>
          <cell r="H288">
            <v>1.17673891828127E-5</v>
          </cell>
          <cell r="I288">
            <v>8.8253929373793805E-6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1.6989610992479604E-2</v>
          </cell>
          <cell r="E289">
            <v>8.9468677205696567E-4</v>
          </cell>
          <cell r="F289">
            <v>9.1266589644035945E-4</v>
          </cell>
          <cell r="G289">
            <v>9.2779497511197295E-4</v>
          </cell>
          <cell r="H289">
            <v>8.8326542561435739E-4</v>
          </cell>
          <cell r="I289">
            <v>1.1055462158222982E-4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3850.0816126852601</v>
          </cell>
          <cell r="E290">
            <v>3569.7776340975402</v>
          </cell>
          <cell r="F290">
            <v>2523.7473197434401</v>
          </cell>
          <cell r="G290">
            <v>967.31804919147498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17.806942621247874</v>
          </cell>
          <cell r="E291">
            <v>17.235951587738715</v>
          </cell>
          <cell r="F291">
            <v>12.954705857444079</v>
          </cell>
          <cell r="G291">
            <v>5.456800232929111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52.524987894751185</v>
          </cell>
          <cell r="E292">
            <v>48.7009227025586</v>
          </cell>
          <cell r="F292">
            <v>34.430386353935113</v>
          </cell>
          <cell r="G292">
            <v>13.196699170415766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0.70637161274585047</v>
          </cell>
          <cell r="G293">
            <v>0.35318593943635834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1.9021288547741057E-4</v>
          </cell>
          <cell r="F294">
            <v>2.0710343298097487E-4</v>
          </cell>
          <cell r="G294">
            <v>3.3653704001786563E-4</v>
          </cell>
          <cell r="H294">
            <v>3.8697237193519886E-4</v>
          </cell>
          <cell r="I294">
            <v>3.8092023723444452E-4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1.044316340636166E-4</v>
          </cell>
          <cell r="F295">
            <v>1.1370496731650948E-4</v>
          </cell>
          <cell r="G295">
            <v>1.8476725655987305E-4</v>
          </cell>
          <cell r="H295">
            <v>2.026479763879537E-4</v>
          </cell>
          <cell r="I295">
            <v>1.870070689899616E-4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1.2372591842946794E-3</v>
          </cell>
          <cell r="E296">
            <v>1.1971684475193596E-2</v>
          </cell>
          <cell r="F296">
            <v>1.7221492208110661E-3</v>
          </cell>
          <cell r="G296">
            <v>1.8648366411699611E-2</v>
          </cell>
          <cell r="H296">
            <v>1.1428673250737575E-2</v>
          </cell>
          <cell r="I296">
            <v>8.955920888215502E-3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8.2311805885900205E-4</v>
          </cell>
          <cell r="E297">
            <v>7.9644667920661244E-3</v>
          </cell>
          <cell r="F297">
            <v>1.1457034562306636E-3</v>
          </cell>
          <cell r="G297">
            <v>1.2406298822861449E-2</v>
          </cell>
          <cell r="H297">
            <v>6.9849617065331476E-3</v>
          </cell>
          <cell r="I297">
            <v>4.9980991106617868E-3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2.9624633091703049E-4</v>
          </cell>
          <cell r="F298">
            <v>2.882464897500808E-4</v>
          </cell>
          <cell r="G298">
            <v>4.4268147363747592E-4</v>
          </cell>
          <cell r="H298">
            <v>3.8806291104346869E-4</v>
          </cell>
          <cell r="I298">
            <v>3.8438737680966114E-4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1.6264664901837299E-4</v>
          </cell>
          <cell r="F299">
            <v>1.5825453602762022E-4</v>
          </cell>
          <cell r="G299">
            <v>2.4304320680284096E-4</v>
          </cell>
          <cell r="H299">
            <v>2.0321810399446836E-4</v>
          </cell>
          <cell r="I299">
            <v>1.8871057691179142E-4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2.462377047452613E-2</v>
          </cell>
          <cell r="F302">
            <v>0.27291214221699667</v>
          </cell>
          <cell r="G302">
            <v>1.6076874009740387</v>
          </cell>
          <cell r="H302">
            <v>5.0871658256429182</v>
          </cell>
          <cell r="I302">
            <v>6.2392975623784279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1.7573782801822146E-2</v>
          </cell>
          <cell r="F303">
            <v>0.1947751550179195</v>
          </cell>
          <cell r="G303">
            <v>1.1473932973494974</v>
          </cell>
          <cell r="H303">
            <v>3.3034945046894277</v>
          </cell>
          <cell r="I303">
            <v>3.7096992118455132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6.0131996031002235E-5</v>
          </cell>
          <cell r="F304">
            <v>2.7919764862907001E-4</v>
          </cell>
          <cell r="G304">
            <v>7.9806984237850451E-4</v>
          </cell>
          <cell r="H304">
            <v>4.0417110359305605E-2</v>
          </cell>
          <cell r="I304">
            <v>3.0997693507260081E-2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4.0004335774295838E-5</v>
          </cell>
          <cell r="F305">
            <v>1.8574331837234757E-4</v>
          </cell>
          <cell r="G305">
            <v>5.309362078948595E-4</v>
          </cell>
          <cell r="H305">
            <v>2.4545529168512679E-2</v>
          </cell>
          <cell r="I305">
            <v>1.7122342839866387E-2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152.31061555821299</v>
          </cell>
          <cell r="E306">
            <v>103.077256546109</v>
          </cell>
          <cell r="F306">
            <v>70.263126020814695</v>
          </cell>
          <cell r="G306">
            <v>33.437967978459199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1.591553277672483</v>
          </cell>
          <cell r="E307">
            <v>1.0995442723708908</v>
          </cell>
          <cell r="F307">
            <v>0.77246420728490506</v>
          </cell>
          <cell r="G307">
            <v>0.38581943021254478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2.0638294791085716</v>
          </cell>
          <cell r="E308">
            <v>1.3967107933077083</v>
          </cell>
          <cell r="F308">
            <v>0.95207487833082205</v>
          </cell>
          <cell r="G308">
            <v>0.45308899699809257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0.37186452316545177</v>
          </cell>
          <cell r="G309">
            <v>0.18593182947487594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2.3800736479743716E-2</v>
          </cell>
          <cell r="F310">
            <v>2.7890141709289471E-2</v>
          </cell>
          <cell r="G310">
            <v>3.5023332886237511E-2</v>
          </cell>
          <cell r="H310">
            <v>5.0634556273436368E-3</v>
          </cell>
          <cell r="I310">
            <v>4.1244116551333622E-3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1.7769706495060322E-2</v>
          </cell>
          <cell r="F311">
            <v>2.0822869607480785E-2</v>
          </cell>
          <cell r="G311">
            <v>2.6148533109339123E-2</v>
          </cell>
          <cell r="H311">
            <v>3.5445385452503946E-3</v>
          </cell>
          <cell r="I311">
            <v>2.6814452029471185E-3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3.548804078990306E-4</v>
          </cell>
          <cell r="F312">
            <v>0.13023519586933069</v>
          </cell>
          <cell r="G312">
            <v>1.0511920362479306</v>
          </cell>
          <cell r="H312">
            <v>3.5197887468491285</v>
          </cell>
          <cell r="I312">
            <v>4.3244994439934326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2.5327523319353232E-4</v>
          </cell>
          <cell r="F313">
            <v>9.2947789930389532E-2</v>
          </cell>
          <cell r="G313">
            <v>0.75022712492944621</v>
          </cell>
          <cell r="H313">
            <v>2.2857708364650855</v>
          </cell>
          <cell r="I313">
            <v>2.5718801604050436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7.3559411871116795E-2</v>
          </cell>
          <cell r="F314">
            <v>8.4287425218653497E-2</v>
          </cell>
          <cell r="G314">
            <v>0.10485584578754775</v>
          </cell>
          <cell r="H314">
            <v>5.5453495841636452E-3</v>
          </cell>
          <cell r="I314">
            <v>4.4607550172253395E-3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5.4919693767101319E-2</v>
          </cell>
          <cell r="F315">
            <v>6.2929263076986389E-2</v>
          </cell>
          <cell r="G315">
            <v>7.8285712104825336E-2</v>
          </cell>
          <cell r="H315">
            <v>3.8770960597740694E-3</v>
          </cell>
          <cell r="I315">
            <v>2.8972657151016775E-3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1.4315183694521729</v>
          </cell>
          <cell r="E316">
            <v>1.3727879059636519</v>
          </cell>
          <cell r="F316">
            <v>3.0130977469777327</v>
          </cell>
          <cell r="G316">
            <v>4.2702228551471171</v>
          </cell>
          <cell r="H316">
            <v>5.4729106885902414</v>
          </cell>
          <cell r="I316">
            <v>5.905733598198081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8.1367333412410633E-3</v>
          </cell>
          <cell r="E317">
            <v>7.8029100871277084E-3</v>
          </cell>
          <cell r="F317">
            <v>1.7126411662907549E-2</v>
          </cell>
          <cell r="G317">
            <v>2.4271895786640855E-2</v>
          </cell>
          <cell r="H317">
            <v>3.1107959089989617E-2</v>
          </cell>
          <cell r="I317">
            <v>3.3568119346827179E-2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2.5381531373265508E-2</v>
          </cell>
          <cell r="E318">
            <v>2.434021109864629E-2</v>
          </cell>
          <cell r="F318">
            <v>5.342371891804501E-2</v>
          </cell>
          <cell r="G318">
            <v>7.571317119055164E-2</v>
          </cell>
          <cell r="H318">
            <v>9.7037423556564528E-2</v>
          </cell>
          <cell r="I318">
            <v>0.10471158862053333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4.4790212011149298E-7</v>
          </cell>
          <cell r="E319">
            <v>6.2218242259024098E-6</v>
          </cell>
          <cell r="F319">
            <v>4.9347194961124998E-4</v>
          </cell>
          <cell r="G319">
            <v>1.1365293653296999E-3</v>
          </cell>
          <cell r="H319">
            <v>1.3344842379244099E-3</v>
          </cell>
          <cell r="I319">
            <v>2.4037931794376102E-3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5.8344790212011143E-4</v>
          </cell>
          <cell r="E320">
            <v>7.1563219555412867E-4</v>
          </cell>
          <cell r="F320">
            <v>1.2090740567219298E-3</v>
          </cell>
          <cell r="G320">
            <v>2.0366460029921083E-3</v>
          </cell>
          <cell r="H320">
            <v>3.017402258123691E-3</v>
          </cell>
          <cell r="I320">
            <v>3.333046828691788E-3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2.4081454624195149E-2</v>
          </cell>
          <cell r="E321">
            <v>5.3688931350696821E-2</v>
          </cell>
          <cell r="F321">
            <v>0.19838809490469431</v>
          </cell>
          <cell r="G321">
            <v>0.84228798430729046</v>
          </cell>
          <cell r="H321">
            <v>2.1273546803599039</v>
          </cell>
          <cell r="I321">
            <v>4.5665883792425959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3.5343343475040541E-2</v>
          </cell>
          <cell r="E322">
            <v>7.8796998401792745E-2</v>
          </cell>
          <cell r="F322">
            <v>0.29116590708481355</v>
          </cell>
          <cell r="G322">
            <v>1.2361908364273924</v>
          </cell>
          <cell r="H322">
            <v>3.1222294638984276</v>
          </cell>
          <cell r="I322">
            <v>6.7021907154453695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1.15369856220052E-3</v>
          </cell>
          <cell r="F323">
            <v>1.01045390757459E-2</v>
          </cell>
          <cell r="G323">
            <v>4.5838427526111003E-2</v>
          </cell>
          <cell r="H323">
            <v>9.1295622290820805E-2</v>
          </cell>
          <cell r="I323">
            <v>0.36238311404616402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1.699E-3</v>
          </cell>
          <cell r="E324">
            <v>3.7456985622005201E-3</v>
          </cell>
          <cell r="F324">
            <v>1.38502376379464E-2</v>
          </cell>
          <cell r="G324">
            <v>5.8725786199615999E-2</v>
          </cell>
          <cell r="H324">
            <v>0.18328489613444396</v>
          </cell>
          <cell r="I324">
            <v>0.42288662875455912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1.4889585329260388E-4</v>
          </cell>
          <cell r="E325">
            <v>3.7142176316450347E-4</v>
          </cell>
          <cell r="F325">
            <v>4.1614761086685982E-4</v>
          </cell>
          <cell r="G325">
            <v>6.8711490578354951E-3</v>
          </cell>
          <cell r="H325">
            <v>2.4768838765681117E-2</v>
          </cell>
          <cell r="I325">
            <v>5.9581073956010866E-2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3.9318331198217389E-4</v>
          </cell>
          <cell r="E326">
            <v>9.6696613565798949E-4</v>
          </cell>
          <cell r="F326">
            <v>1.0660371194445642E-3</v>
          </cell>
          <cell r="G326">
            <v>1.5371647695265757E-2</v>
          </cell>
          <cell r="H326">
            <v>5.0738425671888555E-2</v>
          </cell>
          <cell r="I326">
            <v>0.11131508138971603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1.6700962841023999E-6</v>
          </cell>
          <cell r="F327">
            <v>2.4407988210766999E-6</v>
          </cell>
          <cell r="G327">
            <v>1.5318715123824699E-4</v>
          </cell>
          <cell r="H327">
            <v>3.9378779590897901E-4</v>
          </cell>
          <cell r="I327">
            <v>1.1562369375530399E-3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3.3713942307692301E-6</v>
          </cell>
          <cell r="E328">
            <v>8.3881153433467004E-6</v>
          </cell>
          <cell r="F328">
            <v>1.0612729924188421E-5</v>
          </cell>
          <cell r="G328">
            <v>1.5418181442415209E-4</v>
          </cell>
          <cell r="H328">
            <v>5.433426323284982E-4</v>
          </cell>
          <cell r="I328">
            <v>1.3798729244549645E-3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2.2735445808733245E-4</v>
          </cell>
          <cell r="E329">
            <v>3.3383002229711708E-4</v>
          </cell>
          <cell r="F329">
            <v>3.3503523104095104E-4</v>
          </cell>
          <cell r="G329">
            <v>4.340985223004955E-4</v>
          </cell>
          <cell r="H329">
            <v>3.2791790467815912E-2</v>
          </cell>
          <cell r="I329">
            <v>5.5163641166047848E-2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8.262005801472393E-4</v>
          </cell>
          <cell r="E330">
            <v>1.1975716801381033E-3</v>
          </cell>
          <cell r="F330">
            <v>1.1940050234866279E-3</v>
          </cell>
          <cell r="G330">
            <v>1.3650635038035439E-3</v>
          </cell>
          <cell r="H330">
            <v>9.2850312146127947E-2</v>
          </cell>
          <cell r="I330">
            <v>0.14402297837036926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4.9122310207238903E-7</v>
          </cell>
          <cell r="F331">
            <v>7.3241773559038898E-7</v>
          </cell>
          <cell r="G331">
            <v>7.9585769692442107E-6</v>
          </cell>
          <cell r="H331">
            <v>5.0300433838420795E-4</v>
          </cell>
          <cell r="I331">
            <v>9.1006389002780495E-4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5.2318324440403806E-6</v>
          </cell>
          <cell r="E332">
            <v>7.5566243320054892E-6</v>
          </cell>
          <cell r="F332">
            <v>7.9271843714915801E-6</v>
          </cell>
          <cell r="G332">
            <v>9.5197967830845506E-6</v>
          </cell>
          <cell r="H332">
            <v>7.1275297812924197E-4</v>
          </cell>
          <cell r="I332">
            <v>1.19888609668826E-3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7.3290109973796872E-5</v>
          </cell>
          <cell r="E333">
            <v>1.3511429212327824E-4</v>
          </cell>
          <cell r="F333">
            <v>1.17796023414759E-4</v>
          </cell>
          <cell r="G333">
            <v>1.2626469080852321E-4</v>
          </cell>
          <cell r="H333">
            <v>6.4427701262643946E-4</v>
          </cell>
          <cell r="I333">
            <v>1.5568759255191265E-3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4.0055717818872387E-4</v>
          </cell>
          <cell r="E334">
            <v>7.308227110347067E-4</v>
          </cell>
          <cell r="F334">
            <v>6.3343116741849904E-4</v>
          </cell>
          <cell r="G334">
            <v>6.2631680382906985E-4</v>
          </cell>
          <cell r="H334">
            <v>2.7246754810005412E-3</v>
          </cell>
          <cell r="I334">
            <v>6.0024577494087851E-3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2.5970115320602301E-7</v>
          </cell>
          <cell r="F335">
            <v>2.7412209902099902E-7</v>
          </cell>
          <cell r="G335">
            <v>1.4309674080640201E-6</v>
          </cell>
          <cell r="H335">
            <v>1.0966571242967E-5</v>
          </cell>
          <cell r="I335">
            <v>3.0100942000097598E-5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1.7124932647056901E-6</v>
          </cell>
          <cell r="E336">
            <v>3.0398413982583532E-6</v>
          </cell>
          <cell r="F336">
            <v>2.728776246969561E-6</v>
          </cell>
          <cell r="G336">
            <v>2.7739109101502702E-6</v>
          </cell>
          <cell r="H336">
            <v>1.4048704004327601E-5</v>
          </cell>
          <cell r="I336">
            <v>3.3857225654749401E-5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4.4242543474558594E-6</v>
          </cell>
          <cell r="F337">
            <v>1.1512260752823763E-5</v>
          </cell>
          <cell r="G337">
            <v>7.7103013684665309E-6</v>
          </cell>
          <cell r="H337">
            <v>1.6209207681441357E-5</v>
          </cell>
          <cell r="I337">
            <v>5.6755769538410521E-6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3.4992519137128108E-5</v>
          </cell>
          <cell r="F338">
            <v>8.874187550738314E-5</v>
          </cell>
          <cell r="G338">
            <v>5.4203481032753353E-5</v>
          </cell>
          <cell r="H338">
            <v>1.0297623947391307E-4</v>
          </cell>
          <cell r="I338">
            <v>3.3054101116686658E-5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1.2532795940532301E-7</v>
          </cell>
          <cell r="F339">
            <v>1.3024140055604799E-7</v>
          </cell>
          <cell r="G339">
            <v>1.51055465518371E-7</v>
          </cell>
          <cell r="H339">
            <v>2.8297186279864601E-7</v>
          </cell>
          <cell r="I339">
            <v>1.2071907526822899E-7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1.2532795940532301E-7</v>
          </cell>
          <cell r="F340">
            <v>2.5556935996137102E-7</v>
          </cell>
          <cell r="G340">
            <v>1.9679791040834159E-7</v>
          </cell>
          <cell r="H340">
            <v>4.0901117396560941E-7</v>
          </cell>
          <cell r="I340">
            <v>1.7037742158866999E-7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1.3750257338610438E-2</v>
          </cell>
          <cell r="E341">
            <v>0.32967109110388104</v>
          </cell>
          <cell r="F341">
            <v>0.79373792665786591</v>
          </cell>
          <cell r="G341">
            <v>1.589394783214958</v>
          </cell>
          <cell r="H341">
            <v>2.3232501972908173</v>
          </cell>
          <cell r="I341">
            <v>2.4026171559553209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7.5898162248418128E-3</v>
          </cell>
          <cell r="E342">
            <v>0.18197063040380887</v>
          </cell>
          <cell r="F342">
            <v>0.43812452710277561</v>
          </cell>
          <cell r="G342">
            <v>0.87730825803896428</v>
          </cell>
          <cell r="H342">
            <v>1.2086359490783467</v>
          </cell>
          <cell r="I342">
            <v>1.1350460970809582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3.4537488769436198E-5</v>
          </cell>
          <cell r="E343">
            <v>3.3492314479845499E-2</v>
          </cell>
          <cell r="F343">
            <v>8.8528586915727694E-2</v>
          </cell>
          <cell r="G343">
            <v>0.14554880445086399</v>
          </cell>
          <cell r="H343">
            <v>0.153235743322261</v>
          </cell>
          <cell r="I343">
            <v>0.287964038210967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1.5062982449318663E-3</v>
          </cell>
          <cell r="E344">
            <v>3.5221117626411599E-2</v>
          </cell>
          <cell r="F344">
            <v>0.1206089579709243</v>
          </cell>
          <cell r="G344">
            <v>0.24153447835536551</v>
          </cell>
          <cell r="H344">
            <v>0.35307108465911546</v>
          </cell>
          <cell r="I344">
            <v>0.36513677456000826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16.098095794155402</v>
          </cell>
          <cell r="E345">
            <v>14.9543041651946</v>
          </cell>
          <cell r="F345">
            <v>339.47653423753701</v>
          </cell>
          <cell r="G345">
            <v>410.00500028872102</v>
          </cell>
          <cell r="H345">
            <v>87.603053142674298</v>
          </cell>
          <cell r="I345">
            <v>122.619783299123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0.30768886466440676</v>
          </cell>
          <cell r="E346">
            <v>0.31914483928435755</v>
          </cell>
          <cell r="F346">
            <v>6.0080857827223975</v>
          </cell>
          <cell r="G346">
            <v>7.2468780268387665</v>
          </cell>
          <cell r="H346">
            <v>1.560415478169761</v>
          </cell>
          <cell r="I346">
            <v>2.2023422084442608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0.28542723039282675</v>
          </cell>
          <cell r="E347">
            <v>0.26514723697153564</v>
          </cell>
          <cell r="F347">
            <v>6.019087486481153</v>
          </cell>
          <cell r="G347">
            <v>7.269592203700741</v>
          </cell>
          <cell r="H347">
            <v>1.5532456230970617</v>
          </cell>
          <cell r="I347">
            <v>2.1741096329631744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2.3243097954720127E-2</v>
          </cell>
          <cell r="E348">
            <v>5.1240903948743352E-2</v>
          </cell>
          <cell r="F348">
            <v>6.390536349989517E-3</v>
          </cell>
          <cell r="G348">
            <v>2.4319075802540927E-4</v>
          </cell>
          <cell r="H348">
            <v>2.5779855328776267E-4</v>
          </cell>
          <cell r="I348">
            <v>4.3838512507610888E-4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3.77462598123506E-3</v>
          </cell>
          <cell r="F349">
            <v>1.7723294796527494E-3</v>
          </cell>
          <cell r="G349">
            <v>1.5869238024656949E-4</v>
          </cell>
          <cell r="H349">
            <v>1.1889425466997299E-2</v>
          </cell>
          <cell r="I349">
            <v>3.4819130513754633E-2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7.2127480332539499E-8</v>
          </cell>
          <cell r="E350">
            <v>6.3833644442153998E-8</v>
          </cell>
          <cell r="F350">
            <v>9.5456549077877504E-8</v>
          </cell>
          <cell r="G350">
            <v>8.8629469904143905E-8</v>
          </cell>
          <cell r="H350">
            <v>1.2788852525755899E-7</v>
          </cell>
          <cell r="I350">
            <v>2.9142914345060599E-7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0.95961776520912434</v>
          </cell>
          <cell r="E351">
            <v>0.95961782904276882</v>
          </cell>
          <cell r="F351">
            <v>0.95961792449931782</v>
          </cell>
          <cell r="G351">
            <v>0.95961801312878781</v>
          </cell>
          <cell r="H351">
            <v>0.95961827725872129</v>
          </cell>
          <cell r="I351">
            <v>0.48125422504180876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9.6808980810029269E-2</v>
          </cell>
          <cell r="E352">
            <v>0.15022245057919148</v>
          </cell>
          <cell r="F352">
            <v>0.19148662305547093</v>
          </cell>
          <cell r="G352">
            <v>7.4038899779981469</v>
          </cell>
          <cell r="H352">
            <v>17.949188724384157</v>
          </cell>
          <cell r="I352">
            <v>17.701540112565279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6.6135466194145398E-2</v>
          </cell>
          <cell r="E353">
            <v>0.10262510480693496</v>
          </cell>
          <cell r="F353">
            <v>0.13081489940036853</v>
          </cell>
          <cell r="G353">
            <v>5.057998867955658</v>
          </cell>
          <cell r="H353">
            <v>11.549135299195004</v>
          </cell>
          <cell r="I353">
            <v>10.305781520775222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6.9012172111612095E-5</v>
          </cell>
          <cell r="E354">
            <v>1.4002779081970199E-4</v>
          </cell>
          <cell r="F354">
            <v>3.6327559972854401E-3</v>
          </cell>
          <cell r="G354">
            <v>0.57973728485863296</v>
          </cell>
          <cell r="H354">
            <v>0.59023149089986104</v>
          </cell>
          <cell r="I354">
            <v>1.4586689422235499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7.3561611854862322E-3</v>
          </cell>
          <cell r="E355">
            <v>1.1397599951078748E-2</v>
          </cell>
          <cell r="F355">
            <v>1.4535484041639188E-2</v>
          </cell>
          <cell r="G355">
            <v>0.56175638855336485</v>
          </cell>
          <cell r="H355">
            <v>1.8931827501560516</v>
          </cell>
          <cell r="I355">
            <v>1.8670842901018569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2.7905689111511731E-2</v>
          </cell>
          <cell r="E356">
            <v>2.4237208163508141E-2</v>
          </cell>
          <cell r="F356">
            <v>1.8606487723180826E-2</v>
          </cell>
          <cell r="G356">
            <v>9.3015330807477512E-3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4.0488630019806467E-2</v>
          </cell>
          <cell r="E357">
            <v>3.4841274349754828E-2</v>
          </cell>
          <cell r="F357">
            <v>2.6381636064784372E-2</v>
          </cell>
          <cell r="G357">
            <v>1.3188392362472682E-2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6.1003454912199315E-2</v>
          </cell>
          <cell r="E359">
            <v>9.1854993955110167E-2</v>
          </cell>
          <cell r="F359">
            <v>0.11997939088661644</v>
          </cell>
          <cell r="G359">
            <v>0.10563865435574928</v>
          </cell>
          <cell r="H359">
            <v>0.66643895474244441</v>
          </cell>
          <cell r="I359">
            <v>0.85057580340168915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4.5611671923128393E-2</v>
          </cell>
          <cell r="E360">
            <v>6.8679058502694679E-2</v>
          </cell>
          <cell r="F360">
            <v>8.9707388254214482E-2</v>
          </cell>
          <cell r="G360">
            <v>7.8984963258394561E-2</v>
          </cell>
          <cell r="H360">
            <v>0.47290579055548748</v>
          </cell>
          <cell r="I360">
            <v>0.53672262184883879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4.8136543019342797E-5</v>
          </cell>
          <cell r="E361">
            <v>1.4428923637150299E-4</v>
          </cell>
          <cell r="F361">
            <v>2.18000822849245E-3</v>
          </cell>
          <cell r="G361">
            <v>4.2715821469329398E-4</v>
          </cell>
          <cell r="H361">
            <v>4.22820990332708E-4</v>
          </cell>
          <cell r="I361">
            <v>5.28052461162003E-2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4.2693578406922325E-3</v>
          </cell>
          <cell r="E362">
            <v>6.3178697356869517E-3</v>
          </cell>
          <cell r="F362">
            <v>8.2678490599779868E-3</v>
          </cell>
          <cell r="G362">
            <v>7.2734908502834596E-3</v>
          </cell>
          <cell r="H362">
            <v>4.5843338767383328E-2</v>
          </cell>
          <cell r="I362">
            <v>5.8495985709035997E-2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0.19430727312740959</v>
          </cell>
          <cell r="E363">
            <v>1.0738262748912799</v>
          </cell>
          <cell r="F363">
            <v>4.1525329009691392</v>
          </cell>
          <cell r="G363">
            <v>13.21886102517427</v>
          </cell>
          <cell r="H363">
            <v>22.497675673356202</v>
          </cell>
          <cell r="I363">
            <v>23.084809978586673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0.15004736361265381</v>
          </cell>
          <cell r="E364">
            <v>0.82922681653703123</v>
          </cell>
          <cell r="F364">
            <v>3.2066561589625375</v>
          </cell>
          <cell r="G364">
            <v>10.207828121229834</v>
          </cell>
          <cell r="H364">
            <v>16.287566466663723</v>
          </cell>
          <cell r="I364">
            <v>15.188490944930596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1.4857130009940001E-4</v>
          </cell>
          <cell r="E365">
            <v>5.7237477720694097E-2</v>
          </cell>
          <cell r="F365">
            <v>0.25016803371736901</v>
          </cell>
          <cell r="G365">
            <v>0.80042148875177699</v>
          </cell>
          <cell r="H365">
            <v>0.920059322171774</v>
          </cell>
          <cell r="I365">
            <v>1.94484152197131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1.53514402328894E-2</v>
          </cell>
          <cell r="E366">
            <v>8.4555371464671278E-2</v>
          </cell>
          <cell r="F366">
            <v>0.32700598601872177</v>
          </cell>
          <cell r="G366">
            <v>1.0408730184254666</v>
          </cell>
          <cell r="H366">
            <v>1.9585542415126385</v>
          </cell>
          <cell r="I366">
            <v>2.3444198070959619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9.3353026073609603E-3</v>
          </cell>
          <cell r="F367">
            <v>7.74708349022981E-2</v>
          </cell>
          <cell r="G367">
            <v>4.1900350743254128E-2</v>
          </cell>
          <cell r="H367">
            <v>0.10883309580675916</v>
          </cell>
          <cell r="I367">
            <v>2.2281530680946009E-2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1.9901660134938434E-5</v>
          </cell>
          <cell r="F368">
            <v>1.7293663745391233E-4</v>
          </cell>
          <cell r="G368">
            <v>9.6752028817716305E-5</v>
          </cell>
          <cell r="H368">
            <v>2.9038543777333418E-4</v>
          </cell>
          <cell r="I368">
            <v>6.1591680353092305E-5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1.6551954977590344E-4</v>
          </cell>
          <cell r="F369">
            <v>1.3735963635159243E-3</v>
          </cell>
          <cell r="G369">
            <v>7.4291402027046262E-4</v>
          </cell>
          <cell r="H369">
            <v>1.9296648192687804E-3</v>
          </cell>
          <cell r="I369">
            <v>3.9506260072599256E-4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5.4177288034080903E-7</v>
          </cell>
          <cell r="F370">
            <v>3.4047168260459999E-6</v>
          </cell>
          <cell r="G370">
            <v>1.0008351572937E-6</v>
          </cell>
          <cell r="H370">
            <v>4.7237240001787697E-6</v>
          </cell>
          <cell r="I370">
            <v>5.1337307821650797E-7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5.4177288034080903E-7</v>
          </cell>
          <cell r="F371">
            <v>3.9464897063868103E-6</v>
          </cell>
          <cell r="G371">
            <v>2.24896630894337E-6</v>
          </cell>
          <cell r="H371">
            <v>6.6357274628021001E-6</v>
          </cell>
          <cell r="I371">
            <v>1.6137068746526E-6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3.1247479619199866E-5</v>
          </cell>
          <cell r="F372">
            <v>6.0260435564929097E-5</v>
          </cell>
          <cell r="G372">
            <v>1.1105150201128782E-4</v>
          </cell>
          <cell r="H372">
            <v>2.3652790915899653E-4</v>
          </cell>
          <cell r="I372">
            <v>1.3142646795788446E-2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6.7183936923397383E-5</v>
          </cell>
          <cell r="F373">
            <v>1.2620594374120397E-4</v>
          </cell>
          <cell r="G373">
            <v>2.2076400792406706E-4</v>
          </cell>
          <cell r="H373">
            <v>4.1803869825422031E-4</v>
          </cell>
          <cell r="I373">
            <v>2.1738728552739502E-2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2.2789302979474601E-6</v>
          </cell>
          <cell r="F374">
            <v>2.46722467181526E-6</v>
          </cell>
          <cell r="G374">
            <v>4.3196005096435902E-6</v>
          </cell>
          <cell r="H374">
            <v>1.18244602026211E-5</v>
          </cell>
          <cell r="I374">
            <v>1.02139580256881E-3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2.2789302979474601E-6</v>
          </cell>
          <cell r="F375">
            <v>4.7461549697627201E-6</v>
          </cell>
          <cell r="G375">
            <v>8.7638076330378995E-6</v>
          </cell>
          <cell r="H375">
            <v>1.9973808078556658E-5</v>
          </cell>
          <cell r="I375">
            <v>1.0286193508020475E-3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8.6385725176357508E-3</v>
          </cell>
          <cell r="F376">
            <v>5.3723655931989786E-2</v>
          </cell>
          <cell r="G376">
            <v>9.8774445969210395E-2</v>
          </cell>
          <cell r="H376">
            <v>0.10821788088900994</v>
          </cell>
          <cell r="I376">
            <v>3.5389409307565609E-2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1.301883059226173E-5</v>
          </cell>
          <cell r="F377">
            <v>8.4421475065672453E-5</v>
          </cell>
          <cell r="G377">
            <v>1.6178555374940265E-4</v>
          </cell>
          <cell r="H377">
            <v>1.9794048036449782E-4</v>
          </cell>
          <cell r="I377">
            <v>6.7399202351265284E-5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1.5316617939070492E-4</v>
          </cell>
          <cell r="F378">
            <v>9.5254709099272723E-4</v>
          </cell>
          <cell r="G378">
            <v>1.7513199639930914E-3</v>
          </cell>
          <cell r="H378">
            <v>1.9187567533512392E-3</v>
          </cell>
          <cell r="I378">
            <v>6.2747179623343162E-4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3.4476412263663801E-7</v>
          </cell>
          <cell r="F379">
            <v>1.58824780297519E-6</v>
          </cell>
          <cell r="G379">
            <v>1.69336199473641E-6</v>
          </cell>
          <cell r="H379">
            <v>1.5100153945571301E-6</v>
          </cell>
          <cell r="I379">
            <v>3.4839326829025501E-7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3.4476412263663801E-7</v>
          </cell>
          <cell r="F380">
            <v>1.93301192561183E-6</v>
          </cell>
          <cell r="G380">
            <v>3.5806942501850102E-6</v>
          </cell>
          <cell r="H380">
            <v>4.4115945005905499E-6</v>
          </cell>
          <cell r="I380">
            <v>1.5593753295262036E-6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1.987452747248572E-2</v>
          </cell>
          <cell r="E381">
            <v>7.2419772444707542E-2</v>
          </cell>
          <cell r="F381">
            <v>14.030928488780756</v>
          </cell>
          <cell r="G381">
            <v>44.830036001648729</v>
          </cell>
          <cell r="H381">
            <v>33.204107925284411</v>
          </cell>
          <cell r="I381">
            <v>3.548433650006335E-2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3.3599384700785375E-5</v>
          </cell>
          <cell r="E382">
            <v>1.256795053161414E-4</v>
          </cell>
          <cell r="F382">
            <v>2.5911126029155941E-2</v>
          </cell>
          <cell r="G382">
            <v>8.8294978826740297E-2</v>
          </cell>
          <cell r="H382">
            <v>7.2495974862002849E-2</v>
          </cell>
          <cell r="I382">
            <v>7.9475981752203127E-5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2.7113952895614917E-4</v>
          </cell>
          <cell r="E383">
            <v>9.8799143853625648E-4</v>
          </cell>
          <cell r="F383">
            <v>0.19141785114298468</v>
          </cell>
          <cell r="G383">
            <v>0.61159667123668104</v>
          </cell>
          <cell r="H383">
            <v>0.45298919406936394</v>
          </cell>
          <cell r="I383">
            <v>4.8409736016457504E-4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2.0473780338496299E-6</v>
          </cell>
          <cell r="F384">
            <v>4.8624037769871002E-4</v>
          </cell>
          <cell r="G384">
            <v>1.5091336417770199E-3</v>
          </cell>
          <cell r="H384">
            <v>1.3721985010979E-3</v>
          </cell>
          <cell r="I384">
            <v>5.3675891190036703E-7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2.8793048974220629E-6</v>
          </cell>
          <cell r="F385">
            <v>4.8911968259613141E-4</v>
          </cell>
          <cell r="G385">
            <v>1.9976155335610763E-3</v>
          </cell>
          <cell r="H385">
            <v>1.717815709999061E-3</v>
          </cell>
          <cell r="I385">
            <v>1.8876734328160264E-6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7.7922875077417802E-3</v>
          </cell>
          <cell r="F386">
            <v>1.2761768452057536</v>
          </cell>
          <cell r="G386">
            <v>2.1428910806519781</v>
          </cell>
          <cell r="H386">
            <v>4.57045677772056</v>
          </cell>
          <cell r="I386">
            <v>0.73839554132381502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7.7953454916691066E-6</v>
          </cell>
          <cell r="F387">
            <v>1.342635735518059E-3</v>
          </cell>
          <cell r="G387">
            <v>2.3301222131619078E-3</v>
          </cell>
          <cell r="H387">
            <v>5.6047686419275662E-3</v>
          </cell>
          <cell r="I387">
            <v>9.3023708009030168E-4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1.381611260237904E-4</v>
          </cell>
          <cell r="F388">
            <v>2.2627249028470908E-2</v>
          </cell>
          <cell r="G388">
            <v>3.799452270659525E-2</v>
          </cell>
          <cell r="H388">
            <v>8.103646769008109E-2</v>
          </cell>
          <cell r="I388">
            <v>1.3092119527018E-2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2.00382168039888E-7</v>
          </cell>
          <cell r="F389">
            <v>2.9068826194604999E-5</v>
          </cell>
          <cell r="G389">
            <v>2.1464705081416998E-5</v>
          </cell>
          <cell r="H389">
            <v>5.8146036558807402E-5</v>
          </cell>
          <cell r="I389">
            <v>3.2129217153785398E-7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2.00382168039888E-7</v>
          </cell>
          <cell r="F390">
            <v>2.9269208362644901E-5</v>
          </cell>
          <cell r="G390">
            <v>5.06522564571904E-5</v>
          </cell>
          <cell r="H390">
            <v>1.2183637472797799E-4</v>
          </cell>
          <cell r="I390">
            <v>2.0237545106902701E-5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8.0431552014066892</v>
          </cell>
          <cell r="E391">
            <v>9.6842836687109433</v>
          </cell>
          <cell r="F391">
            <v>17.552681457522468</v>
          </cell>
          <cell r="G391">
            <v>29.291155073950776</v>
          </cell>
          <cell r="H391">
            <v>2.952890408177725</v>
          </cell>
          <cell r="I391">
            <v>3.0574282325401249E-2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9.5975632599412906E-3</v>
          </cell>
          <cell r="E392">
            <v>1.1591618803642532E-2</v>
          </cell>
          <cell r="F392">
            <v>2.1805132184829292E-2</v>
          </cell>
          <cell r="G392">
            <v>3.9173331297135482E-2</v>
          </cell>
          <cell r="H392">
            <v>4.1576891234902519E-3</v>
          </cell>
          <cell r="I392">
            <v>4.7420870438215954E-5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0.10972926604920463</v>
          </cell>
          <cell r="E393">
            <v>0.13211846751310982</v>
          </cell>
          <cell r="F393">
            <v>0.23946359423632288</v>
          </cell>
          <cell r="G393">
            <v>0.39960648122715858</v>
          </cell>
          <cell r="H393">
            <v>4.0284998747308662E-2</v>
          </cell>
          <cell r="I393">
            <v>4.1711162790451859E-4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2.9986225478152202E-6</v>
          </cell>
          <cell r="F394">
            <v>1.9181827546310199E-4</v>
          </cell>
          <cell r="G394">
            <v>4.2323474835925801E-4</v>
          </cell>
          <cell r="H394">
            <v>1.4139827468235299E-6</v>
          </cell>
          <cell r="I394">
            <v>2.2765800573138601E-7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1.8365453882449091E-4</v>
          </cell>
          <cell r="E395">
            <v>2.1991093607083396E-4</v>
          </cell>
          <cell r="F395">
            <v>4.1173197601647151E-4</v>
          </cell>
          <cell r="G395">
            <v>7.3924257484502475E-4</v>
          </cell>
          <cell r="H395">
            <v>7.8660024447989676E-5</v>
          </cell>
          <cell r="I395">
            <v>1.021500174833233E-6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F396">
            <v>1.4121194526216421E-3</v>
          </cell>
          <cell r="G396">
            <v>8.8530133449839601E-4</v>
          </cell>
          <cell r="H396">
            <v>2.2197468577314101E-3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F397">
            <v>9.8622211715913743E-7</v>
          </cell>
          <cell r="G397">
            <v>6.3304289798292253E-7</v>
          </cell>
          <cell r="H397">
            <v>1.8266804659128307E-6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F398">
            <v>2.5037578947192207E-5</v>
          </cell>
          <cell r="G398">
            <v>1.5696832171957368E-5</v>
          </cell>
          <cell r="H398">
            <v>3.9357213789564112E-5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1.2829865193074801E-8</v>
          </cell>
          <cell r="F399">
            <v>3.21531183638722E-8</v>
          </cell>
          <cell r="G399">
            <v>1.48795719868957E-8</v>
          </cell>
          <cell r="H399">
            <v>3.5540341611433101E-8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1.2829865193074801E-8</v>
          </cell>
          <cell r="F400">
            <v>4.4982983556946997E-8</v>
          </cell>
          <cell r="G400">
            <v>4.2300544620238297E-8</v>
          </cell>
          <cell r="H400">
            <v>6.6598364446216304E-8</v>
          </cell>
          <cell r="I400">
            <v>6.2369260838599802E-9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45.119759608350797</v>
          </cell>
          <cell r="E401">
            <v>55.840777283472427</v>
          </cell>
          <cell r="F401">
            <v>104.05876168964579</v>
          </cell>
          <cell r="G401">
            <v>184.17732431550937</v>
          </cell>
          <cell r="H401">
            <v>83.132616965870668</v>
          </cell>
          <cell r="I401">
            <v>4.9603958009231557E-2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3.5670788160579357E-2</v>
          </cell>
          <cell r="E402">
            <v>4.4282807771838295E-2</v>
          </cell>
          <cell r="F402">
            <v>8.5765812626944188E-2</v>
          </cell>
          <cell r="G402">
            <v>0.16563067264565814</v>
          </cell>
          <cell r="H402">
            <v>8.1293467664387997E-2</v>
          </cell>
          <cell r="I402">
            <v>5.1506566624814571E-5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0.61554924431583602</v>
          </cell>
          <cell r="E403">
            <v>0.7618114226940319</v>
          </cell>
          <cell r="F403">
            <v>1.4196283995858909</v>
          </cell>
          <cell r="G403">
            <v>2.5126510820669732</v>
          </cell>
          <cell r="H403">
            <v>1.1341421141319346</v>
          </cell>
          <cell r="I403">
            <v>6.7672521158569675E-4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1.2767784029618301E-6</v>
          </cell>
          <cell r="F404">
            <v>7.8220451342202895E-4</v>
          </cell>
          <cell r="G404">
            <v>2.0845184514094199E-3</v>
          </cell>
          <cell r="H404">
            <v>2.5206089765268799E-6</v>
          </cell>
          <cell r="I404">
            <v>1.518921959648E-7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6.8847376092651298E-4</v>
          </cell>
          <cell r="E405">
            <v>8.3548018776297085E-4</v>
          </cell>
          <cell r="F405">
            <v>1.617685760483156E-3</v>
          </cell>
          <cell r="G405">
            <v>3.1235451812221611E-3</v>
          </cell>
          <cell r="H405">
            <v>1.53307296502076E-3</v>
          </cell>
          <cell r="I405">
            <v>1.0108350967915904E-6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0.29025775946469268</v>
          </cell>
          <cell r="E406">
            <v>3.3994316449079969E-3</v>
          </cell>
          <cell r="F406">
            <v>6.6993460463236516E-3</v>
          </cell>
          <cell r="G406">
            <v>2.2800137738549203E-3</v>
          </cell>
          <cell r="H406">
            <v>3.3405056705825796E-3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1.5303466710586062E-4</v>
          </cell>
          <cell r="E407">
            <v>1.8064981206309224E-6</v>
          </cell>
          <cell r="F407">
            <v>3.6448139212702092E-6</v>
          </cell>
          <cell r="G407">
            <v>1.3598024838547544E-6</v>
          </cell>
          <cell r="H407">
            <v>2.2361657365119061E-6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3.9598602928334631E-3</v>
          </cell>
          <cell r="E408">
            <v>4.6376966506248255E-5</v>
          </cell>
          <cell r="F408">
            <v>9.1396262569217593E-5</v>
          </cell>
          <cell r="G408">
            <v>3.1105235659685167E-5</v>
          </cell>
          <cell r="H408">
            <v>4.5573065082981971E-5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1.6131949961680401E-8</v>
          </cell>
          <cell r="F409">
            <v>3.4315493486630303E-8</v>
          </cell>
          <cell r="G409">
            <v>2.4810188133547799E-8</v>
          </cell>
          <cell r="H409">
            <v>3.6688685871839201E-8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3.4823841075542695E-6</v>
          </cell>
          <cell r="E410">
            <v>1.0402109906077945E-7</v>
          </cell>
          <cell r="F410">
            <v>1.3206699507807928E-7</v>
          </cell>
          <cell r="G410">
            <v>6.6290052952156747E-8</v>
          </cell>
          <cell r="H410">
            <v>7.2130926799109804E-8</v>
          </cell>
          <cell r="I410">
            <v>6.4384474521484997E-9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7.7192014459522102E-3</v>
          </cell>
          <cell r="E411">
            <v>7.73623857926961E-3</v>
          </cell>
          <cell r="F411">
            <v>7.6446995289962804E-3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1.3618436357287326E-3</v>
          </cell>
          <cell r="E412">
            <v>1.094156194494022E-3</v>
          </cell>
          <cell r="F412">
            <v>6.7997428461032421E-4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1.3686527386440095E-4</v>
          </cell>
          <cell r="E413">
            <v>1.3716735069626944E-4</v>
          </cell>
          <cell r="F413">
            <v>1.3554431789000488E-4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1.2709604560291901</v>
          </cell>
          <cell r="E415">
            <v>1.2694156444585101</v>
          </cell>
          <cell r="F415">
            <v>1.2644053422249899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0.24220519524582013</v>
          </cell>
          <cell r="E416">
            <v>0.19378238615228222</v>
          </cell>
          <cell r="F416">
            <v>0.12110985445345737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1.733916038238998E-2</v>
          </cell>
          <cell r="E417">
            <v>1.7318085190429839E-2</v>
          </cell>
          <cell r="F417">
            <v>1.7249731817530495E-2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2.2839181087762699E-3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3.5345236854112991E-2</v>
          </cell>
          <cell r="E419">
            <v>7.8802676728351007E-2</v>
          </cell>
          <cell r="F419">
            <v>0.29119280380043927</v>
          </cell>
          <cell r="G419">
            <v>1.2368414975106954</v>
          </cell>
          <cell r="H419">
            <v>3.1231127149132067</v>
          </cell>
          <cell r="I419">
            <v>6.7031730865592527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3.5345236854112991E-2</v>
          </cell>
          <cell r="E420">
            <v>7.8802676728351007E-2</v>
          </cell>
          <cell r="F420">
            <v>0.29119280380043927</v>
          </cell>
          <cell r="G420">
            <v>1.2368414975106954</v>
          </cell>
          <cell r="H420">
            <v>3.1231127149132067</v>
          </cell>
          <cell r="I420">
            <v>6.7031730865592527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3.7398891260643501E-3</v>
          </cell>
          <cell r="E421">
            <v>4.5915223649640102E-3</v>
          </cell>
          <cell r="F421">
            <v>2.24497710351741E-2</v>
          </cell>
          <cell r="G421">
            <v>0.10156427729666299</v>
          </cell>
          <cell r="H421">
            <v>0.15897301691777799</v>
          </cell>
          <cell r="I421">
            <v>0.60191918260699095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3.7398891260643501E-3</v>
          </cell>
          <cell r="E422">
            <v>8.3314114910283607E-3</v>
          </cell>
          <cell r="F422">
            <v>3.0781182526202499E-2</v>
          </cell>
          <cell r="G422">
            <v>0.13073367971461999</v>
          </cell>
          <cell r="H422">
            <v>0.330111283239019</v>
          </cell>
          <cell r="I422">
            <v>0.70852090180569305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4.2768826431555879E-3</v>
          </cell>
          <cell r="H423">
            <v>9.9987662698741934E-3</v>
          </cell>
          <cell r="I423">
            <v>3.393105753590535E-3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1.8245949225494749E-2</v>
          </cell>
          <cell r="H424">
            <v>3.7941137835280192E-2</v>
          </cell>
          <cell r="I424">
            <v>1.2623975645474328E-2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9.3865577982789406E-5</v>
          </cell>
          <cell r="H425">
            <v>1.5636602796767601E-4</v>
          </cell>
          <cell r="I425">
            <v>7.36784009248143E-6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9.3865577982789406E-5</v>
          </cell>
          <cell r="H426">
            <v>2.3317751484319108E-4</v>
          </cell>
          <cell r="I426">
            <v>9.9184070100977382E-5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5.3917219523285745E-5</v>
          </cell>
          <cell r="H427">
            <v>1.717553583049723E-3</v>
          </cell>
          <cell r="I427">
            <v>6.8686522546907651E-4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3.1884527870351583E-4</v>
          </cell>
          <cell r="H428">
            <v>9.133553543685188E-3</v>
          </cell>
          <cell r="I428">
            <v>3.5190380728115736E-3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1.1876474743981001E-6</v>
          </cell>
          <cell r="H429">
            <v>2.04891305092704E-5</v>
          </cell>
          <cell r="I429">
            <v>2.5420460153078699E-6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1.1876474743981001E-6</v>
          </cell>
          <cell r="H430">
            <v>3.7482704624968702E-5</v>
          </cell>
          <cell r="I430">
            <v>1.57627169909521E-5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2.3714544173559296E-5</v>
          </cell>
          <cell r="H431">
            <v>2.2804140327740978E-3</v>
          </cell>
          <cell r="I431">
            <v>9.4489165385287666E-3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2.0966211158643177E-4</v>
          </cell>
          <cell r="H432">
            <v>1.7580258790663075E-2</v>
          </cell>
          <cell r="I432">
            <v>6.5134666643988551E-2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5.17378101955627E-7</v>
          </cell>
          <cell r="H433">
            <v>4.8831402133866198E-5</v>
          </cell>
          <cell r="I433">
            <v>1.8862554900898101E-4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5.17378101955627E-7</v>
          </cell>
          <cell r="H434">
            <v>4.9594748692095198E-5</v>
          </cell>
          <cell r="I434">
            <v>2.05351341748147E-4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107.997729268359</v>
          </cell>
          <cell r="E435">
            <v>91.724511082766497</v>
          </cell>
          <cell r="F435">
            <v>68.278032546767406</v>
          </cell>
          <cell r="G435">
            <v>32.395381338618101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0.72261214354382508</v>
          </cell>
          <cell r="E436">
            <v>0.62769420616687421</v>
          </cell>
          <cell r="F436">
            <v>0.48283810006651018</v>
          </cell>
          <cell r="G436">
            <v>0.2414200631369883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1.4633838654249252</v>
          </cell>
          <cell r="E437">
            <v>1.2428795539670259</v>
          </cell>
          <cell r="F437">
            <v>0.92517659277462561</v>
          </cell>
          <cell r="G437">
            <v>0.43896180675634294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4.38946666666667E-2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4.1922849392986699E-8</v>
          </cell>
          <cell r="H439">
            <v>1.5509889032677081E-6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5.5236758527700798E-7</v>
          </cell>
          <cell r="H440">
            <v>1.8326198935549993E-5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1.29021894405439E-8</v>
          </cell>
          <cell r="H441">
            <v>3.37193953777414E-8</v>
          </cell>
          <cell r="I441">
            <v>1.18202035078946E-8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1.29021894405439E-8</v>
          </cell>
          <cell r="H442">
            <v>6.0583358396703099E-8</v>
          </cell>
          <cell r="I442">
            <v>1.77375742203857E-8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12.970109935204899</v>
          </cell>
          <cell r="E446">
            <v>13.644723762191701</v>
          </cell>
          <cell r="F446">
            <v>12.584988715637699</v>
          </cell>
          <cell r="G446">
            <v>13.3573657643723</v>
          </cell>
          <cell r="H446">
            <v>13.7393674157027</v>
          </cell>
          <cell r="I446">
            <v>13.646788120427001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14.063191658054048</v>
          </cell>
          <cell r="E447">
            <v>27.707915420245751</v>
          </cell>
          <cell r="F447">
            <v>38.39781014251755</v>
          </cell>
          <cell r="G447">
            <v>44.330476953890461</v>
          </cell>
          <cell r="H447">
            <v>43.212301217983068</v>
          </cell>
          <cell r="I447">
            <v>32.959274911981929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35.711190531812669</v>
          </cell>
          <cell r="E448">
            <v>40.464999598686816</v>
          </cell>
          <cell r="F448">
            <v>28.970768582870122</v>
          </cell>
          <cell r="G448">
            <v>22.144907275425659</v>
          </cell>
          <cell r="H448">
            <v>0.15026554641059409</v>
          </cell>
          <cell r="I448">
            <v>1.20074281113806E-2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0.3317137113856789</v>
          </cell>
          <cell r="E449">
            <v>0.37095296333658484</v>
          </cell>
          <cell r="F449">
            <v>0.2649805743910868</v>
          </cell>
          <cell r="G449">
            <v>0.20450225911072431</v>
          </cell>
          <cell r="H449">
            <v>1.226213076394959E-3</v>
          </cell>
          <cell r="I449">
            <v>1.0220338958513737E-4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0.48389147062076876</v>
          </cell>
          <cell r="E450">
            <v>0.54830622762448211</v>
          </cell>
          <cell r="F450">
            <v>0.39255783987628906</v>
          </cell>
          <cell r="G450">
            <v>0.30006649424696025</v>
          </cell>
          <cell r="H450">
            <v>2.036118515048702E-3</v>
          </cell>
          <cell r="I450">
            <v>1.6270227793198645E-4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8.0642926613108293E-6</v>
          </cell>
          <cell r="F451">
            <v>1.0983718838946199E-3</v>
          </cell>
          <cell r="G451">
            <v>1.04504894184859E-4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3.6493400872904529E-2</v>
          </cell>
          <cell r="E452">
            <v>3.9631693116708236E-2</v>
          </cell>
          <cell r="F452">
            <v>4.0250843917119881E-2</v>
          </cell>
          <cell r="G452">
            <v>3.1065619581613479E-2</v>
          </cell>
          <cell r="H452">
            <v>1.8302573910185672E-4</v>
          </cell>
          <cell r="I452">
            <v>1.5034548962148593E-5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2.9921002645544044E-2</v>
          </cell>
          <cell r="H453">
            <v>0.20615065474015237</v>
          </cell>
          <cell r="I453">
            <v>0.91043851018427879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1.662095427944733E-4</v>
          </cell>
          <cell r="H454">
            <v>1.0413388710053845E-3</v>
          </cell>
          <cell r="I454">
            <v>7.8919938513848814E-4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1.5132532515293128E-4</v>
          </cell>
          <cell r="H455">
            <v>1.0726359128029753E-3</v>
          </cell>
          <cell r="I455">
            <v>8.1597910455639326E-4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1.0627678577768411E-4</v>
          </cell>
          <cell r="H456">
            <v>3.0893878701869747E-4</v>
          </cell>
          <cell r="I456">
            <v>4.249405738703016E-4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1.6702128120738412E-4</v>
          </cell>
          <cell r="H457">
            <v>2.87877717520778E-4</v>
          </cell>
          <cell r="I457">
            <v>1.7697246818901106E-4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3.5342503967569446E-3</v>
          </cell>
          <cell r="H458">
            <v>4.6808924859587979E-2</v>
          </cell>
          <cell r="I458">
            <v>0.26473133945193128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2.2573295259666953E-3</v>
          </cell>
          <cell r="H459">
            <v>2.2201979867440932E-2</v>
          </cell>
          <cell r="I459">
            <v>0.1299225459857497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4.1407395645751245E-3</v>
          </cell>
          <cell r="H460">
            <v>3.3741766964515828E-2</v>
          </cell>
          <cell r="I460">
            <v>0.22169019066108228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2.1688545159883909E-3</v>
          </cell>
          <cell r="H461">
            <v>2.3146736912428408E-2</v>
          </cell>
          <cell r="I461">
            <v>0.13546121595382951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8.2383804937123369E-4</v>
          </cell>
          <cell r="H462">
            <v>1.2354732129934091E-3</v>
          </cell>
          <cell r="I462">
            <v>1.248648793401661E-3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1.4876016518151796E-4</v>
          </cell>
          <cell r="H463">
            <v>3.6076042522696622E-4</v>
          </cell>
          <cell r="I463">
            <v>3.5386152981857954E-4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3.3251882252859906E-3</v>
          </cell>
          <cell r="H464">
            <v>2.8028661142137319E-2</v>
          </cell>
          <cell r="I464">
            <v>0.11791137574426054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9.3803674623894819E-4</v>
          </cell>
          <cell r="H465">
            <v>2.4184214790909115E-3</v>
          </cell>
          <cell r="I465">
            <v>7.4456861260957269E-4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1.0917768799128574E-4</v>
          </cell>
          <cell r="H466">
            <v>1.0121100649518679E-2</v>
          </cell>
          <cell r="I466">
            <v>9.3519495547303207E-3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2.1779553678720602E-3</v>
          </cell>
          <cell r="H467">
            <v>3.075899200237495E-3</v>
          </cell>
          <cell r="I467">
            <v>1.9725662969685138E-3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2.7954336946939256E-3</v>
          </cell>
          <cell r="H468">
            <v>5.7353087507478993E-3</v>
          </cell>
          <cell r="I468">
            <v>3.2674432330041998E-3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2.8134166027627351E-3</v>
          </cell>
          <cell r="H469">
            <v>6.6046384630027988E-3</v>
          </cell>
          <cell r="I469">
            <v>5.2823465983372264E-3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1.0502517617203692E-4</v>
          </cell>
          <cell r="H470">
            <v>1.8706407627292352E-4</v>
          </cell>
          <cell r="I470">
            <v>1.1519529905509392E-4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1.1892224331579855E-4</v>
          </cell>
          <cell r="H471">
            <v>1.3831379313213103E-4</v>
          </cell>
          <cell r="I471">
            <v>1.0247049371024974E-4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9.262892388061304E-5</v>
          </cell>
          <cell r="H472">
            <v>6.758677450100856E-5</v>
          </cell>
          <cell r="I472">
            <v>5.3926356575512767E-5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1.0924072914332981E-4</v>
          </cell>
          <cell r="H473">
            <v>1.549595265368221E-4</v>
          </cell>
          <cell r="I473">
            <v>1.0796508463429413E-4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5.3019431467425941E-4</v>
          </cell>
          <cell r="H474">
            <v>5.7182427186800583E-4</v>
          </cell>
          <cell r="I474">
            <v>3.1293833355060848E-4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3.1571550681610229E-3</v>
          </cell>
          <cell r="H475">
            <v>1.8852183163498275E-2</v>
          </cell>
          <cell r="I475">
            <v>1.5613180923156231E-2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3.12748028255686E-3</v>
          </cell>
          <cell r="H476">
            <v>5.3678663500439998E-5</v>
          </cell>
          <cell r="I476">
            <v>0.27217766875240001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3.12748028255686E-3</v>
          </cell>
          <cell r="H477">
            <v>6.9368751034343229E-2</v>
          </cell>
          <cell r="I477">
            <v>0.30063274806571105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2.1810522152087399</v>
          </cell>
          <cell r="F478">
            <v>2.1810491876751699</v>
          </cell>
          <cell r="G478">
            <v>2.1810463863842098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0.88395067752952805</v>
          </cell>
          <cell r="F479">
            <v>0.88394945051152052</v>
          </cell>
          <cell r="G479">
            <v>0.8839483151865497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1.13026560333938E-5</v>
          </cell>
          <cell r="E480">
            <v>2.1810412513060502</v>
          </cell>
          <cell r="F480">
            <v>1.7581130869698099E-6</v>
          </cell>
          <cell r="G480">
            <v>1.5785264822987201E-6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1.13026560333938E-5</v>
          </cell>
          <cell r="E481">
            <v>2.18105255396208</v>
          </cell>
          <cell r="F481">
            <v>2.1810505325538503</v>
          </cell>
          <cell r="G481">
            <v>2.181046965557782</v>
          </cell>
          <cell r="H481">
            <v>-7.2364003678160316E-10</v>
          </cell>
          <cell r="I481">
            <v>-6.7219650530003646E-10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27.318587932299817</v>
          </cell>
          <cell r="E482">
            <v>42.586557128534992</v>
          </cell>
          <cell r="F482">
            <v>68.483481548382059</v>
          </cell>
          <cell r="G482">
            <v>101.3612845629263</v>
          </cell>
          <cell r="H482">
            <v>11.065490241006481</v>
          </cell>
          <cell r="I482">
            <v>0.40156562183944888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0.1300148650964402</v>
          </cell>
          <cell r="E483">
            <v>0.20267831901523148</v>
          </cell>
          <cell r="F483">
            <v>0.32592719056024366</v>
          </cell>
          <cell r="G483">
            <v>0.48239952120180196</v>
          </cell>
          <cell r="H483">
            <v>5.266297893857904E-2</v>
          </cell>
          <cell r="I483">
            <v>1.911134656015463E-3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0.37017056818834421</v>
          </cell>
          <cell r="E484">
            <v>0.57705361962784374</v>
          </cell>
          <cell r="F484">
            <v>0.92796045458512222</v>
          </cell>
          <cell r="G484">
            <v>1.3734591404190564</v>
          </cell>
          <cell r="H484">
            <v>0.14993889215455858</v>
          </cell>
          <cell r="I484">
            <v>5.4412685886104104E-3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9.18633691330755E-6</v>
          </cell>
          <cell r="F485">
            <v>1.2379417614204099E-2</v>
          </cell>
          <cell r="G485">
            <v>2.7479676305633301E-2</v>
          </cell>
          <cell r="H485">
            <v>1.6209350715258499E-4</v>
          </cell>
          <cell r="I485">
            <v>6.9936789338717506E-5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1.243498926760089E-2</v>
          </cell>
          <cell r="E486">
            <v>1.4131146431217982E-2</v>
          </cell>
          <cell r="F486">
            <v>2.6510551454099366E-2</v>
          </cell>
          <cell r="G486">
            <v>4.7566711755847764E-2</v>
          </cell>
          <cell r="H486">
            <v>5.231161334240831E-3</v>
          </cell>
          <cell r="I486">
            <v>1.8663879334766465E-4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269.96422364590529</v>
          </cell>
          <cell r="E487">
            <v>391.63653680641954</v>
          </cell>
          <cell r="F487">
            <v>362.14563404235372</v>
          </cell>
          <cell r="G487">
            <v>303.23853955364933</v>
          </cell>
          <cell r="H487">
            <v>0.12826811405617392</v>
          </cell>
          <cell r="I487">
            <v>1.7087613900959999E-2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2.2131634148215742</v>
          </cell>
          <cell r="E488">
            <v>3.2076987903989229</v>
          </cell>
          <cell r="F488">
            <v>2.9904946642417207</v>
          </cell>
          <cell r="G488">
            <v>2.50363642119382</v>
          </cell>
          <cell r="H488">
            <v>8.8627541921569401E-4</v>
          </cell>
          <cell r="I488">
            <v>1.1682162767276168E-4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3.6580518109201283</v>
          </cell>
          <cell r="E489">
            <v>5.3067281410083949</v>
          </cell>
          <cell r="F489">
            <v>4.9071224124980404</v>
          </cell>
          <cell r="G489">
            <v>4.1089233001849399</v>
          </cell>
          <cell r="H489">
            <v>1.7380503259644146E-3</v>
          </cell>
          <cell r="I489">
            <v>2.3153948375284519E-4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7.2808258291028597E-6</v>
          </cell>
          <cell r="F490">
            <v>3.4420976437406399E-4</v>
          </cell>
          <cell r="G490">
            <v>4.8651576780303198E-5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0.21742972609471325</v>
          </cell>
          <cell r="E491">
            <v>0.24337776446034706</v>
          </cell>
          <cell r="F491">
            <v>0.24037322474413428</v>
          </cell>
          <cell r="G491">
            <v>0.18996331222216251</v>
          </cell>
          <cell r="H491">
            <v>8.6716934613763336E-5</v>
          </cell>
          <cell r="I491">
            <v>1.1530034030198791E-5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0.37320272953694489</v>
          </cell>
          <cell r="E492">
            <v>0.43293133953813162</v>
          </cell>
          <cell r="F492">
            <v>0.33580189156290785</v>
          </cell>
          <cell r="G492">
            <v>0.25426710832083027</v>
          </cell>
          <cell r="H492">
            <v>3.0956604438788587E-2</v>
          </cell>
          <cell r="I492">
            <v>5.9269842312972398E-3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3.8184341393584231E-3</v>
          </cell>
          <cell r="E493">
            <v>4.5254704251052984E-3</v>
          </cell>
          <cell r="F493">
            <v>3.5337708692482666E-3</v>
          </cell>
          <cell r="G493">
            <v>2.7151850726097929E-3</v>
          </cell>
          <cell r="H493">
            <v>2.7616351414034321E-4</v>
          </cell>
          <cell r="I493">
            <v>5.2661829650526722E-5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5.0914424220592728E-3</v>
          </cell>
          <cell r="E494">
            <v>5.9062938545447691E-3</v>
          </cell>
          <cell r="F494">
            <v>4.5811990663425428E-3</v>
          </cell>
          <cell r="G494">
            <v>3.4688555023305611E-3</v>
          </cell>
          <cell r="H494">
            <v>4.2232748211171303E-4</v>
          </cell>
          <cell r="I494">
            <v>8.0859266456988262E-5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1.1281919997089199E-5</v>
          </cell>
          <cell r="F495">
            <v>4.5961955783878301E-5</v>
          </cell>
          <cell r="G495">
            <v>2.6015008229717801E-5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4.4473697133823385E-4</v>
          </cell>
          <cell r="E496">
            <v>4.8397196388879921E-4</v>
          </cell>
          <cell r="F496">
            <v>5.2545810579764714E-4</v>
          </cell>
          <cell r="G496">
            <v>4.0415477174953135E-4</v>
          </cell>
          <cell r="H496">
            <v>3.9592408836223593E-5</v>
          </cell>
          <cell r="I496">
            <v>7.5548480874835335E-6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267.10505693481178</v>
          </cell>
          <cell r="E497">
            <v>423.60926473502212</v>
          </cell>
          <cell r="F497">
            <v>417.55328798548965</v>
          </cell>
          <cell r="G497">
            <v>336.38961272349474</v>
          </cell>
          <cell r="H497">
            <v>0.13805852517066708</v>
          </cell>
          <cell r="I497">
            <v>1.9657357610981599E-2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1.8649233327769645</v>
          </cell>
          <cell r="E498">
            <v>2.9619795760872423</v>
          </cell>
          <cell r="F498">
            <v>2.9193986181302294</v>
          </cell>
          <cell r="G498">
            <v>2.3713662381016918</v>
          </cell>
          <cell r="H498">
            <v>8.680872812280604E-4</v>
          </cell>
          <cell r="I498">
            <v>1.2490993511284087E-4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3.6193097145638471</v>
          </cell>
          <cell r="E499">
            <v>5.7399629367889107</v>
          </cell>
          <cell r="F499">
            <v>5.6579036312396873</v>
          </cell>
          <cell r="G499">
            <v>4.5581248336516991</v>
          </cell>
          <cell r="H499">
            <v>1.8707117231797721E-3</v>
          </cell>
          <cell r="I499">
            <v>2.6635985922739293E-4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6.1978865133328603E-6</v>
          </cell>
          <cell r="F500">
            <v>2.3602914032636201E-4</v>
          </cell>
          <cell r="G500">
            <v>3.9379347072105597E-5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0.18201272194234605</v>
          </cell>
          <cell r="E501">
            <v>0.20365981526862392</v>
          </cell>
          <cell r="F501">
            <v>0.20075813673100731</v>
          </cell>
          <cell r="G501">
            <v>0.16306339747133478</v>
          </cell>
          <cell r="H501">
            <v>7.2351398719311202E-5</v>
          </cell>
          <cell r="I501">
            <v>1.100784745501307E-5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89.27667294342524</v>
          </cell>
          <cell r="E502">
            <v>93.870692199213181</v>
          </cell>
          <cell r="F502">
            <v>70.286296614088528</v>
          </cell>
          <cell r="G502">
            <v>60.70792926277187</v>
          </cell>
          <cell r="H502">
            <v>3.9640876577999848E-2</v>
          </cell>
          <cell r="I502">
            <v>7.8022276426023499E-3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0.84895764957667141</v>
          </cell>
          <cell r="E503">
            <v>0.90178982739569402</v>
          </cell>
          <cell r="F503">
            <v>0.68512412812843715</v>
          </cell>
          <cell r="G503">
            <v>0.63207581479410679</v>
          </cell>
          <cell r="H503">
            <v>2.8465633902475786E-4</v>
          </cell>
          <cell r="I503">
            <v>5.5629523715628785E-5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1.2179627959539565</v>
          </cell>
          <cell r="E504">
            <v>1.2806370013535227</v>
          </cell>
          <cell r="F504">
            <v>0.95888535626314664</v>
          </cell>
          <cell r="G504">
            <v>0.82821185897369243</v>
          </cell>
          <cell r="H504">
            <v>5.4080322753069423E-4</v>
          </cell>
          <cell r="I504">
            <v>1.0644239621558444E-4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8.1685306842644993E-6</v>
          </cell>
          <cell r="F505">
            <v>2.85058261566545E-5</v>
          </cell>
          <cell r="G505">
            <v>1.6029947464836098E-5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6.4478696683410636E-2</v>
          </cell>
          <cell r="E506">
            <v>6.8421346729415383E-2</v>
          </cell>
          <cell r="F506">
            <v>6.7828535095622297E-2</v>
          </cell>
          <cell r="G506">
            <v>5.1453126841872587E-2</v>
          </cell>
          <cell r="H506">
            <v>2.6489535193152304E-5</v>
          </cell>
          <cell r="I506">
            <v>5.2641792518334319E-6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H507">
            <v>1.8036934232187852E-7</v>
          </cell>
          <cell r="I507">
            <v>2.4253412772289231E-7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H508">
            <v>1.0052976837921735E-5</v>
          </cell>
          <cell r="I508">
            <v>1.2553476001186517E-5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1.1621667102761699E-8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1.1621667102761699E-8</v>
          </cell>
          <cell r="H510">
            <v>2.3257573169436998E-8</v>
          </cell>
          <cell r="I510">
            <v>2.3257573169436998E-8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266.30784220645631</v>
          </cell>
          <cell r="E511">
            <v>314.72282783913681</v>
          </cell>
          <cell r="F511">
            <v>568.24069433239606</v>
          </cell>
          <cell r="G511">
            <v>487.61516680706688</v>
          </cell>
          <cell r="H511">
            <v>15.993500910771502</v>
          </cell>
          <cell r="I511">
            <v>0.15007317378712601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1.6527921325971326</v>
          </cell>
          <cell r="E512">
            <v>1.9367187620505193</v>
          </cell>
          <cell r="F512">
            <v>3.4296770438761306</v>
          </cell>
          <cell r="G512">
            <v>2.9451968010949421</v>
          </cell>
          <cell r="H512">
            <v>9.4423499169202521E-2</v>
          </cell>
          <cell r="I512">
            <v>9.6245915619164906E-4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3.608507346970955</v>
          </cell>
          <cell r="E513">
            <v>4.2645369625899416</v>
          </cell>
          <cell r="F513">
            <v>7.699738405588028</v>
          </cell>
          <cell r="G513">
            <v>6.6072515827515783</v>
          </cell>
          <cell r="H513">
            <v>0.21671410448199802</v>
          </cell>
          <cell r="I513">
            <v>2.0335118399339575E-3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6.4966064511603802E-6</v>
          </cell>
          <cell r="F514">
            <v>0.122153812545722</v>
          </cell>
          <cell r="G514">
            <v>1.12755865442297E-4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0.1303074323928978</v>
          </cell>
          <cell r="E515">
            <v>0.15250111792606225</v>
          </cell>
          <cell r="F515">
            <v>0.27012719208855512</v>
          </cell>
          <cell r="G515">
            <v>0.23194214331482391</v>
          </cell>
          <cell r="H515">
            <v>1.0603410232494448E-2</v>
          </cell>
          <cell r="I515">
            <v>1.0639458495123979E-4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367.84945049339535</v>
          </cell>
          <cell r="E516">
            <v>390.41083186911732</v>
          </cell>
          <cell r="F516">
            <v>386.65678055938946</v>
          </cell>
          <cell r="G516">
            <v>295.31494736817945</v>
          </cell>
          <cell r="H516">
            <v>4.2741715494185137E-2</v>
          </cell>
          <cell r="I516">
            <v>8.4806050276138405E-3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2.6512035565019905</v>
          </cell>
          <cell r="E517">
            <v>2.8358298682930649</v>
          </cell>
          <cell r="F517">
            <v>2.8061061560124037</v>
          </cell>
          <cell r="G517">
            <v>2.1805110804536016</v>
          </cell>
          <cell r="H517">
            <v>2.8129994479270424E-4</v>
          </cell>
          <cell r="I517">
            <v>5.6203015983017234E-5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5.0184099658034809</v>
          </cell>
          <cell r="E518">
            <v>5.3262050732485351</v>
          </cell>
          <cell r="F518">
            <v>5.2749901849848406</v>
          </cell>
          <cell r="G518">
            <v>4.0288533065235779</v>
          </cell>
          <cell r="H518">
            <v>5.8310662338588058E-4</v>
          </cell>
          <cell r="I518">
            <v>1.1569720365093913E-4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5.7881975071125998E-6</v>
          </cell>
          <cell r="F519">
            <v>2.0272614313053499E-5</v>
          </cell>
          <cell r="G519">
            <v>1.2866630682861799E-5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0.18322552877671289</v>
          </cell>
          <cell r="E520">
            <v>0.19498588551738558</v>
          </cell>
          <cell r="F520">
            <v>0.19297170409728961</v>
          </cell>
          <cell r="G520">
            <v>0.14994409987734841</v>
          </cell>
          <cell r="H520">
            <v>2.2730695143726233E-5</v>
          </cell>
          <cell r="I520">
            <v>4.7196190972681433E-6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142.1723911700534</v>
          </cell>
          <cell r="E521">
            <v>162.04661655034278</v>
          </cell>
          <cell r="F521">
            <v>159.14802150209664</v>
          </cell>
          <cell r="G521">
            <v>122.50616772611141</v>
          </cell>
          <cell r="H521">
            <v>2.880958806654239E-2</v>
          </cell>
          <cell r="I521">
            <v>5.8544001196853901E-3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0.90386621084521002</v>
          </cell>
          <cell r="E522">
            <v>1.007546026362101</v>
          </cell>
          <cell r="F522">
            <v>0.99180232484407849</v>
          </cell>
          <cell r="G522">
            <v>0.77429405497182613</v>
          </cell>
          <cell r="H522">
            <v>1.7626393421614462E-4</v>
          </cell>
          <cell r="I522">
            <v>3.666402563692791E-5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1.9395960596187372</v>
          </cell>
          <cell r="E523">
            <v>2.2107314672625216</v>
          </cell>
          <cell r="F523">
            <v>2.1711871964815344</v>
          </cell>
          <cell r="G523">
            <v>1.6712983318705483</v>
          </cell>
          <cell r="H523">
            <v>3.930366721219972E-4</v>
          </cell>
          <cell r="I523">
            <v>7.9869033010714812E-5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3.47305282007454E-6</v>
          </cell>
          <cell r="F524">
            <v>1.1843277765433901E-5</v>
          </cell>
          <cell r="G524">
            <v>9.6911139119846906E-6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7.1262169229291891E-2</v>
          </cell>
          <cell r="E525">
            <v>7.9337623126014736E-2</v>
          </cell>
          <cell r="F525">
            <v>7.8213205420659807E-2</v>
          </cell>
          <cell r="G525">
            <v>6.1069981042878321E-2</v>
          </cell>
          <cell r="H525">
            <v>1.6706231749182442E-5</v>
          </cell>
          <cell r="I525">
            <v>3.5166225400115941E-6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6.0515705146279197</v>
          </cell>
          <cell r="E526">
            <v>1.8298519104353199</v>
          </cell>
          <cell r="F526">
            <v>3.9479688972021698</v>
          </cell>
          <cell r="G526">
            <v>1.97249003491865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2.9783947662977508E-2</v>
          </cell>
          <cell r="E527">
            <v>9.0898977453927783E-3</v>
          </cell>
          <cell r="F527">
            <v>1.9883411050868115E-2</v>
          </cell>
          <cell r="G527">
            <v>9.9341791131695115E-3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0.10729734955014049</v>
          </cell>
          <cell r="E528">
            <v>3.2444182809136905E-2</v>
          </cell>
          <cell r="F528">
            <v>6.9999448531953376E-2</v>
          </cell>
          <cell r="G528">
            <v>3.4973227569479556E-2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1.3899880352754739E-3</v>
          </cell>
          <cell r="G529">
            <v>6.9499999999999998E-4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5869.2045336395404</v>
          </cell>
          <cell r="E530">
            <v>5808.6355318988199</v>
          </cell>
          <cell r="F530">
            <v>5429.8554324958304</v>
          </cell>
          <cell r="G530">
            <v>3049.8780706857201</v>
          </cell>
          <cell r="H530">
            <v>426.11450080363397</v>
          </cell>
          <cell r="I530">
            <v>60.565740210276999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82.897652696863716</v>
          </cell>
          <cell r="E531">
            <v>82.042196741885419</v>
          </cell>
          <cell r="F531">
            <v>76.692334750684736</v>
          </cell>
          <cell r="G531">
            <v>43.077322905996041</v>
          </cell>
          <cell r="H531">
            <v>10.486800496961671</v>
          </cell>
          <cell r="I531">
            <v>5.180192017102887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79.528516715982974</v>
          </cell>
          <cell r="E532">
            <v>78.707798535214309</v>
          </cell>
          <cell r="F532">
            <v>73.575276863087112</v>
          </cell>
          <cell r="G532">
            <v>41.326261120402727</v>
          </cell>
          <cell r="H532">
            <v>5.7739092249814927</v>
          </cell>
          <cell r="I532">
            <v>0.8206739865891185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4.6055794841000273</v>
          </cell>
          <cell r="E533">
            <v>4.5580822647451384</v>
          </cell>
          <cell r="F533">
            <v>4.2609471880254421</v>
          </cell>
          <cell r="G533">
            <v>2.3935740787453326</v>
          </cell>
          <cell r="H533">
            <v>4.869305063830339</v>
          </cell>
          <cell r="I533">
            <v>4.4368334391132223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1.8137778000343191E-2</v>
          </cell>
          <cell r="E534">
            <v>0.56097698652704397</v>
          </cell>
          <cell r="F534">
            <v>0.56124411770608473</v>
          </cell>
          <cell r="G534">
            <v>0.48257937344044016</v>
          </cell>
          <cell r="H534">
            <v>5.8768880827158032E-3</v>
          </cell>
          <cell r="I534">
            <v>0.85860000388341073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1.6341920241503619E-3</v>
          </cell>
          <cell r="E535">
            <v>5.0295382521594871E-2</v>
          </cell>
          <cell r="F535">
            <v>5.0319031850520453E-2</v>
          </cell>
          <cell r="G535">
            <v>4.326296891457948E-2</v>
          </cell>
          <cell r="H535">
            <v>5.079919752226102E-4</v>
          </cell>
          <cell r="I535">
            <v>7.2071126672929267E-2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3.5212674534738301E-4</v>
          </cell>
          <cell r="E536">
            <v>0.184835069726596</v>
          </cell>
          <cell r="F536">
            <v>1.3809407445006599E-4</v>
          </cell>
          <cell r="G536">
            <v>2.1331379927244499E-4</v>
          </cell>
          <cell r="H536">
            <v>8.6779121062579895E-4</v>
          </cell>
          <cell r="I536">
            <v>0.29493380461386198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6.2930572352187363E-3</v>
          </cell>
          <cell r="E537">
            <v>0.19308196865032942</v>
          </cell>
          <cell r="F537">
            <v>0.19321970640226735</v>
          </cell>
          <cell r="G537">
            <v>0.1661496267228659</v>
          </cell>
          <cell r="H537">
            <v>2.0662797727879845E-3</v>
          </cell>
          <cell r="I537">
            <v>0.29557261459893985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2.2445673158829138E-3</v>
          </cell>
          <cell r="E538">
            <v>2.9890505833157829E-3</v>
          </cell>
          <cell r="F538">
            <v>3.023756792811169E-3</v>
          </cell>
          <cell r="G538">
            <v>2.7550238766880395E-3</v>
          </cell>
          <cell r="H538">
            <v>9.799155861499537E-4</v>
          </cell>
          <cell r="I538">
            <v>6.8926788108401502E-4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3.5715786688975452E-4</v>
          </cell>
          <cell r="E539">
            <v>4.752716320677177E-4</v>
          </cell>
          <cell r="F539">
            <v>4.8044480523871285E-4</v>
          </cell>
          <cell r="G539">
            <v>4.3683870765015933E-4</v>
          </cell>
          <cell r="H539">
            <v>1.4985459637203755E-4</v>
          </cell>
          <cell r="I539">
            <v>1.0377217724531355E-4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4.0545673637798902E-5</v>
          </cell>
          <cell r="E540">
            <v>8.64354525136331E-5</v>
          </cell>
          <cell r="F540">
            <v>6.7999799693402302E-5</v>
          </cell>
          <cell r="G540">
            <v>7.9233034307068002E-5</v>
          </cell>
          <cell r="H540">
            <v>1.2076494812798E-4</v>
          </cell>
          <cell r="I540">
            <v>1.1683311350796201E-4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8.254962840928726E-4</v>
          </cell>
          <cell r="E541">
            <v>1.0298155161320704E-3</v>
          </cell>
          <cell r="F541">
            <v>1.0976354388757942E-3</v>
          </cell>
          <cell r="G541">
            <v>1.0118042904734949E-3</v>
          </cell>
          <cell r="H541">
            <v>3.6766434122973693E-4</v>
          </cell>
          <cell r="I541">
            <v>2.6612652766736607E-4</v>
          </cell>
        </row>
        <row r="542">
          <cell r="A542" t="str">
            <v>T_TW-BEVELC-S3</v>
          </cell>
          <cell r="B542" t="str">
            <v>VAR_fout</v>
          </cell>
          <cell r="C542" t="str">
            <v>TPTWL</v>
          </cell>
          <cell r="D542">
            <v>3.3961471286426704E-4</v>
          </cell>
          <cell r="E542">
            <v>6.3965783738323813E-4</v>
          </cell>
          <cell r="F542">
            <v>7.0326671071362405E-4</v>
          </cell>
          <cell r="G542">
            <v>7.9864352950616562E-4</v>
          </cell>
          <cell r="H542">
            <v>7.0083979881539694E-4</v>
          </cell>
          <cell r="I542">
            <v>3.6923182843361818E-4</v>
          </cell>
        </row>
        <row r="543">
          <cell r="A543" t="str">
            <v>T_TW-BEVELC-S3</v>
          </cell>
          <cell r="B543" t="str">
            <v>VAR_fin</v>
          </cell>
          <cell r="C543" t="str">
            <v>T-ELC-TWSTGout_S3</v>
          </cell>
          <cell r="D543">
            <v>8.3032473473326884E-5</v>
          </cell>
          <cell r="E543">
            <v>1.5610023611214576E-4</v>
          </cell>
          <cell r="F543">
            <v>1.7128352689806499E-4</v>
          </cell>
          <cell r="G543">
            <v>1.9380765745165537E-4</v>
          </cell>
          <cell r="H543">
            <v>1.6693412949163157E-4</v>
          </cell>
          <cell r="I543">
            <v>8.5186293278936883E-5</v>
          </cell>
        </row>
        <row r="544">
          <cell r="A544" t="str">
            <v>T_TW-BEVELC-S3</v>
          </cell>
          <cell r="B544" t="str">
            <v>VAR_ncap</v>
          </cell>
          <cell r="C544" t="str">
            <v>-</v>
          </cell>
          <cell r="D544">
            <v>2.0761027532723798E-5</v>
          </cell>
          <cell r="E544">
            <v>3.9523449795517897E-5</v>
          </cell>
          <cell r="F544">
            <v>3.9130826942107699E-5</v>
          </cell>
          <cell r="G544">
            <v>4.2045000874438998E-5</v>
          </cell>
          <cell r="H544">
            <v>4.6633980649176499E-5</v>
          </cell>
          <cell r="I544">
            <v>4.2586052223410799E-5</v>
          </cell>
        </row>
        <row r="545">
          <cell r="A545" t="str">
            <v>T_TW-BEVELC-S3</v>
          </cell>
          <cell r="B545" t="str">
            <v>VAR_cap</v>
          </cell>
          <cell r="C545" t="str">
            <v>-</v>
          </cell>
          <cell r="D545">
            <v>1.2776102753272379E-4</v>
          </cell>
          <cell r="E545">
            <v>2.2223816492299888E-4</v>
          </cell>
          <cell r="F545">
            <v>2.6130577415177229E-4</v>
          </cell>
          <cell r="G545">
            <v>3.0325744893373022E-4</v>
          </cell>
          <cell r="H545">
            <v>2.6985812400463142E-4</v>
          </cell>
          <cell r="I545">
            <v>1.4333456148463809E-4</v>
          </cell>
        </row>
        <row r="546">
          <cell r="A546" t="str">
            <v>T_TW-BEVELC-S4</v>
          </cell>
          <cell r="B546" t="str">
            <v>VAR_fout</v>
          </cell>
          <cell r="C546" t="str">
            <v>TPTWL</v>
          </cell>
          <cell r="D546">
            <v>1.706277194813074E-4</v>
          </cell>
          <cell r="E546">
            <v>3.5769884526202887E-4</v>
          </cell>
          <cell r="F546">
            <v>4.6583604983303366E-4</v>
          </cell>
          <cell r="G546">
            <v>5.62314517876849E-4</v>
          </cell>
          <cell r="H546">
            <v>8.5332761027131945E-4</v>
          </cell>
          <cell r="I546">
            <v>5.6088325168749504E-4</v>
          </cell>
        </row>
        <row r="547">
          <cell r="A547" t="str">
            <v>T_TW-BEVELC-S4</v>
          </cell>
          <cell r="B547" t="str">
            <v>VAR_fin</v>
          </cell>
          <cell r="C547" t="str">
            <v>T-ELC-TWSTGout_S4</v>
          </cell>
          <cell r="D547">
            <v>4.531880363812572E-5</v>
          </cell>
          <cell r="E547">
            <v>9.472613848137631E-5</v>
          </cell>
          <cell r="F547">
            <v>1.2288533110813905E-4</v>
          </cell>
          <cell r="G547">
            <v>1.4757885294402253E-4</v>
          </cell>
          <cell r="H547">
            <v>2.2065522488526137E-4</v>
          </cell>
          <cell r="I547">
            <v>1.4150881786321735E-4</v>
          </cell>
        </row>
        <row r="548">
          <cell r="A548" t="str">
            <v>T_TW-BEVELC-S4</v>
          </cell>
          <cell r="B548" t="str">
            <v>VAR_ncap</v>
          </cell>
          <cell r="C548" t="str">
            <v>-</v>
          </cell>
          <cell r="D548">
            <v>5.1467033503680103E-5</v>
          </cell>
          <cell r="E548">
            <v>4.7091703791553302E-5</v>
          </cell>
          <cell r="F548">
            <v>4.8395658287152802E-5</v>
          </cell>
          <cell r="G548">
            <v>4.1605312692651102E-5</v>
          </cell>
          <cell r="H548">
            <v>5.3945236782635002E-5</v>
          </cell>
          <cell r="I548">
            <v>4.0188482941149801E-5</v>
          </cell>
        </row>
        <row r="549">
          <cell r="A549" t="str">
            <v>T_TW-BEVELC-S4</v>
          </cell>
          <cell r="B549" t="str">
            <v>VAR_cap</v>
          </cell>
          <cell r="C549" t="str">
            <v>-</v>
          </cell>
          <cell r="D549">
            <v>6.44670335036801E-5</v>
          </cell>
          <cell r="E549">
            <v>1.2553850155025732E-4</v>
          </cell>
          <cell r="F549">
            <v>1.739062316409313E-4</v>
          </cell>
          <cell r="G549">
            <v>2.1545828591668136E-4</v>
          </cell>
          <cell r="H549">
            <v>3.2892316280935704E-4</v>
          </cell>
          <cell r="I549">
            <v>2.1793489999901954E-4</v>
          </cell>
        </row>
        <row r="550">
          <cell r="A550" t="str">
            <v>T_B_u-BeVELCEXT</v>
          </cell>
          <cell r="B550" t="str">
            <v>VAR_fout</v>
          </cell>
          <cell r="C550" t="str">
            <v>TPBSu</v>
          </cell>
          <cell r="D550">
            <v>1.9871992022418104E-3</v>
          </cell>
          <cell r="E550">
            <v>1.6032965707950149E-3</v>
          </cell>
          <cell r="F550">
            <v>9.998659938770442E-4</v>
          </cell>
        </row>
        <row r="551">
          <cell r="A551" t="str">
            <v>T_B_u-BeVELCEXT</v>
          </cell>
          <cell r="B551" t="str">
            <v>VAR_fin</v>
          </cell>
          <cell r="C551" t="str">
            <v>TELC</v>
          </cell>
          <cell r="D551">
            <v>4.7420350396774961E-4</v>
          </cell>
          <cell r="E551">
            <v>4.7522674252805204E-4</v>
          </cell>
          <cell r="F551">
            <v>4.6538502121307721E-4</v>
          </cell>
        </row>
        <row r="552">
          <cell r="A552" t="str">
            <v>T_B_u-BeVELCEXT</v>
          </cell>
          <cell r="B552" t="str">
            <v>VAR_cap</v>
          </cell>
          <cell r="C552" t="str">
            <v>-</v>
          </cell>
          <cell r="D552">
            <v>3.77895550061805E-5</v>
          </cell>
          <cell r="E552">
            <v>3.02316440049444E-5</v>
          </cell>
          <cell r="F552">
            <v>1.8894777503090199E-5</v>
          </cell>
        </row>
        <row r="553">
          <cell r="A553" t="str">
            <v>T_B_u-HYBDSL-S1</v>
          </cell>
          <cell r="B553" t="str">
            <v>VAR_fout</v>
          </cell>
          <cell r="C553" t="str">
            <v>CO2_T</v>
          </cell>
          <cell r="E553">
            <v>15.5838326885457</v>
          </cell>
          <cell r="F553">
            <v>14.991135693358222</v>
          </cell>
          <cell r="G553">
            <v>0.11281203524318609</v>
          </cell>
          <cell r="H553">
            <v>0.13811303548350268</v>
          </cell>
          <cell r="I553">
            <v>4.6046653696505997</v>
          </cell>
        </row>
        <row r="554">
          <cell r="A554" t="str">
            <v>T_B_u-HYBDSL-S1</v>
          </cell>
          <cell r="B554" t="str">
            <v>VAR_fout</v>
          </cell>
          <cell r="C554" t="str">
            <v>TPBSu</v>
          </cell>
          <cell r="E554">
            <v>3.4550972790551547E-2</v>
          </cell>
          <cell r="F554">
            <v>3.3240599611924861E-2</v>
          </cell>
          <cell r="G554">
            <v>2.725313900528506E-4</v>
          </cell>
          <cell r="H554">
            <v>3.7218823755045275E-4</v>
          </cell>
          <cell r="I554">
            <v>1.4119273289055915E-2</v>
          </cell>
        </row>
        <row r="555">
          <cell r="A555" t="str">
            <v>T_B_u-HYBDSL-S1</v>
          </cell>
          <cell r="B555" t="str">
            <v>VAR_fin</v>
          </cell>
          <cell r="C555" t="str">
            <v>TDSL</v>
          </cell>
          <cell r="E555">
            <v>0.21260344731985997</v>
          </cell>
          <cell r="F555">
            <v>0.2045175401549556</v>
          </cell>
          <cell r="G555">
            <v>1.5390455012712946E-3</v>
          </cell>
          <cell r="H555">
            <v>1.8842160366098603E-3</v>
          </cell>
          <cell r="I555">
            <v>6.2819445697825341E-2</v>
          </cell>
        </row>
        <row r="556">
          <cell r="A556" t="str">
            <v>T_B_u-HYBDSL-S1</v>
          </cell>
          <cell r="B556" t="str">
            <v>VAR_ncap</v>
          </cell>
          <cell r="C556" t="str">
            <v>-</v>
          </cell>
          <cell r="E556">
            <v>6.5164336240203496E-4</v>
          </cell>
          <cell r="F556">
            <v>1.5630093751253199E-6</v>
          </cell>
          <cell r="G556">
            <v>3.2421061216124801E-6</v>
          </cell>
          <cell r="H556">
            <v>3.0029788719825201E-6</v>
          </cell>
          <cell r="I556">
            <v>3.7756203747943401E-4</v>
          </cell>
        </row>
        <row r="557">
          <cell r="A557" t="str">
            <v>T_B_u-HYBDSL-S1</v>
          </cell>
          <cell r="B557" t="str">
            <v>VAR_cap</v>
          </cell>
          <cell r="C557" t="str">
            <v>-</v>
          </cell>
          <cell r="E557">
            <v>6.5164336240203496E-4</v>
          </cell>
          <cell r="F557">
            <v>6.2714814458038923E-4</v>
          </cell>
          <cell r="G557">
            <v>5.7071359737179399E-6</v>
          </cell>
          <cell r="H557">
            <v>7.7270022021723594E-6</v>
          </cell>
          <cell r="I557">
            <v>3.7979473783109248E-4</v>
          </cell>
        </row>
        <row r="558">
          <cell r="A558" t="str">
            <v>T_B_u-HYBDSL-S2</v>
          </cell>
          <cell r="B558" t="str">
            <v>VAR_fout</v>
          </cell>
          <cell r="C558" t="str">
            <v>CO2_T</v>
          </cell>
          <cell r="E558">
            <v>0.27233873894669097</v>
          </cell>
          <cell r="F558">
            <v>0.29620597036958779</v>
          </cell>
          <cell r="G558">
            <v>0.31860112075649627</v>
          </cell>
          <cell r="H558">
            <v>0.10334549198219237</v>
          </cell>
          <cell r="I558">
            <v>3.9649613029615421E-2</v>
          </cell>
        </row>
        <row r="559">
          <cell r="A559" t="str">
            <v>T_B_u-HYBDSL-S2</v>
          </cell>
          <cell r="B559" t="str">
            <v>VAR_fout</v>
          </cell>
          <cell r="C559" t="str">
            <v>TPBSu</v>
          </cell>
          <cell r="E559">
            <v>4.3282143489555561E-4</v>
          </cell>
          <cell r="F559">
            <v>4.7275551109076286E-4</v>
          </cell>
          <cell r="G559">
            <v>5.2071931936867018E-4</v>
          </cell>
          <cell r="H559">
            <v>1.9918694492347935E-4</v>
          </cell>
          <cell r="I559">
            <v>8.0964112593342642E-5</v>
          </cell>
        </row>
        <row r="560">
          <cell r="A560" t="str">
            <v>T_B_u-HYBDSL-S2</v>
          </cell>
          <cell r="B560" t="str">
            <v>VAR_fin</v>
          </cell>
          <cell r="C560" t="str">
            <v>TDSL</v>
          </cell>
          <cell r="E560">
            <v>3.7153988942249853E-3</v>
          </cell>
          <cell r="F560">
            <v>4.0410091455605375E-3</v>
          </cell>
          <cell r="G560">
            <v>4.3465364359685735E-3</v>
          </cell>
          <cell r="H560">
            <v>1.4098975713805215E-3</v>
          </cell>
          <cell r="I560">
            <v>5.4092241513799895E-4</v>
          </cell>
        </row>
        <row r="561">
          <cell r="A561" t="str">
            <v>T_B_u-HYBDSL-S2</v>
          </cell>
          <cell r="B561" t="str">
            <v>VAR_ncap</v>
          </cell>
          <cell r="C561" t="str">
            <v>-</v>
          </cell>
          <cell r="E561">
            <v>8.1906203101344904E-6</v>
          </cell>
          <cell r="F561">
            <v>8.3383729230435305E-7</v>
          </cell>
          <cell r="G561">
            <v>2.0073171496231902E-6</v>
          </cell>
          <cell r="H561">
            <v>1.43363867342214E-6</v>
          </cell>
          <cell r="I561">
            <v>5.8224405822727404E-7</v>
          </cell>
        </row>
        <row r="562">
          <cell r="A562" t="str">
            <v>T_B_u-HYBDSL-S2</v>
          </cell>
          <cell r="B562" t="str">
            <v>VAR_cap</v>
          </cell>
          <cell r="C562" t="str">
            <v>-</v>
          </cell>
          <cell r="E562">
            <v>8.1906203101344904E-6</v>
          </cell>
          <cell r="F562">
            <v>9.02445760243884E-6</v>
          </cell>
          <cell r="G562">
            <v>9.9465550043172397E-6</v>
          </cell>
          <cell r="H562">
            <v>3.9033118212677301E-6</v>
          </cell>
          <cell r="I562">
            <v>1.67222780207281E-6</v>
          </cell>
        </row>
        <row r="563">
          <cell r="A563" t="str">
            <v>T_B_u-HYBDSL-S3</v>
          </cell>
          <cell r="B563" t="str">
            <v>VAR_fout</v>
          </cell>
          <cell r="C563" t="str">
            <v>CO2_T</v>
          </cell>
          <cell r="E563">
            <v>8.75383079149446</v>
          </cell>
          <cell r="F563">
            <v>8.7719163349269014</v>
          </cell>
          <cell r="G563">
            <v>5.266667920337631</v>
          </cell>
          <cell r="H563">
            <v>13.45464655989716</v>
          </cell>
          <cell r="I563">
            <v>2.2949449327833813</v>
          </cell>
        </row>
        <row r="564">
          <cell r="A564" t="str">
            <v>T_B_u-HYBDSL-S3</v>
          </cell>
          <cell r="B564" t="str">
            <v>VAR_fout</v>
          </cell>
          <cell r="C564" t="str">
            <v>TPBSu</v>
          </cell>
          <cell r="E564">
            <v>9.343290608255941E-3</v>
          </cell>
          <cell r="F564">
            <v>9.3636577467428248E-3</v>
          </cell>
          <cell r="G564">
            <v>5.631110779089247E-3</v>
          </cell>
          <cell r="H564">
            <v>1.7663252783497264E-2</v>
          </cell>
          <cell r="I564">
            <v>3.0931168882745302E-3</v>
          </cell>
        </row>
        <row r="565">
          <cell r="A565" t="str">
            <v>T_B_u-HYBDSL-S3</v>
          </cell>
          <cell r="B565" t="str">
            <v>VAR_fin</v>
          </cell>
          <cell r="C565" t="str">
            <v>TDSL</v>
          </cell>
          <cell r="E565">
            <v>0.11942470384030639</v>
          </cell>
          <cell r="F565">
            <v>0.119671437038566</v>
          </cell>
          <cell r="G565">
            <v>7.1850858394783446E-2</v>
          </cell>
          <cell r="H565">
            <v>0.18355588758386293</v>
          </cell>
          <cell r="I565">
            <v>3.1308934962938337E-2</v>
          </cell>
        </row>
        <row r="566">
          <cell r="A566" t="str">
            <v>T_B_u-HYBDSL-S3</v>
          </cell>
          <cell r="B566" t="str">
            <v>VAR_ncap</v>
          </cell>
          <cell r="C566" t="str">
            <v>-</v>
          </cell>
          <cell r="E566">
            <v>1.76206850794578E-4</v>
          </cell>
          <cell r="F566">
            <v>4.3707676763976898E-7</v>
          </cell>
          <cell r="G566">
            <v>1.3927101201299801E-6</v>
          </cell>
          <cell r="H566">
            <v>1.69230323107898E-4</v>
          </cell>
          <cell r="I566">
            <v>4.1137074789551798E-7</v>
          </cell>
        </row>
        <row r="567">
          <cell r="A567" t="str">
            <v>T_B_u-HYBDSL-S3</v>
          </cell>
          <cell r="B567" t="str">
            <v>VAR_cap</v>
          </cell>
          <cell r="C567" t="str">
            <v>-</v>
          </cell>
          <cell r="E567">
            <v>1.76206850794578E-4</v>
          </cell>
          <cell r="F567">
            <v>1.7664392756221701E-4</v>
          </cell>
          <cell r="G567">
            <v>1.06231243805492E-4</v>
          </cell>
          <cell r="H567">
            <v>3.3315185897798998E-4</v>
          </cell>
          <cell r="I567">
            <v>5.8376352005760699E-5</v>
          </cell>
        </row>
        <row r="568">
          <cell r="A568" t="str">
            <v>T_C-HY-GSL-S1</v>
          </cell>
          <cell r="B568" t="str">
            <v>VAR_fout</v>
          </cell>
          <cell r="C568" t="str">
            <v>CO2_T</v>
          </cell>
          <cell r="D568">
            <v>3.352493195421812</v>
          </cell>
          <cell r="E568">
            <v>3.92548438942997</v>
          </cell>
          <cell r="F568">
            <v>2.7877768671903396</v>
          </cell>
          <cell r="G568">
            <v>3.9342796923738081</v>
          </cell>
          <cell r="H568">
            <v>1.5873741779922967</v>
          </cell>
          <cell r="I568">
            <v>0.25806954139062238</v>
          </cell>
        </row>
        <row r="569">
          <cell r="A569" t="str">
            <v>T_C-HY-GSL-S1</v>
          </cell>
          <cell r="B569" t="str">
            <v>VAR_fout</v>
          </cell>
          <cell r="C569" t="str">
            <v>TPCAR</v>
          </cell>
          <cell r="D569">
            <v>5.1690548006860404E-2</v>
          </cell>
          <cell r="E569">
            <v>6.1589228902104012E-2</v>
          </cell>
          <cell r="F569">
            <v>4.3631570202684454E-2</v>
          </cell>
          <cell r="G569">
            <v>5.6227669386423207E-2</v>
          </cell>
          <cell r="H569">
            <v>1.9490312303215164E-2</v>
          </cell>
          <cell r="I569">
            <v>3.2431769773028666E-3</v>
          </cell>
        </row>
        <row r="570">
          <cell r="A570" t="str">
            <v>T_C-HY-GSL-S1</v>
          </cell>
          <cell r="B570" t="str">
            <v>VAR_fin</v>
          </cell>
          <cell r="C570" t="str">
            <v>TGSL</v>
          </cell>
          <cell r="D570">
            <v>4.5426737065336245E-2</v>
          </cell>
          <cell r="E570">
            <v>5.3190845385229897E-2</v>
          </cell>
          <cell r="F570">
            <v>3.7774754297971995E-2</v>
          </cell>
          <cell r="G570">
            <v>5.3310022931894352E-2</v>
          </cell>
          <cell r="H570">
            <v>2.150913520314764E-2</v>
          </cell>
          <cell r="I570">
            <v>3.4968772546154787E-3</v>
          </cell>
        </row>
        <row r="571">
          <cell r="A571" t="str">
            <v>T_C-HY-GSL-S1</v>
          </cell>
          <cell r="B571" t="str">
            <v>VAR_ncap</v>
          </cell>
          <cell r="C571" t="str">
            <v>-</v>
          </cell>
          <cell r="E571">
            <v>2.0652229900085499E-5</v>
          </cell>
          <cell r="F571">
            <v>1.4407012466497899E-4</v>
          </cell>
          <cell r="G571">
            <v>3.4375770604244799E-3</v>
          </cell>
          <cell r="H571">
            <v>6.4167187249923206E-5</v>
          </cell>
        </row>
        <row r="572">
          <cell r="A572" t="str">
            <v>T_C-HY-GSL-S1</v>
          </cell>
          <cell r="B572" t="str">
            <v>VAR_cap</v>
          </cell>
          <cell r="C572" t="str">
            <v>-</v>
          </cell>
          <cell r="D572">
            <v>5.6691004568911393E-3</v>
          </cell>
          <cell r="E572">
            <v>6.5799673151473101E-3</v>
          </cell>
          <cell r="F572">
            <v>6.6134711067146797E-3</v>
          </cell>
          <cell r="G572">
            <v>8.5309528512735704E-3</v>
          </cell>
          <cell r="H572">
            <v>2.9572397024470311E-3</v>
          </cell>
          <cell r="I572">
            <v>4.9161867281319804E-4</v>
          </cell>
        </row>
        <row r="573">
          <cell r="A573" t="str">
            <v>T_B_u-HYBDSL-S4</v>
          </cell>
          <cell r="B573" t="str">
            <v>VAR_fout</v>
          </cell>
          <cell r="C573" t="str">
            <v>CO2_T</v>
          </cell>
          <cell r="E573">
            <v>2.8429072675025799E-4</v>
          </cell>
          <cell r="F573">
            <v>1.693918166903122E-3</v>
          </cell>
          <cell r="G573">
            <v>1.370148926910628E-3</v>
          </cell>
          <cell r="H573">
            <v>2.5571228959283001E-3</v>
          </cell>
          <cell r="I573">
            <v>8.4789429992665407E-5</v>
          </cell>
        </row>
        <row r="574">
          <cell r="A574" t="str">
            <v>T_B_u-HYBDSL-S4</v>
          </cell>
          <cell r="B574" t="str">
            <v>VAR_fout</v>
          </cell>
          <cell r="C574" t="str">
            <v>TPBSu</v>
          </cell>
          <cell r="E574">
            <v>2.0459406775627145E-7</v>
          </cell>
          <cell r="F574">
            <v>1.2571879990611016E-6</v>
          </cell>
          <cell r="G574">
            <v>1.0789884764259704E-6</v>
          </cell>
          <cell r="H574">
            <v>2.2658616740643456E-6</v>
          </cell>
          <cell r="I574">
            <v>8.4946056681958206E-8</v>
          </cell>
        </row>
        <row r="575">
          <cell r="A575" t="str">
            <v>T_B_u-HYBDSL-S4</v>
          </cell>
          <cell r="B575" t="str">
            <v>VAR_fin</v>
          </cell>
          <cell r="C575" t="str">
            <v>TDSL</v>
          </cell>
          <cell r="E575">
            <v>3.8784546623500375E-6</v>
          </cell>
          <cell r="F575">
            <v>2.3109388361570623E-5</v>
          </cell>
          <cell r="G575">
            <v>1.8692345524019484E-5</v>
          </cell>
          <cell r="H575">
            <v>3.4885714814847297E-5</v>
          </cell>
          <cell r="I575">
            <v>1.15674529321508E-6</v>
          </cell>
        </row>
        <row r="576">
          <cell r="A576" t="str">
            <v>T_B_u-HYBDSL-S4</v>
          </cell>
          <cell r="B576" t="str">
            <v>VAR_ncap</v>
          </cell>
          <cell r="C576" t="str">
            <v>-</v>
          </cell>
          <cell r="E576">
            <v>1.7734717936246999E-8</v>
          </cell>
          <cell r="F576">
            <v>2.7401927018919701E-8</v>
          </cell>
          <cell r="G576">
            <v>2.2463248232537001E-8</v>
          </cell>
          <cell r="H576">
            <v>3.7169799041071099E-8</v>
          </cell>
          <cell r="I576">
            <v>1.1805997168760499E-8</v>
          </cell>
        </row>
        <row r="577">
          <cell r="A577" t="str">
            <v>T_B_u-HYBDSL-S4</v>
          </cell>
          <cell r="B577" t="str">
            <v>VAR_cap</v>
          </cell>
          <cell r="C577" t="str">
            <v>-</v>
          </cell>
          <cell r="E577">
            <v>1.7734717936246999E-8</v>
          </cell>
          <cell r="F577">
            <v>4.5136644955166697E-8</v>
          </cell>
          <cell r="G577">
            <v>4.7896709100412102E-8</v>
          </cell>
          <cell r="H577">
            <v>7.2563363497708598E-8</v>
          </cell>
          <cell r="I577">
            <v>1.8328874514894799E-8</v>
          </cell>
        </row>
        <row r="578">
          <cell r="A578" t="str">
            <v>TFRLFDSLEXT</v>
          </cell>
          <cell r="B578" t="str">
            <v>VAR_fout</v>
          </cell>
          <cell r="C578" t="str">
            <v>CO2_T</v>
          </cell>
          <cell r="D578">
            <v>29.024121948989201</v>
          </cell>
          <cell r="E578">
            <v>20.3073914448841</v>
          </cell>
          <cell r="F578">
            <v>2.1264020355130201E-2</v>
          </cell>
        </row>
        <row r="579">
          <cell r="A579" t="str">
            <v>TFRLFDSLEXT</v>
          </cell>
          <cell r="B579" t="str">
            <v>VAR_fout</v>
          </cell>
          <cell r="C579" t="str">
            <v>TFRLF</v>
          </cell>
          <cell r="D579">
            <v>1.6048691781490646E-3</v>
          </cell>
          <cell r="E579">
            <v>1.1228834648566344E-3</v>
          </cell>
          <cell r="F579">
            <v>1.1757796129529857E-6</v>
          </cell>
        </row>
        <row r="580">
          <cell r="A580" t="str">
            <v>TFRLFDSLEXT</v>
          </cell>
          <cell r="B580" t="str">
            <v>VAR_fin</v>
          </cell>
          <cell r="C580" t="str">
            <v>TDSL</v>
          </cell>
          <cell r="D580">
            <v>0.39596346451554187</v>
          </cell>
          <cell r="E580">
            <v>0.27704490375012375</v>
          </cell>
          <cell r="F580">
            <v>2.9009577564979833E-4</v>
          </cell>
        </row>
        <row r="581">
          <cell r="A581" t="str">
            <v>TFRLFDSLEXT</v>
          </cell>
          <cell r="B581" t="str">
            <v>VAR_ncap</v>
          </cell>
          <cell r="C581" t="str">
            <v>-</v>
          </cell>
          <cell r="D581">
            <v>1.4820552127605601E-4</v>
          </cell>
        </row>
        <row r="582">
          <cell r="A582" t="str">
            <v>TFRLFDSLEXT</v>
          </cell>
          <cell r="B582" t="str">
            <v>VAR_cap</v>
          </cell>
          <cell r="C582" t="str">
            <v>-</v>
          </cell>
          <cell r="D582">
            <v>1.4820552127605601E-4</v>
          </cell>
          <cell r="E582">
            <v>1.4820552127605601E-4</v>
          </cell>
          <cell r="F582">
            <v>1.9178753341101426E-7</v>
          </cell>
          <cell r="G582">
            <v>7.4205160482000015E-8</v>
          </cell>
          <cell r="H582">
            <v>5.4140388227013735E-8</v>
          </cell>
          <cell r="I582">
            <v>3.4192824356952221E-9</v>
          </cell>
        </row>
        <row r="583">
          <cell r="A583" t="str">
            <v>T_C-HY-GSL-S2</v>
          </cell>
          <cell r="B583" t="str">
            <v>VAR_fout</v>
          </cell>
          <cell r="C583" t="str">
            <v>CO2_T</v>
          </cell>
          <cell r="D583">
            <v>10.14473364798228</v>
          </cell>
          <cell r="E583">
            <v>15.144310571661247</v>
          </cell>
          <cell r="F583">
            <v>71.188278994442697</v>
          </cell>
          <cell r="G583">
            <v>61.959060343040456</v>
          </cell>
          <cell r="H583">
            <v>3.6481957748874074</v>
          </cell>
          <cell r="I583">
            <v>4.0761787452630205E-2</v>
          </cell>
        </row>
        <row r="584">
          <cell r="A584" t="str">
            <v>T_C-HY-GSL-S2</v>
          </cell>
          <cell r="B584" t="str">
            <v>VAR_fout</v>
          </cell>
          <cell r="C584" t="str">
            <v>TPCAR</v>
          </cell>
          <cell r="D584">
            <v>0.22107385975387867</v>
          </cell>
          <cell r="E584">
            <v>0.38913393296665788</v>
          </cell>
          <cell r="F584">
            <v>1.8144329175801654</v>
          </cell>
          <cell r="G584">
            <v>1.5743318712476666</v>
          </cell>
          <cell r="H584">
            <v>8.9771201491201158E-2</v>
          </cell>
          <cell r="I584">
            <v>4.3321616642604059E-4</v>
          </cell>
        </row>
        <row r="585">
          <cell r="A585" t="str">
            <v>T_C-HY-GSL-S2</v>
          </cell>
          <cell r="B585" t="str">
            <v>VAR_fin</v>
          </cell>
          <cell r="C585" t="str">
            <v>TGSL</v>
          </cell>
          <cell r="D585">
            <v>0.13746251555531552</v>
          </cell>
          <cell r="E585">
            <v>0.20520746032061277</v>
          </cell>
          <cell r="F585">
            <v>0.96461082648296381</v>
          </cell>
          <cell r="G585">
            <v>0.83955366318483071</v>
          </cell>
          <cell r="H585">
            <v>4.943354708519529E-2</v>
          </cell>
          <cell r="I585">
            <v>5.5232774326057139E-4</v>
          </cell>
        </row>
        <row r="586">
          <cell r="A586" t="str">
            <v>T_C-HY-GSL-S2</v>
          </cell>
          <cell r="B586" t="str">
            <v>VAR_ncap</v>
          </cell>
          <cell r="C586" t="str">
            <v>-</v>
          </cell>
          <cell r="E586">
            <v>2.9797607547054603E-4</v>
          </cell>
          <cell r="F586">
            <v>0.111422276489582</v>
          </cell>
          <cell r="G586">
            <v>7.8874864541992796E-5</v>
          </cell>
          <cell r="H586">
            <v>3.8303114959830801E-5</v>
          </cell>
        </row>
        <row r="587">
          <cell r="A587" t="str">
            <v>T_C-HY-GSL-S2</v>
          </cell>
          <cell r="B587" t="str">
            <v>VAR_cap</v>
          </cell>
          <cell r="C587" t="str">
            <v>-</v>
          </cell>
          <cell r="D587">
            <v>1.722723092839221E-2</v>
          </cell>
          <cell r="E587">
            <v>2.9524527510171115E-2</v>
          </cell>
          <cell r="F587">
            <v>0.13836398574798084</v>
          </cell>
          <cell r="G587">
            <v>0.11945063764983375</v>
          </cell>
          <cell r="H587">
            <v>9.4504459584851871E-3</v>
          </cell>
          <cell r="I587">
            <v>4.3447071214533022E-5</v>
          </cell>
        </row>
        <row r="588">
          <cell r="A588" t="str">
            <v>TPSHPNGAEXT</v>
          </cell>
          <cell r="B588" t="str">
            <v>VAR_fout</v>
          </cell>
          <cell r="C588" t="str">
            <v>TPSHP</v>
          </cell>
          <cell r="E588">
            <v>4.1219129161932499E-6</v>
          </cell>
          <cell r="F588">
            <v>5.0000293474983799</v>
          </cell>
          <cell r="G588">
            <v>5.8502536901600601</v>
          </cell>
          <cell r="H588">
            <v>4.6576878170389202E-8</v>
          </cell>
        </row>
        <row r="589">
          <cell r="A589" t="str">
            <v>TPSHPNGAEXT</v>
          </cell>
          <cell r="B589" t="str">
            <v>VAR_fout</v>
          </cell>
          <cell r="C589" t="str">
            <v>CO2_T</v>
          </cell>
          <cell r="E589">
            <v>2.4705350761661401E-4</v>
          </cell>
          <cell r="F589">
            <v>299.68483410520702</v>
          </cell>
          <cell r="G589">
            <v>350.64440321458898</v>
          </cell>
          <cell r="H589">
            <v>2.7916604158764E-6</v>
          </cell>
        </row>
        <row r="590">
          <cell r="A590" t="str">
            <v>TPSHPNGAEXT</v>
          </cell>
          <cell r="B590" t="str">
            <v>VAR_fin</v>
          </cell>
          <cell r="C590" t="str">
            <v>TNGA</v>
          </cell>
          <cell r="E590">
            <v>4.3803813407201179E-6</v>
          </cell>
          <cell r="F590">
            <v>5.313560888390203</v>
          </cell>
          <cell r="G590">
            <v>6.2170993477763776</v>
          </cell>
          <cell r="H590">
            <v>4.9497525104191407E-8</v>
          </cell>
        </row>
        <row r="591">
          <cell r="A591" t="str">
            <v>TPSHPNGAEXT</v>
          </cell>
          <cell r="B591" t="str">
            <v>VAR_ncap</v>
          </cell>
          <cell r="C591" t="str">
            <v>-</v>
          </cell>
          <cell r="D591">
            <v>1.02380015565468E-5</v>
          </cell>
          <cell r="E591">
            <v>2.2396948475940099E-5</v>
          </cell>
          <cell r="F591">
            <v>4.99999957629365</v>
          </cell>
          <cell r="G591">
            <v>0.85022689079283897</v>
          </cell>
        </row>
        <row r="592">
          <cell r="A592" t="str">
            <v>TPSHPNGAEXT</v>
          </cell>
          <cell r="B592" t="str">
            <v>VAR_cap</v>
          </cell>
          <cell r="C592" t="str">
            <v>-</v>
          </cell>
          <cell r="D592">
            <v>1.02380015565468E-5</v>
          </cell>
          <cell r="E592">
            <v>3.2634950032486998E-5</v>
          </cell>
          <cell r="F592">
            <v>5.0000308112679557</v>
          </cell>
          <cell r="G592">
            <v>5.8502544204053857</v>
          </cell>
          <cell r="H592">
            <v>-2.15799023095542E-9</v>
          </cell>
          <cell r="I592">
            <v>-3.3896710160963295E-9</v>
          </cell>
        </row>
        <row r="593">
          <cell r="A593" t="str">
            <v>T_C-HY-DSL-S1</v>
          </cell>
          <cell r="B593" t="str">
            <v>VAR_fout</v>
          </cell>
          <cell r="C593" t="str">
            <v>CO2_T</v>
          </cell>
          <cell r="D593">
            <v>2.3208637245209201E-3</v>
          </cell>
          <cell r="E593">
            <v>1.55943258540916E-2</v>
          </cell>
          <cell r="F593">
            <v>8.3311746953227669E-2</v>
          </cell>
          <cell r="G593">
            <v>0.10998642742961225</v>
          </cell>
          <cell r="H593">
            <v>0.57639557484948734</v>
          </cell>
          <cell r="I593">
            <v>0.16947946831961039</v>
          </cell>
        </row>
        <row r="594">
          <cell r="A594" t="str">
            <v>T_C-HY-DSL-S1</v>
          </cell>
          <cell r="B594" t="str">
            <v>VAR_fout</v>
          </cell>
          <cell r="C594" t="str">
            <v>TPCAR</v>
          </cell>
          <cell r="D594">
            <v>1.3242575369325221E-5</v>
          </cell>
          <cell r="E594">
            <v>3.1826992105109025E-4</v>
          </cell>
          <cell r="F594">
            <v>1.5907377976122378E-3</v>
          </cell>
          <cell r="G594">
            <v>1.8321484247242211E-3</v>
          </cell>
          <cell r="H594">
            <v>7.3160506370101453E-3</v>
          </cell>
          <cell r="I594">
            <v>2.1462818441628059E-3</v>
          </cell>
        </row>
        <row r="595">
          <cell r="A595" t="str">
            <v>T_C-HY-DSL-S1</v>
          </cell>
          <cell r="B595" t="str">
            <v>VAR_fin</v>
          </cell>
          <cell r="C595" t="str">
            <v>TDSL</v>
          </cell>
          <cell r="D595">
            <v>3.1662533758811959E-5</v>
          </cell>
          <cell r="E595">
            <v>2.1274660101080006E-4</v>
          </cell>
          <cell r="F595">
            <v>1.1365859065924633E-3</v>
          </cell>
          <cell r="G595">
            <v>1.5004969635690644E-3</v>
          </cell>
          <cell r="H595">
            <v>7.8635139815755491E-3</v>
          </cell>
          <cell r="I595">
            <v>2.3121346291897749E-3</v>
          </cell>
        </row>
        <row r="596">
          <cell r="A596" t="str">
            <v>T_C-HY-DSL-S1</v>
          </cell>
          <cell r="B596" t="str">
            <v>VAR_ncap</v>
          </cell>
          <cell r="C596" t="str">
            <v>-</v>
          </cell>
          <cell r="E596">
            <v>3.3041455021836098E-5</v>
          </cell>
          <cell r="F596">
            <v>2.07045671704009E-4</v>
          </cell>
          <cell r="G596">
            <v>7.27487700776744E-5</v>
          </cell>
          <cell r="H596">
            <v>6.0984076033934497E-5</v>
          </cell>
        </row>
        <row r="597">
          <cell r="A597" t="str">
            <v>T_C-HY-DSL-S1</v>
          </cell>
          <cell r="B597" t="str">
            <v>VAR_cap</v>
          </cell>
          <cell r="C597" t="str">
            <v>-</v>
          </cell>
          <cell r="D597">
            <v>1.5999999999999999E-6</v>
          </cell>
          <cell r="E597">
            <v>3.4201569144580796E-5</v>
          </cell>
          <cell r="F597">
            <v>2.3662473971192502E-4</v>
          </cell>
          <cell r="G597">
            <v>2.741888140403781E-4</v>
          </cell>
          <cell r="H597">
            <v>1.1072576456882621E-3</v>
          </cell>
          <cell r="I597">
            <v>3.2494252541428613E-4</v>
          </cell>
        </row>
        <row r="598">
          <cell r="A598" t="str">
            <v>T_C-HY-GSL-S3</v>
          </cell>
          <cell r="B598" t="str">
            <v>VAR_fout</v>
          </cell>
          <cell r="C598" t="str">
            <v>CO2_T</v>
          </cell>
          <cell r="D598">
            <v>7.5126401381509975</v>
          </cell>
          <cell r="E598">
            <v>109.08394052534909</v>
          </cell>
          <cell r="F598">
            <v>103.10613250128914</v>
          </cell>
          <cell r="G598">
            <v>82.529060893713137</v>
          </cell>
          <cell r="H598">
            <v>5.1532674322012112E-2</v>
          </cell>
          <cell r="I598">
            <v>1.50742151108085E-2</v>
          </cell>
        </row>
        <row r="599">
          <cell r="A599" t="str">
            <v>T_C-HY-GSL-S3</v>
          </cell>
          <cell r="B599" t="str">
            <v>VAR_fout</v>
          </cell>
          <cell r="C599" t="str">
            <v>TPCAR</v>
          </cell>
          <cell r="D599">
            <v>0.20201669085529969</v>
          </cell>
          <cell r="E599">
            <v>3.6995348575291063</v>
          </cell>
          <cell r="F599">
            <v>3.4937500424940242</v>
          </cell>
          <cell r="G599">
            <v>2.811570211196186</v>
          </cell>
          <cell r="H599">
            <v>5.0688016561205209E-4</v>
          </cell>
          <cell r="I599">
            <v>1.4475994297898057E-4</v>
          </cell>
        </row>
        <row r="600">
          <cell r="A600" t="str">
            <v>T_C-HY-GSL-S3</v>
          </cell>
          <cell r="B600" t="str">
            <v>VAR_fin</v>
          </cell>
          <cell r="C600" t="str">
            <v>TGSL</v>
          </cell>
          <cell r="D600">
            <v>0.10179729184486447</v>
          </cell>
          <cell r="E600">
            <v>1.4781021751402301</v>
          </cell>
          <cell r="F600">
            <v>1.3971020664131326</v>
          </cell>
          <cell r="G600">
            <v>1.1182799579093918</v>
          </cell>
          <cell r="H600">
            <v>6.982747198104617E-4</v>
          </cell>
          <cell r="I600">
            <v>2.0425765732802825E-4</v>
          </cell>
        </row>
        <row r="601">
          <cell r="A601" t="str">
            <v>T_C-HY-GSL-S3</v>
          </cell>
          <cell r="B601" t="str">
            <v>VAR_ncap</v>
          </cell>
          <cell r="C601" t="str">
            <v>-</v>
          </cell>
          <cell r="E601">
            <v>0.23151761429171799</v>
          </cell>
          <cell r="F601">
            <v>3.2013009951444298E-5</v>
          </cell>
          <cell r="G601">
            <v>1.6170322872365399E-5</v>
          </cell>
          <cell r="H601">
            <v>1.27215662574027E-5</v>
          </cell>
        </row>
        <row r="602">
          <cell r="A602" t="str">
            <v>T_C-HY-GSL-S3</v>
          </cell>
          <cell r="B602" t="str">
            <v>VAR_cap</v>
          </cell>
          <cell r="C602" t="str">
            <v>-</v>
          </cell>
          <cell r="D602">
            <v>1.42489700355796E-2</v>
          </cell>
          <cell r="E602">
            <v>0.25437008685666773</v>
          </cell>
          <cell r="F602">
            <v>0.24024535296974078</v>
          </cell>
          <cell r="G602">
            <v>0.19332454085234976</v>
          </cell>
          <cell r="H602">
            <v>3.9748596500916254E-5</v>
          </cell>
          <cell r="I602">
            <v>1.1905330331027071E-5</v>
          </cell>
        </row>
        <row r="603">
          <cell r="A603" t="str">
            <v>T_C-HY-DSL-S2</v>
          </cell>
          <cell r="B603" t="str">
            <v>VAR_fout</v>
          </cell>
          <cell r="C603" t="str">
            <v>CO2_T</v>
          </cell>
          <cell r="D603">
            <v>0.2019137769592674</v>
          </cell>
          <cell r="E603">
            <v>49.352712301251408</v>
          </cell>
          <cell r="F603">
            <v>115.65261603090541</v>
          </cell>
          <cell r="G603">
            <v>98.162558874244837</v>
          </cell>
          <cell r="H603">
            <v>4.3302022454806011</v>
          </cell>
          <cell r="I603">
            <v>3.8246936264634601E-2</v>
          </cell>
        </row>
        <row r="604">
          <cell r="A604" t="str">
            <v>T_C-HY-DSL-S2</v>
          </cell>
          <cell r="B604" t="str">
            <v>VAR_fout</v>
          </cell>
          <cell r="C604" t="str">
            <v>TPCAR</v>
          </cell>
          <cell r="D604">
            <v>3.2286254942083749E-3</v>
          </cell>
          <cell r="E604">
            <v>1.8053866375776637</v>
          </cell>
          <cell r="F604">
            <v>3.544032661747726</v>
          </cell>
          <cell r="G604">
            <v>2.9862629477651264</v>
          </cell>
          <cell r="H604">
            <v>0.1134514495864463</v>
          </cell>
          <cell r="I604">
            <v>4.0901940100019366E-4</v>
          </cell>
        </row>
        <row r="605">
          <cell r="A605" t="str">
            <v>T_C-HY-DSL-S2</v>
          </cell>
          <cell r="B605" t="str">
            <v>VAR_fin</v>
          </cell>
          <cell r="C605" t="str">
            <v>TDSL</v>
          </cell>
          <cell r="D605">
            <v>2.7546217866202907E-3</v>
          </cell>
          <cell r="E605">
            <v>0.67329757573330684</v>
          </cell>
          <cell r="F605">
            <v>1.5777983087435941</v>
          </cell>
          <cell r="G605">
            <v>1.3391890705899707</v>
          </cell>
          <cell r="H605">
            <v>5.9075064740526533E-2</v>
          </cell>
          <cell r="I605">
            <v>5.2178630647523321E-4</v>
          </cell>
        </row>
        <row r="606">
          <cell r="A606" t="str">
            <v>T_C-HY-DSL-S2</v>
          </cell>
          <cell r="B606" t="str">
            <v>VAR_ncap</v>
          </cell>
          <cell r="C606" t="str">
            <v>-</v>
          </cell>
          <cell r="E606">
            <v>0.13830065635805799</v>
          </cell>
          <cell r="F606">
            <v>0.14164373529115801</v>
          </cell>
          <cell r="G606">
            <v>3.3948108654443801E-5</v>
          </cell>
          <cell r="H606">
            <v>3.6236334084930601E-5</v>
          </cell>
        </row>
        <row r="607">
          <cell r="A607" t="str">
            <v>T_C-HY-DSL-S2</v>
          </cell>
          <cell r="B607" t="str">
            <v>VAR_cap</v>
          </cell>
          <cell r="C607" t="str">
            <v>-</v>
          </cell>
          <cell r="D607">
            <v>2.5986386435055E-4</v>
          </cell>
          <cell r="E607">
            <v>0.13698009059152841</v>
          </cell>
          <cell r="F607">
            <v>0.26890041819423938</v>
          </cell>
          <cell r="G607">
            <v>0.22658174784107751</v>
          </cell>
          <cell r="H607">
            <v>1.1949167801969215E-2</v>
          </cell>
          <cell r="I607">
            <v>4.0961221355652547E-5</v>
          </cell>
        </row>
        <row r="608">
          <cell r="A608" t="str">
            <v>D-T-ELC-Bus_c_S1</v>
          </cell>
          <cell r="B608" t="str">
            <v>VAR_fout</v>
          </cell>
          <cell r="C608" t="str">
            <v>T-ELC-Bus_c_BatSTGin_S1</v>
          </cell>
          <cell r="D608">
            <v>3.9102710350669107E-4</v>
          </cell>
          <cell r="E608">
            <v>9.6351082571229628E-4</v>
          </cell>
          <cell r="F608">
            <v>1.0623511591455041E-3</v>
          </cell>
          <cell r="G608">
            <v>1.5539544830702657E-2</v>
          </cell>
          <cell r="H608">
            <v>5.1783259134990378E-2</v>
          </cell>
          <cell r="I608">
            <v>0.11211391274912264</v>
          </cell>
        </row>
        <row r="609">
          <cell r="A609" t="str">
            <v>D-T-ELC-Bus_c_S1</v>
          </cell>
          <cell r="B609" t="str">
            <v>VAR_fin</v>
          </cell>
          <cell r="C609" t="str">
            <v>TELC</v>
          </cell>
          <cell r="D609">
            <v>3.9102710350669107E-4</v>
          </cell>
          <cell r="E609">
            <v>9.6351082571229628E-4</v>
          </cell>
          <cell r="F609">
            <v>1.0623511591455041E-3</v>
          </cell>
          <cell r="G609">
            <v>1.5539544830702657E-2</v>
          </cell>
          <cell r="H609">
            <v>5.1783259134990378E-2</v>
          </cell>
          <cell r="I609">
            <v>0.11211391274912264</v>
          </cell>
        </row>
        <row r="610">
          <cell r="A610" t="str">
            <v>D-T-ELC-Bus_c_S1</v>
          </cell>
          <cell r="B610" t="str">
            <v>VAR_ncap</v>
          </cell>
          <cell r="C610" t="str">
            <v>-</v>
          </cell>
          <cell r="D610">
            <v>6.5486282870700797E-5</v>
          </cell>
          <cell r="E610">
            <v>4.29543281215743E-5</v>
          </cell>
          <cell r="F610">
            <v>1.2628715559181E-5</v>
          </cell>
          <cell r="G610">
            <v>1.56978757825189E-3</v>
          </cell>
          <cell r="H610">
            <v>5.8153438182479396E-3</v>
          </cell>
          <cell r="I610">
            <v>1.10982000023233E-2</v>
          </cell>
        </row>
        <row r="611">
          <cell r="A611" t="str">
            <v>D-T-ELC-Bus_c_S1</v>
          </cell>
          <cell r="B611" t="str">
            <v>VAR_cap</v>
          </cell>
          <cell r="C611" t="str">
            <v>-</v>
          </cell>
          <cell r="D611">
            <v>6.5486282870700797E-5</v>
          </cell>
          <cell r="E611">
            <v>1.08440610992275E-4</v>
          </cell>
          <cell r="F611">
            <v>1.21069326551456E-4</v>
          </cell>
          <cell r="G611">
            <v>1.66759547055615E-3</v>
          </cell>
          <cell r="H611">
            <v>6.2236784526571E-3</v>
          </cell>
          <cell r="I611">
            <v>1.40374902519457E-2</v>
          </cell>
        </row>
        <row r="612">
          <cell r="A612" t="str">
            <v>T_C-HY-GSL-S4</v>
          </cell>
          <cell r="B612" t="str">
            <v>VAR_fout</v>
          </cell>
          <cell r="C612" t="str">
            <v>CO2_T</v>
          </cell>
          <cell r="D612">
            <v>6.2177597283259392</v>
          </cell>
          <cell r="E612">
            <v>9.4884598523844126</v>
          </cell>
          <cell r="F612">
            <v>9.0846307779081421</v>
          </cell>
          <cell r="G612">
            <v>7.7167594287893593</v>
          </cell>
          <cell r="H612">
            <v>6.3941678978313751E-2</v>
          </cell>
          <cell r="I612">
            <v>2.0257801453956802E-2</v>
          </cell>
        </row>
        <row r="613">
          <cell r="A613" t="str">
            <v>T_C-HY-GSL-S4</v>
          </cell>
          <cell r="B613" t="str">
            <v>VAR_fout</v>
          </cell>
          <cell r="C613" t="str">
            <v>TPCAR</v>
          </cell>
          <cell r="D613">
            <v>0.10193145925828286</v>
          </cell>
          <cell r="E613">
            <v>0.18031742070802884</v>
          </cell>
          <cell r="F613">
            <v>0.17250193298628602</v>
          </cell>
          <cell r="G613">
            <v>0.14549617590578515</v>
          </cell>
          <cell r="H613">
            <v>6.1007843739294511E-4</v>
          </cell>
          <cell r="I613">
            <v>1.9204306343943315E-4</v>
          </cell>
        </row>
        <row r="614">
          <cell r="A614" t="str">
            <v>T_C-HY-GSL-S4</v>
          </cell>
          <cell r="B614" t="str">
            <v>VAR_fin</v>
          </cell>
          <cell r="C614" t="str">
            <v>TGSL</v>
          </cell>
          <cell r="D614">
            <v>8.4251486833684802E-2</v>
          </cell>
          <cell r="E614">
            <v>0.12856991669897597</v>
          </cell>
          <cell r="F614">
            <v>0.12309797802043572</v>
          </cell>
          <cell r="G614">
            <v>0.10456313589145465</v>
          </cell>
          <cell r="H614">
            <v>8.6641841434029513E-4</v>
          </cell>
          <cell r="I614">
            <v>2.7449595466066121E-4</v>
          </cell>
        </row>
        <row r="615">
          <cell r="A615" t="str">
            <v>T_C-HY-GSL-S4</v>
          </cell>
          <cell r="B615" t="str">
            <v>VAR_ncap</v>
          </cell>
          <cell r="C615" t="str">
            <v>-</v>
          </cell>
          <cell r="E615">
            <v>3.75141859224965E-4</v>
          </cell>
          <cell r="F615">
            <v>3.2068020080272703E-5</v>
          </cell>
          <cell r="G615">
            <v>2.0013451581111399E-5</v>
          </cell>
          <cell r="H615">
            <v>2.22173433820672E-5</v>
          </cell>
        </row>
        <row r="616">
          <cell r="A616" t="str">
            <v>T_C-HY-GSL-S4</v>
          </cell>
          <cell r="B616" t="str">
            <v>VAR_cap</v>
          </cell>
          <cell r="C616" t="str">
            <v>-</v>
          </cell>
          <cell r="D616">
            <v>8.0722637183949248E-3</v>
          </cell>
          <cell r="E616">
            <v>1.4200064708536263E-2</v>
          </cell>
          <cell r="F616">
            <v>1.3632705759154568E-2</v>
          </cell>
          <cell r="G616">
            <v>1.1471148725616494E-2</v>
          </cell>
          <cell r="H616">
            <v>5.8056298550440894E-5</v>
          </cell>
          <cell r="I616">
            <v>1.8969585948944761E-5</v>
          </cell>
        </row>
        <row r="617">
          <cell r="A617" t="str">
            <v>T_C-HY-DSL-S3</v>
          </cell>
          <cell r="B617" t="str">
            <v>VAR_fout</v>
          </cell>
          <cell r="C617" t="str">
            <v>CO2_T</v>
          </cell>
          <cell r="D617">
            <v>2.1232504795602218</v>
          </cell>
          <cell r="E617">
            <v>3.324640742545363</v>
          </cell>
          <cell r="F617">
            <v>3.1894943106982137</v>
          </cell>
          <cell r="G617">
            <v>2.4003727639182442</v>
          </cell>
          <cell r="H617">
            <v>4.8446534716310885E-2</v>
          </cell>
          <cell r="I617">
            <v>1.4594126054274029E-2</v>
          </cell>
        </row>
        <row r="618">
          <cell r="A618" t="str">
            <v>T_C-HY-DSL-S3</v>
          </cell>
          <cell r="B618" t="str">
            <v>VAR_fout</v>
          </cell>
          <cell r="C618" t="str">
            <v>TPCAR</v>
          </cell>
          <cell r="D618">
            <v>2.6065586364752088E-2</v>
          </cell>
          <cell r="E618">
            <v>5.3880840142377151E-2</v>
          </cell>
          <cell r="F618">
            <v>5.15086723928187E-2</v>
          </cell>
          <cell r="G618">
            <v>4.1095586758791235E-2</v>
          </cell>
          <cell r="H618">
            <v>4.7282136543263994E-4</v>
          </cell>
          <cell r="I618">
            <v>1.4099156817541709E-4</v>
          </cell>
        </row>
        <row r="619">
          <cell r="A619" t="str">
            <v>T_C-HY-DSL-S3</v>
          </cell>
          <cell r="B619" t="str">
            <v>VAR_fin</v>
          </cell>
          <cell r="C619" t="str">
            <v>TDSL</v>
          </cell>
          <cell r="D619">
            <v>2.8966582258666055E-2</v>
          </cell>
          <cell r="E619">
            <v>4.5356626774152163E-2</v>
          </cell>
          <cell r="F619">
            <v>4.3512882819893899E-2</v>
          </cell>
          <cell r="G619">
            <v>3.27472409811492E-2</v>
          </cell>
          <cell r="H619">
            <v>6.6093498930846985E-4</v>
          </cell>
          <cell r="I619">
            <v>1.9910131042665807E-4</v>
          </cell>
        </row>
        <row r="620">
          <cell r="A620" t="str">
            <v>T_C-HY-DSL-S3</v>
          </cell>
          <cell r="B620" t="str">
            <v>VAR_ncap</v>
          </cell>
          <cell r="C620" t="str">
            <v>-</v>
          </cell>
          <cell r="E620">
            <v>3.2333905196612101E-5</v>
          </cell>
          <cell r="F620">
            <v>2.6141753738201501E-5</v>
          </cell>
          <cell r="G620">
            <v>1.25359060382665E-5</v>
          </cell>
          <cell r="H620">
            <v>1.23642884920992E-5</v>
          </cell>
        </row>
        <row r="621">
          <cell r="A621" t="str">
            <v>T_C-HY-DSL-S3</v>
          </cell>
          <cell r="B621" t="str">
            <v>VAR_cap</v>
          </cell>
          <cell r="C621" t="str">
            <v>-</v>
          </cell>
          <cell r="D621">
            <v>1.8564913432459723E-3</v>
          </cell>
          <cell r="E621">
            <v>3.7062174004471688E-3</v>
          </cell>
          <cell r="F621">
            <v>3.5538382838099236E-3</v>
          </cell>
          <cell r="G621">
            <v>2.8353188735552376E-3</v>
          </cell>
          <cell r="H621">
            <v>3.7125420655106398E-5</v>
          </cell>
          <cell r="I621">
            <v>1.1607815744407193E-5</v>
          </cell>
        </row>
        <row r="622">
          <cell r="A622" t="str">
            <v>D-T-ELC-Bus_c_S2</v>
          </cell>
          <cell r="B622" t="str">
            <v>VAR_fout</v>
          </cell>
          <cell r="C622" t="str">
            <v>T-ELC-Bus_c_BatSTGin_S2</v>
          </cell>
          <cell r="D622">
            <v>8.2306800320817942E-4</v>
          </cell>
          <cell r="E622">
            <v>1.1922875399254847E-3</v>
          </cell>
          <cell r="F622">
            <v>1.1880324314070361E-3</v>
          </cell>
          <cell r="G622">
            <v>1.513969649650432E-3</v>
          </cell>
          <cell r="H622">
            <v>9.3929673983906115E-2</v>
          </cell>
          <cell r="I622">
            <v>0.14485070549013884</v>
          </cell>
        </row>
        <row r="623">
          <cell r="A623" t="str">
            <v>D-T-ELC-Bus_c_S2</v>
          </cell>
          <cell r="B623" t="str">
            <v>VAR_fin</v>
          </cell>
          <cell r="C623" t="str">
            <v>TELC</v>
          </cell>
          <cell r="D623">
            <v>8.2306800320817942E-4</v>
          </cell>
          <cell r="E623">
            <v>1.1922875399254847E-3</v>
          </cell>
          <cell r="F623">
            <v>1.1880324314070361E-3</v>
          </cell>
          <cell r="G623">
            <v>1.513969649650432E-3</v>
          </cell>
          <cell r="H623">
            <v>9.3929673983906115E-2</v>
          </cell>
          <cell r="I623">
            <v>0.14485070549013884</v>
          </cell>
        </row>
        <row r="624">
          <cell r="A624" t="str">
            <v>D-T-ELC-Bus_c_S2</v>
          </cell>
          <cell r="B624" t="str">
            <v>VAR_ncap</v>
          </cell>
          <cell r="C624" t="str">
            <v>-</v>
          </cell>
          <cell r="D624">
            <v>1.03131070374822E-4</v>
          </cell>
          <cell r="E624">
            <v>2.7165220714263301E-5</v>
          </cell>
          <cell r="F624">
            <v>9.0045989992903498E-6</v>
          </cell>
          <cell r="G624">
            <v>7.3688556274888203E-5</v>
          </cell>
          <cell r="H624">
            <v>8.4513869307677701E-3</v>
          </cell>
          <cell r="I624">
            <v>1.35462215356666E-2</v>
          </cell>
        </row>
        <row r="625">
          <cell r="A625" t="str">
            <v>D-T-ELC-Bus_c_S2</v>
          </cell>
          <cell r="B625" t="str">
            <v>VAR_cap</v>
          </cell>
          <cell r="C625" t="str">
            <v>-</v>
          </cell>
          <cell r="D625">
            <v>1.03131070374822E-4</v>
          </cell>
          <cell r="E625">
            <v>1.3029629108908501E-4</v>
          </cell>
          <cell r="F625">
            <v>1.3930089008837499E-4</v>
          </cell>
          <cell r="G625">
            <v>1.8171977805802101E-4</v>
          </cell>
          <cell r="H625">
            <v>1.1860777252905901E-2</v>
          </cell>
          <cell r="I625">
            <v>1.8380655594508199E-2</v>
          </cell>
        </row>
        <row r="626">
          <cell r="A626" t="str">
            <v>T_C-HY-DSL-S4</v>
          </cell>
          <cell r="B626" t="str">
            <v>VAR_fout</v>
          </cell>
          <cell r="C626" t="str">
            <v>CO2_T</v>
          </cell>
          <cell r="D626">
            <v>2.5911745796324492</v>
          </cell>
          <cell r="E626">
            <v>12.258489911235111</v>
          </cell>
          <cell r="F626">
            <v>11.593337164195413</v>
          </cell>
          <cell r="G626">
            <v>9.4052702488061186</v>
          </cell>
          <cell r="H626">
            <v>5.9859541117628152E-2</v>
          </cell>
          <cell r="I626">
            <v>1.9517845735705371E-2</v>
          </cell>
        </row>
        <row r="627">
          <cell r="A627" t="str">
            <v>T_C-HY-DSL-S4</v>
          </cell>
          <cell r="B627" t="str">
            <v>VAR_fout</v>
          </cell>
          <cell r="C627" t="str">
            <v>TPCAR</v>
          </cell>
          <cell r="D627">
            <v>4.7547888231949637E-2</v>
          </cell>
          <cell r="E627">
            <v>0.27272717551026526</v>
          </cell>
          <cell r="F627">
            <v>0.2584672864153324</v>
          </cell>
          <cell r="G627">
            <v>0.21146828910362098</v>
          </cell>
          <cell r="H627">
            <v>5.7661794393017651E-4</v>
          </cell>
          <cell r="I627">
            <v>1.8613766672835551E-4</v>
          </cell>
        </row>
        <row r="628">
          <cell r="A628" t="str">
            <v>T_C-HY-DSL-S4</v>
          </cell>
          <cell r="B628" t="str">
            <v>VAR_fin</v>
          </cell>
          <cell r="C628" t="str">
            <v>TDSL</v>
          </cell>
          <cell r="D628">
            <v>3.5350267116404481E-2</v>
          </cell>
          <cell r="E628">
            <v>0.16723724299092921</v>
          </cell>
          <cell r="F628">
            <v>0.15816285353609047</v>
          </cell>
          <cell r="G628">
            <v>0.12831200885137925</v>
          </cell>
          <cell r="H628">
            <v>8.1663766872616737E-4</v>
          </cell>
          <cell r="I628">
            <v>2.6627347524836825E-4</v>
          </cell>
        </row>
        <row r="629">
          <cell r="A629" t="str">
            <v>T_C-HY-DSL-S4</v>
          </cell>
          <cell r="B629" t="str">
            <v>VAR_ncap</v>
          </cell>
          <cell r="C629" t="str">
            <v>-</v>
          </cell>
          <cell r="E629">
            <v>1.28775758823174E-2</v>
          </cell>
          <cell r="F629">
            <v>3.23796882169798E-5</v>
          </cell>
          <cell r="G629">
            <v>1.53436993844844E-5</v>
          </cell>
          <cell r="H629">
            <v>2.14413974780461E-5</v>
          </cell>
        </row>
        <row r="630">
          <cell r="A630" t="str">
            <v>T_C-HY-DSL-S4</v>
          </cell>
          <cell r="B630" t="str">
            <v>VAR_cap</v>
          </cell>
          <cell r="C630" t="str">
            <v>-</v>
          </cell>
          <cell r="D630">
            <v>3.7730346420031002E-3</v>
          </cell>
          <cell r="E630">
            <v>2.1475961338997464E-2</v>
          </cell>
          <cell r="F630">
            <v>2.0372472242447454E-2</v>
          </cell>
          <cell r="G630">
            <v>1.666725569701781E-2</v>
          </cell>
          <cell r="H630">
            <v>5.4903660466662189E-5</v>
          </cell>
          <cell r="I630">
            <v>1.8387953640853394E-5</v>
          </cell>
        </row>
        <row r="631">
          <cell r="A631" t="str">
            <v>D-T-ELC-Bus_c_S3</v>
          </cell>
          <cell r="B631" t="str">
            <v>VAR_fout</v>
          </cell>
          <cell r="C631" t="str">
            <v>T-ELC-Bus_c_BatSTGin_S3</v>
          </cell>
          <cell r="D631">
            <v>3.9572977668351058E-4</v>
          </cell>
          <cell r="E631">
            <v>7.2376144953281371E-4</v>
          </cell>
          <cell r="F631">
            <v>6.2564839592579066E-4</v>
          </cell>
          <cell r="G631">
            <v>7.2999211223849665E-4</v>
          </cell>
          <cell r="H631">
            <v>3.0311930782963171E-3</v>
          </cell>
          <cell r="I631">
            <v>6.4253770242457819E-3</v>
          </cell>
        </row>
        <row r="632">
          <cell r="A632" t="str">
            <v>D-T-ELC-Bus_c_S3</v>
          </cell>
          <cell r="B632" t="str">
            <v>VAR_fin</v>
          </cell>
          <cell r="C632" t="str">
            <v>TELC</v>
          </cell>
          <cell r="D632">
            <v>3.9572977668351058E-4</v>
          </cell>
          <cell r="E632">
            <v>7.2376144953281371E-4</v>
          </cell>
          <cell r="F632">
            <v>6.2564839592579066E-4</v>
          </cell>
          <cell r="G632">
            <v>7.2999211223849665E-4</v>
          </cell>
          <cell r="H632">
            <v>3.0311930782963171E-3</v>
          </cell>
          <cell r="I632">
            <v>6.4253770242457819E-3</v>
          </cell>
        </row>
        <row r="633">
          <cell r="A633" t="str">
            <v>D-T-ELC-Bus_c_S3</v>
          </cell>
          <cell r="B633" t="str">
            <v>VAR_ncap</v>
          </cell>
          <cell r="C633" t="str">
            <v>-</v>
          </cell>
          <cell r="D633">
            <v>5.6054440382184301E-5</v>
          </cell>
          <cell r="E633">
            <v>2.4510890324761101E-5</v>
          </cell>
          <cell r="F633">
            <v>5.5719324515169197E-6</v>
          </cell>
          <cell r="G633">
            <v>4.4820530419908301E-5</v>
          </cell>
          <cell r="H633">
            <v>2.9371531792774701E-4</v>
          </cell>
          <cell r="I633">
            <v>6.8187334294915198E-4</v>
          </cell>
        </row>
        <row r="634">
          <cell r="A634" t="str">
            <v>D-T-ELC-Bus_c_S3</v>
          </cell>
          <cell r="B634" t="str">
            <v>VAR_cap</v>
          </cell>
          <cell r="C634" t="str">
            <v>-</v>
          </cell>
          <cell r="D634">
            <v>5.6054440382184301E-5</v>
          </cell>
          <cell r="E634">
            <v>8.0565330706945402E-5</v>
          </cell>
          <cell r="F634">
            <v>8.6137263158462299E-5</v>
          </cell>
          <cell r="G634">
            <v>9.0128896826826996E-5</v>
          </cell>
          <cell r="H634">
            <v>3.79355673133471E-4</v>
          </cell>
          <cell r="I634">
            <v>7.82477079833675E-4</v>
          </cell>
        </row>
        <row r="635">
          <cell r="A635" t="str">
            <v>D-T-ELC-Bus_c_S4</v>
          </cell>
          <cell r="B635" t="str">
            <v>VAR_fout</v>
          </cell>
          <cell r="C635" t="str">
            <v>T-ELC-Bus_c_BatSTGin_S4</v>
          </cell>
          <cell r="E635">
            <v>3.8020551314629256E-5</v>
          </cell>
          <cell r="F635">
            <v>9.0773934849412285E-5</v>
          </cell>
          <cell r="G635">
            <v>2.2873667440631852E-4</v>
          </cell>
          <cell r="H635">
            <v>3.9043633945784034E-4</v>
          </cell>
          <cell r="I635">
            <v>2.1501962050837181E-4</v>
          </cell>
        </row>
        <row r="636">
          <cell r="A636" t="str">
            <v>D-T-ELC-Bus_c_S4</v>
          </cell>
          <cell r="B636" t="str">
            <v>VAR_fin</v>
          </cell>
          <cell r="C636" t="str">
            <v>TELC</v>
          </cell>
          <cell r="E636">
            <v>3.8020551314629256E-5</v>
          </cell>
          <cell r="F636">
            <v>9.0773934849412285E-5</v>
          </cell>
          <cell r="G636">
            <v>2.2873667440631852E-4</v>
          </cell>
          <cell r="H636">
            <v>3.9043633945784034E-4</v>
          </cell>
          <cell r="I636">
            <v>2.1501962050837181E-4</v>
          </cell>
        </row>
        <row r="637">
          <cell r="A637" t="str">
            <v>D-T-ELC-Bus_c_S4</v>
          </cell>
          <cell r="B637" t="str">
            <v>VAR_ncap</v>
          </cell>
          <cell r="C637" t="str">
            <v>-</v>
          </cell>
          <cell r="D637">
            <v>6.6626804889358504E-6</v>
          </cell>
          <cell r="E637">
            <v>5.6096662129342296E-6</v>
          </cell>
          <cell r="F637">
            <v>5.0991894833204701E-6</v>
          </cell>
          <cell r="G637">
            <v>2.5549875706782302E-5</v>
          </cell>
          <cell r="H637">
            <v>5.8451114698214502E-5</v>
          </cell>
          <cell r="I637">
            <v>2.95373628159806E-5</v>
          </cell>
        </row>
        <row r="638">
          <cell r="A638" t="str">
            <v>D-T-ELC-Bus_c_S4</v>
          </cell>
          <cell r="B638" t="str">
            <v>VAR_cap</v>
          </cell>
          <cell r="C638" t="str">
            <v>-</v>
          </cell>
          <cell r="D638">
            <v>6.6626804889358504E-6</v>
          </cell>
          <cell r="E638">
            <v>1.2272346701870099E-5</v>
          </cell>
          <cell r="F638">
            <v>1.7371536185190601E-5</v>
          </cell>
          <cell r="G638">
            <v>3.2007557190929999E-5</v>
          </cell>
          <cell r="H638">
            <v>8.0581922776921898E-5</v>
          </cell>
          <cell r="I638">
            <v>3.9794869225955901E-5</v>
          </cell>
        </row>
        <row r="639">
          <cell r="A639" t="str">
            <v>D-TH2O</v>
          </cell>
          <cell r="B639" t="str">
            <v>VAR_fout</v>
          </cell>
          <cell r="C639" t="str">
            <v>TH2O</v>
          </cell>
          <cell r="D639">
            <v>5.0926176855404471E-3</v>
          </cell>
          <cell r="E639">
            <v>1.4856755817595406E-2</v>
          </cell>
          <cell r="F639">
            <v>1.4912753842876093E-2</v>
          </cell>
          <cell r="G639">
            <v>6.7288792937794425E-2</v>
          </cell>
          <cell r="H639">
            <v>1.3977599294880081</v>
          </cell>
          <cell r="I639">
            <v>3.1803962415587161</v>
          </cell>
        </row>
        <row r="640">
          <cell r="A640" t="str">
            <v>D-TH2O</v>
          </cell>
          <cell r="B640" t="str">
            <v>VAR_fin</v>
          </cell>
          <cell r="C640" t="str">
            <v>H2</v>
          </cell>
          <cell r="D640">
            <v>5.0926176855404471E-3</v>
          </cell>
          <cell r="E640">
            <v>1.4856755817595406E-2</v>
          </cell>
          <cell r="F640">
            <v>1.4912753842876093E-2</v>
          </cell>
          <cell r="G640">
            <v>6.7288792937794425E-2</v>
          </cell>
          <cell r="H640">
            <v>1.3977599294880081</v>
          </cell>
          <cell r="I640">
            <v>3.1803962415587161</v>
          </cell>
        </row>
        <row r="641">
          <cell r="A641" t="str">
            <v>D-TH2O</v>
          </cell>
          <cell r="B641" t="str">
            <v>VAR_ncap</v>
          </cell>
          <cell r="C641" t="str">
            <v>-</v>
          </cell>
          <cell r="D641">
            <v>9.7300783710473201E-4</v>
          </cell>
          <cell r="E641">
            <v>1.753296101084E-3</v>
          </cell>
          <cell r="F641">
            <v>2.5915435847727899E-6</v>
          </cell>
          <cell r="G641">
            <v>9.1596332161415894E-3</v>
          </cell>
          <cell r="H641">
            <v>9.1484736328697594E-2</v>
          </cell>
          <cell r="I641">
            <v>0.319788697068219</v>
          </cell>
        </row>
        <row r="642">
          <cell r="A642" t="str">
            <v>D-TH2O</v>
          </cell>
          <cell r="B642" t="str">
            <v>VAR_cap</v>
          </cell>
          <cell r="C642" t="str">
            <v>-</v>
          </cell>
          <cell r="D642">
            <v>9.7300783710473201E-4</v>
          </cell>
          <cell r="E642">
            <v>2.7263039381887301E-3</v>
          </cell>
          <cell r="F642">
            <v>2.7288954817735098E-3</v>
          </cell>
          <cell r="G642">
            <v>1.18885286979151E-2</v>
          </cell>
          <cell r="H642">
            <v>0.24796635082086499</v>
          </cell>
          <cell r="I642">
            <v>0.56775504788908404</v>
          </cell>
        </row>
        <row r="643">
          <cell r="A643" t="str">
            <v>TFHGV-HYBDSL</v>
          </cell>
          <cell r="B643" t="str">
            <v>VAR_fout</v>
          </cell>
          <cell r="C643" t="str">
            <v>CO2_T</v>
          </cell>
          <cell r="E643">
            <v>386.47414913964502</v>
          </cell>
          <cell r="F643">
            <v>542.32230902288893</v>
          </cell>
          <cell r="G643">
            <v>784.61332185203491</v>
          </cell>
          <cell r="H643">
            <v>790.64920663558303</v>
          </cell>
          <cell r="I643">
            <v>195.11919503626962</v>
          </cell>
        </row>
        <row r="644">
          <cell r="A644" t="str">
            <v>TFHGV-HYBDSL</v>
          </cell>
          <cell r="B644" t="str">
            <v>VAR_fout</v>
          </cell>
          <cell r="C644" t="str">
            <v>TFHGV</v>
          </cell>
          <cell r="E644">
            <v>0.86187875275076142</v>
          </cell>
          <cell r="F644">
            <v>1.2094368441721282</v>
          </cell>
          <cell r="G644">
            <v>1.7497717576580167</v>
          </cell>
          <cell r="H644">
            <v>1.763232427305838</v>
          </cell>
          <cell r="I644">
            <v>0.43513670663345633</v>
          </cell>
        </row>
        <row r="645">
          <cell r="A645" t="str">
            <v>TFHGV-HYBDSL</v>
          </cell>
          <cell r="B645" t="str">
            <v>VAR_fin</v>
          </cell>
          <cell r="C645" t="str">
            <v>TDSL</v>
          </cell>
          <cell r="E645">
            <v>5.2724986240060776</v>
          </cell>
          <cell r="F645">
            <v>7.3986672445141757</v>
          </cell>
          <cell r="G645">
            <v>10.704138088022312</v>
          </cell>
          <cell r="H645">
            <v>10.786483037320368</v>
          </cell>
          <cell r="I645">
            <v>2.6619262624320528</v>
          </cell>
        </row>
        <row r="646">
          <cell r="A646" t="str">
            <v>TFHGV-HYBDSL</v>
          </cell>
          <cell r="B646" t="str">
            <v>VAR_ncap</v>
          </cell>
          <cell r="C646" t="str">
            <v>-</v>
          </cell>
          <cell r="E646">
            <v>1.6213908546207401E-2</v>
          </cell>
          <cell r="F646">
            <v>6.53916399863156E-3</v>
          </cell>
          <cell r="G646">
            <v>2.3210992032463101E-2</v>
          </cell>
          <cell r="H646">
            <v>1.23604475278322E-2</v>
          </cell>
          <cell r="I646">
            <v>8.23876550489459E-3</v>
          </cell>
        </row>
        <row r="647">
          <cell r="A647" t="str">
            <v>TFHGV-HYBDSL</v>
          </cell>
          <cell r="B647" t="str">
            <v>VAR_cap</v>
          </cell>
          <cell r="C647" t="str">
            <v>-</v>
          </cell>
          <cell r="E647">
            <v>1.6213908546207401E-2</v>
          </cell>
          <cell r="F647">
            <v>2.2753072544838999E-2</v>
          </cell>
          <cell r="G647">
            <v>3.2917579226893999E-2</v>
          </cell>
          <cell r="H647">
            <v>3.5204970629945299E-2</v>
          </cell>
          <cell r="I647">
            <v>1.04078835859014E-2</v>
          </cell>
        </row>
        <row r="648">
          <cell r="A648" t="str">
            <v>D-TKER</v>
          </cell>
          <cell r="B648" t="str">
            <v>VAR_fout</v>
          </cell>
          <cell r="C648" t="str">
            <v>CO2</v>
          </cell>
          <cell r="D648">
            <v>80.763254672403804</v>
          </cell>
          <cell r="E648">
            <v>102.299643522715</v>
          </cell>
          <cell r="F648">
            <v>134.604226798182</v>
          </cell>
          <cell r="G648">
            <v>186.90389712012299</v>
          </cell>
          <cell r="H648">
            <v>156.20652221003101</v>
          </cell>
          <cell r="I648">
            <v>1.8582559326410799E-5</v>
          </cell>
        </row>
        <row r="649">
          <cell r="A649" t="str">
            <v>D-TKER</v>
          </cell>
          <cell r="B649" t="str">
            <v>VAR_fout</v>
          </cell>
          <cell r="C649" t="str">
            <v>TKER</v>
          </cell>
          <cell r="D649">
            <v>1.0930817228491501</v>
          </cell>
          <cell r="E649">
            <v>1.3845636984571901</v>
          </cell>
          <cell r="F649">
            <v>1.82178666186924</v>
          </cell>
          <cell r="G649">
            <v>2.5296310147477499</v>
          </cell>
          <cell r="H649">
            <v>2.1141606428592499</v>
          </cell>
          <cell r="I649">
            <v>2.5150368253299602E-7</v>
          </cell>
        </row>
        <row r="650">
          <cell r="A650" t="str">
            <v>D-TKER</v>
          </cell>
          <cell r="B650" t="str">
            <v>VAR_fin</v>
          </cell>
          <cell r="C650" t="str">
            <v>KER</v>
          </cell>
          <cell r="D650">
            <v>1.1093853663791744</v>
          </cell>
          <cell r="E650">
            <v>1.4052148835537817</v>
          </cell>
          <cell r="F650">
            <v>1.8489591593156731</v>
          </cell>
          <cell r="G650">
            <v>2.5673612241774948</v>
          </cell>
          <cell r="H650">
            <v>2.1456939864015192</v>
          </cell>
          <cell r="I650">
            <v>2.5525493580234695E-7</v>
          </cell>
        </row>
        <row r="651">
          <cell r="A651" t="str">
            <v>T_B_u-BEVELC-S1</v>
          </cell>
          <cell r="B651" t="str">
            <v>VAR_fout</v>
          </cell>
          <cell r="C651" t="str">
            <v>TPBSu</v>
          </cell>
          <cell r="D651">
            <v>3.0337342667711733E-7</v>
          </cell>
          <cell r="E651">
            <v>5.1523219471324923E-4</v>
          </cell>
          <cell r="F651">
            <v>2.7292896582723561E-3</v>
          </cell>
          <cell r="G651">
            <v>2.3847933408136016E-2</v>
          </cell>
          <cell r="H651">
            <v>4.7898591422571336E-2</v>
          </cell>
          <cell r="I651">
            <v>0.11114556429708586</v>
          </cell>
        </row>
        <row r="652">
          <cell r="A652" t="str">
            <v>T_B_u-BEVELC-S1</v>
          </cell>
          <cell r="B652" t="str">
            <v>VAR_fin</v>
          </cell>
          <cell r="C652" t="str">
            <v>T-ELC-Bus_u_BatSTGout_S1</v>
          </cell>
          <cell r="D652">
            <v>8.0110604849339581E-7</v>
          </cell>
          <cell r="E652">
            <v>1.3129825625063834E-3</v>
          </cell>
          <cell r="F652">
            <v>6.6722481523973191E-3</v>
          </cell>
          <cell r="G652">
            <v>5.3321656276971031E-2</v>
          </cell>
          <cell r="H652">
            <v>0.10138337136073519</v>
          </cell>
          <cell r="I652">
            <v>0.20670391183533088</v>
          </cell>
        </row>
        <row r="653">
          <cell r="A653" t="str">
            <v>T_B_u-BEVELC-S1</v>
          </cell>
          <cell r="B653" t="str">
            <v>VAR_ncap</v>
          </cell>
          <cell r="C653" t="str">
            <v>-</v>
          </cell>
          <cell r="E653">
            <v>9.74499439707874E-6</v>
          </cell>
          <cell r="F653">
            <v>4.2206712915397102E-5</v>
          </cell>
          <cell r="G653">
            <v>4.4902459152725298E-4</v>
          </cell>
          <cell r="H653">
            <v>5.5457451565843597E-5</v>
          </cell>
          <cell r="I653">
            <v>2.17473939770869E-3</v>
          </cell>
        </row>
        <row r="654">
          <cell r="A654" t="str">
            <v>T_B_u-BEVELC-S1</v>
          </cell>
          <cell r="B654" t="str">
            <v>VAR_cap</v>
          </cell>
          <cell r="C654" t="str">
            <v>-</v>
          </cell>
          <cell r="D654">
            <v>3.02390998593531E-8</v>
          </cell>
          <cell r="E654">
            <v>9.7864852550252939E-6</v>
          </cell>
          <cell r="F654">
            <v>5.1979735108693432E-5</v>
          </cell>
          <cell r="G654">
            <v>4.5029124115642265E-4</v>
          </cell>
          <cell r="H654">
            <v>9.1064524042775092E-4</v>
          </cell>
          <cell r="I654">
            <v>2.3525191979474874E-3</v>
          </cell>
        </row>
        <row r="655">
          <cell r="A655" t="str">
            <v>TPSHPH2OEXT</v>
          </cell>
          <cell r="B655" t="str">
            <v>VAR_fout</v>
          </cell>
          <cell r="C655" t="str">
            <v>TPSHP</v>
          </cell>
          <cell r="G655">
            <v>8.99104566497351E-7</v>
          </cell>
        </row>
        <row r="656">
          <cell r="A656" t="str">
            <v>TPSHPH2OEXT</v>
          </cell>
          <cell r="B656" t="str">
            <v>VAR_fin</v>
          </cell>
          <cell r="C656" t="str">
            <v>TH2O</v>
          </cell>
          <cell r="G656">
            <v>5.0131890980458257E-7</v>
          </cell>
        </row>
        <row r="657">
          <cell r="A657" t="str">
            <v>TPSHPH2OEXT</v>
          </cell>
          <cell r="B657" t="str">
            <v>VAR_ncap</v>
          </cell>
          <cell r="C657" t="str">
            <v>-</v>
          </cell>
          <cell r="G657">
            <v>1.4180365382752601E-6</v>
          </cell>
        </row>
        <row r="658">
          <cell r="A658" t="str">
            <v>TPSHPH2OEXT</v>
          </cell>
          <cell r="B658" t="str">
            <v>VAR_cap</v>
          </cell>
          <cell r="C658" t="str">
            <v>-</v>
          </cell>
          <cell r="G658">
            <v>1.4180365382752601E-6</v>
          </cell>
          <cell r="H658">
            <v>-1.3615927058102259E-9</v>
          </cell>
          <cell r="I658">
            <v>-6.4546830774000729E-10</v>
          </cell>
        </row>
        <row r="659">
          <cell r="A659" t="str">
            <v>T_B_u-BEVELC-S2</v>
          </cell>
          <cell r="B659" t="str">
            <v>VAR_fout</v>
          </cell>
          <cell r="C659" t="str">
            <v>TPBSu</v>
          </cell>
          <cell r="D659">
            <v>3.7693671208770626E-4</v>
          </cell>
          <cell r="E659">
            <v>6.7894256136368609E-4</v>
          </cell>
          <cell r="F659">
            <v>7.576520184218909E-4</v>
          </cell>
          <cell r="G659">
            <v>7.0094247691758829E-4</v>
          </cell>
          <cell r="H659">
            <v>3.9144280160213429E-2</v>
          </cell>
          <cell r="I659">
            <v>4.5451262378384351E-2</v>
          </cell>
        </row>
        <row r="660">
          <cell r="A660" t="str">
            <v>T_B_u-BEVELC-S2</v>
          </cell>
          <cell r="B660" t="str">
            <v>VAR_fin</v>
          </cell>
          <cell r="C660" t="str">
            <v>T-ELC-Bus_u_BatSTGout_S2</v>
          </cell>
          <cell r="D660">
            <v>1.3697788590801673E-3</v>
          </cell>
          <cell r="E660">
            <v>2.4441421880535361E-3</v>
          </cell>
          <cell r="F660">
            <v>2.7033500771928573E-3</v>
          </cell>
          <cell r="G660">
            <v>2.2184999461912326E-3</v>
          </cell>
          <cell r="H660">
            <v>0.11114852848818738</v>
          </cell>
          <cell r="I660">
            <v>0.11981915181637964</v>
          </cell>
        </row>
        <row r="661">
          <cell r="A661" t="str">
            <v>T_B_u-BEVELC-S2</v>
          </cell>
          <cell r="B661" t="str">
            <v>VAR_ncap</v>
          </cell>
          <cell r="C661" t="str">
            <v>-</v>
          </cell>
          <cell r="E661">
            <v>1.9983923715887999E-6</v>
          </cell>
          <cell r="F661">
            <v>1.80252997920494E-6</v>
          </cell>
          <cell r="G661">
            <v>1.02620981311897E-5</v>
          </cell>
          <cell r="H661">
            <v>4.7790086754583499E-4</v>
          </cell>
          <cell r="I661">
            <v>5.7204733411689605E-4</v>
          </cell>
        </row>
        <row r="662">
          <cell r="A662" t="str">
            <v>T_B_u-BEVELC-S2</v>
          </cell>
          <cell r="B662" t="str">
            <v>VAR_cap</v>
          </cell>
          <cell r="C662" t="str">
            <v>-</v>
          </cell>
          <cell r="D662">
            <v>7.9226441631504902E-6</v>
          </cell>
          <cell r="E662">
            <v>1.2868997153586E-5</v>
          </cell>
          <cell r="F662">
            <v>1.467152713279093E-5</v>
          </cell>
          <cell r="G662">
            <v>1.3386198629790828E-5</v>
          </cell>
          <cell r="H662">
            <v>7.3844205738127179E-4</v>
          </cell>
          <cell r="I662">
            <v>8.5734864603029346E-4</v>
          </cell>
        </row>
        <row r="663">
          <cell r="A663" t="str">
            <v>TFHGV-ICEDSL</v>
          </cell>
          <cell r="B663" t="str">
            <v>VAR_fout</v>
          </cell>
          <cell r="C663" t="str">
            <v>CO2_T</v>
          </cell>
          <cell r="D663">
            <v>380.90031603851889</v>
          </cell>
          <cell r="E663">
            <v>0.15494655237082869</v>
          </cell>
          <cell r="F663">
            <v>0.2208617348011602</v>
          </cell>
          <cell r="G663">
            <v>0.16600975695101003</v>
          </cell>
          <cell r="H663">
            <v>5.0862229912547699E-2</v>
          </cell>
          <cell r="I663">
            <v>1.8400182368833791E-2</v>
          </cell>
        </row>
        <row r="664">
          <cell r="A664" t="str">
            <v>TFHGV-ICEDSL</v>
          </cell>
          <cell r="B664" t="str">
            <v>VAR_fout</v>
          </cell>
          <cell r="C664" t="str">
            <v>TFHGV</v>
          </cell>
          <cell r="D664">
            <v>0.61683774029127869</v>
          </cell>
          <cell r="E664">
            <v>2.5092360705912661E-4</v>
          </cell>
          <cell r="F664">
            <v>3.5766799783327737E-4</v>
          </cell>
          <cell r="G664">
            <v>2.6883958619139164E-4</v>
          </cell>
          <cell r="H664">
            <v>8.2367332460440287E-5</v>
          </cell>
          <cell r="I664">
            <v>2.9797630601574769E-5</v>
          </cell>
        </row>
        <row r="665">
          <cell r="A665" t="str">
            <v>TFHGV-ICEDSL</v>
          </cell>
          <cell r="B665" t="str">
            <v>VAR_fin</v>
          </cell>
          <cell r="C665" t="str">
            <v>TDSL</v>
          </cell>
          <cell r="D665">
            <v>5.1964572447273962</v>
          </cell>
          <cell r="E665">
            <v>2.1138683815938451E-3</v>
          </cell>
          <cell r="F665">
            <v>3.0131205293473413E-3</v>
          </cell>
          <cell r="G665">
            <v>2.2647988669987724E-3</v>
          </cell>
          <cell r="H665">
            <v>6.9389126756545306E-4</v>
          </cell>
          <cell r="I665">
            <v>2.5102568033879625E-4</v>
          </cell>
        </row>
        <row r="666">
          <cell r="A666" t="str">
            <v>TFHGV-ICEDSL</v>
          </cell>
          <cell r="B666" t="str">
            <v>VAR_ncap</v>
          </cell>
          <cell r="C666" t="str">
            <v>-</v>
          </cell>
          <cell r="E666">
            <v>3.57957314084226E-7</v>
          </cell>
          <cell r="F666">
            <v>3.0833449769302301E-6</v>
          </cell>
          <cell r="G666">
            <v>2.3370640168480201E-6</v>
          </cell>
          <cell r="H666">
            <v>1.3864073127576699E-6</v>
          </cell>
          <cell r="I666">
            <v>4.27905860834704E-7</v>
          </cell>
        </row>
        <row r="667">
          <cell r="A667" t="str">
            <v>TFHGV-ICEDSL</v>
          </cell>
          <cell r="B667" t="str">
            <v>VAR_cap</v>
          </cell>
          <cell r="C667" t="str">
            <v>-</v>
          </cell>
          <cell r="D667">
            <v>1.1605689178231763E-2</v>
          </cell>
          <cell r="E667">
            <v>4.8012795240848921E-6</v>
          </cell>
          <cell r="F667">
            <v>7.4548588484147499E-6</v>
          </cell>
          <cell r="G667">
            <v>5.3876523458725595E-6</v>
          </cell>
          <cell r="H667">
            <v>1.9172205965265701E-6</v>
          </cell>
          <cell r="I667">
            <v>6.7120458953940704E-7</v>
          </cell>
        </row>
        <row r="668">
          <cell r="A668" t="str">
            <v>D-T-ELC-Bus_u_S1</v>
          </cell>
          <cell r="B668" t="str">
            <v>VAR_fout</v>
          </cell>
          <cell r="C668" t="str">
            <v>T-ELC-Bus_u_BatSTGin_S1</v>
          </cell>
          <cell r="D668">
            <v>5.9998803329758473E-6</v>
          </cell>
          <cell r="E668">
            <v>1.3190517392126415E-3</v>
          </cell>
          <cell r="F668">
            <v>6.6782215414787809E-3</v>
          </cell>
          <cell r="G668">
            <v>5.343459645775319E-2</v>
          </cell>
          <cell r="H668">
            <v>0.10157893237116825</v>
          </cell>
          <cell r="I668">
            <v>0.20683813375629925</v>
          </cell>
        </row>
        <row r="669">
          <cell r="A669" t="str">
            <v>D-T-ELC-Bus_u_S1</v>
          </cell>
          <cell r="B669" t="str">
            <v>VAR_fin</v>
          </cell>
          <cell r="C669" t="str">
            <v>TELC</v>
          </cell>
          <cell r="D669">
            <v>5.9998803329758473E-6</v>
          </cell>
          <cell r="E669">
            <v>1.3190517392126415E-3</v>
          </cell>
          <cell r="F669">
            <v>6.6782215414787809E-3</v>
          </cell>
          <cell r="G669">
            <v>5.343459645775319E-2</v>
          </cell>
          <cell r="H669">
            <v>0.10157893237116825</v>
          </cell>
          <cell r="I669">
            <v>0.20683813375629925</v>
          </cell>
        </row>
        <row r="670">
          <cell r="A670" t="str">
            <v>D-T-ELC-Bus_u_S1</v>
          </cell>
          <cell r="B670" t="str">
            <v>VAR_ncap</v>
          </cell>
          <cell r="C670" t="str">
            <v>-</v>
          </cell>
          <cell r="D670">
            <v>1.1231280721027299E-4</v>
          </cell>
          <cell r="E670">
            <v>1.12890502954251E-4</v>
          </cell>
          <cell r="F670">
            <v>4.9298406044484902E-4</v>
          </cell>
          <cell r="G670">
            <v>4.9763696023179703E-3</v>
          </cell>
          <cell r="H670">
            <v>4.5644118790707996E-3</v>
          </cell>
          <cell r="I670">
            <v>1.8645165747046399E-2</v>
          </cell>
        </row>
        <row r="671">
          <cell r="A671" t="str">
            <v>D-T-ELC-Bus_u_S1</v>
          </cell>
          <cell r="B671" t="str">
            <v>VAR_cap</v>
          </cell>
          <cell r="C671" t="str">
            <v>-</v>
          </cell>
          <cell r="D671">
            <v>1.1231280721027299E-4</v>
          </cell>
          <cell r="E671">
            <v>2.2520331016452399E-4</v>
          </cell>
          <cell r="F671">
            <v>7.1818737060937296E-4</v>
          </cell>
          <cell r="G671">
            <v>5.6494656068384998E-3</v>
          </cell>
          <cell r="H671">
            <v>1.0738680930836899E-2</v>
          </cell>
          <cell r="I671">
            <v>2.1863076583269001E-2</v>
          </cell>
        </row>
        <row r="672">
          <cell r="A672" t="str">
            <v>T-Plg-DSL-mix_S1</v>
          </cell>
          <cell r="B672" t="str">
            <v>VAR_fout</v>
          </cell>
          <cell r="C672" t="str">
            <v>CO2_T</v>
          </cell>
          <cell r="D672">
            <v>1.2696674059305101E-3</v>
          </cell>
          <cell r="E672">
            <v>0.262130150977749</v>
          </cell>
          <cell r="F672">
            <v>0.20312463711810119</v>
          </cell>
          <cell r="G672">
            <v>0.17775035573299988</v>
          </cell>
          <cell r="H672">
            <v>6.8591919223613532E-2</v>
          </cell>
          <cell r="I672">
            <v>3.054692370586725E-2</v>
          </cell>
        </row>
        <row r="673">
          <cell r="A673" t="str">
            <v>T-Plg-DSL-mix_S1</v>
          </cell>
          <cell r="B673" t="str">
            <v>VAR_fout</v>
          </cell>
          <cell r="C673" t="str">
            <v>T-PEVmix-ELC_DSL_S1</v>
          </cell>
          <cell r="D673">
            <v>1.2617093728292795E-5</v>
          </cell>
          <cell r="E673">
            <v>2.6048716919482764E-3</v>
          </cell>
          <cell r="F673">
            <v>2.0185149064028216E-3</v>
          </cell>
          <cell r="G673">
            <v>1.7663625041055696E-3</v>
          </cell>
          <cell r="H673">
            <v>7.2405570261009405E-4</v>
          </cell>
          <cell r="I673">
            <v>3.5630238219139053E-4</v>
          </cell>
        </row>
        <row r="674">
          <cell r="A674" t="str">
            <v>T-Plg-DSL-mix_S1</v>
          </cell>
          <cell r="B674" t="str">
            <v>VAR_fin</v>
          </cell>
          <cell r="C674" t="str">
            <v>TDSL</v>
          </cell>
          <cell r="D674">
            <v>1.7321519862626396E-5</v>
          </cell>
          <cell r="E674">
            <v>3.5761275713199034E-3</v>
          </cell>
          <cell r="F674">
            <v>2.7711410248035659E-3</v>
          </cell>
          <cell r="G674">
            <v>2.424970746698498E-3</v>
          </cell>
          <cell r="H674">
            <v>9.357697029142364E-4</v>
          </cell>
          <cell r="I674">
            <v>4.1673838616462777E-4</v>
          </cell>
        </row>
        <row r="675">
          <cell r="A675" t="str">
            <v>T_B_u-BEVELC-S3</v>
          </cell>
          <cell r="B675" t="str">
            <v>VAR_fout</v>
          </cell>
          <cell r="C675" t="str">
            <v>TPBSu</v>
          </cell>
          <cell r="D675">
            <v>9.1097140543820395E-4</v>
          </cell>
          <cell r="E675">
            <v>1.9295295747329114E-3</v>
          </cell>
          <cell r="F675">
            <v>3.4241350247869457E-4</v>
          </cell>
          <cell r="G675">
            <v>1.7750921516999267E-4</v>
          </cell>
          <cell r="H675">
            <v>7.6104151379985177E-2</v>
          </cell>
          <cell r="I675">
            <v>0.19447549183114421</v>
          </cell>
        </row>
        <row r="676">
          <cell r="A676" t="str">
            <v>T_B_u-BEVELC-S3</v>
          </cell>
          <cell r="B676" t="str">
            <v>VAR_fin</v>
          </cell>
          <cell r="C676" t="str">
            <v>T-ELC-Bus_u_BatSTGout_S3</v>
          </cell>
          <cell r="D676">
            <v>4.9787909405976201E-3</v>
          </cell>
          <cell r="E676">
            <v>1.0473121026676586E-2</v>
          </cell>
          <cell r="F676">
            <v>1.8416085653465597E-3</v>
          </cell>
          <cell r="G676">
            <v>8.8135995311238585E-4</v>
          </cell>
          <cell r="H676">
            <v>0.31839493655813272</v>
          </cell>
          <cell r="I676">
            <v>0.75141851439086604</v>
          </cell>
        </row>
        <row r="677">
          <cell r="A677" t="str">
            <v>T_B_u-BEVELC-S3</v>
          </cell>
          <cell r="B677" t="str">
            <v>VAR_ncap</v>
          </cell>
          <cell r="C677" t="str">
            <v>-</v>
          </cell>
          <cell r="E677">
            <v>6.2420304020425703E-7</v>
          </cell>
          <cell r="F677">
            <v>5.5596347989105699E-7</v>
          </cell>
          <cell r="G677">
            <v>1.60201305697006E-6</v>
          </cell>
          <cell r="H677">
            <v>1.42877345389202E-3</v>
          </cell>
          <cell r="I677">
            <v>3.17800466753218E-3</v>
          </cell>
        </row>
        <row r="678">
          <cell r="A678" t="str">
            <v>T_B_u-BEVELC-S3</v>
          </cell>
          <cell r="B678" t="str">
            <v>VAR_cap</v>
          </cell>
          <cell r="C678" t="str">
            <v>-</v>
          </cell>
          <cell r="D678">
            <v>2.29091800327972E-5</v>
          </cell>
          <cell r="E678">
            <v>3.6418648418318458E-5</v>
          </cell>
          <cell r="F678">
            <v>6.721482035175114E-6</v>
          </cell>
          <cell r="G678">
            <v>3.3971009906343002E-6</v>
          </cell>
          <cell r="H678">
            <v>1.4352234004091401E-3</v>
          </cell>
          <cell r="I678">
            <v>3.6673899322744999E-3</v>
          </cell>
        </row>
        <row r="679">
          <cell r="A679" t="str">
            <v>D-T-ELC-Bus_u_S2</v>
          </cell>
          <cell r="B679" t="str">
            <v>VAR_fout</v>
          </cell>
          <cell r="C679" t="str">
            <v>T-ELC-Bus_u_BatSTGin_S2</v>
          </cell>
          <cell r="D679">
            <v>1.3653186674541786E-3</v>
          </cell>
          <cell r="E679">
            <v>2.4378433753054272E-3</v>
          </cell>
          <cell r="F679">
            <v>2.6963856120379389E-3</v>
          </cell>
          <cell r="G679">
            <v>2.3315449849074903E-3</v>
          </cell>
          <cell r="H679">
            <v>0.11129531035529494</v>
          </cell>
          <cell r="I679">
            <v>0.11993087579609986</v>
          </cell>
        </row>
        <row r="680">
          <cell r="A680" t="str">
            <v>D-T-ELC-Bus_u_S2</v>
          </cell>
          <cell r="B680" t="str">
            <v>VAR_fin</v>
          </cell>
          <cell r="C680" t="str">
            <v>TELC</v>
          </cell>
          <cell r="D680">
            <v>1.3653186674541786E-3</v>
          </cell>
          <cell r="E680">
            <v>2.4378433753054272E-3</v>
          </cell>
          <cell r="F680">
            <v>2.6963856120379389E-3</v>
          </cell>
          <cell r="G680">
            <v>2.3315449849074903E-3</v>
          </cell>
          <cell r="H680">
            <v>0.11129531035529494</v>
          </cell>
          <cell r="I680">
            <v>0.11993087579609986</v>
          </cell>
        </row>
        <row r="681">
          <cell r="A681" t="str">
            <v>D-T-ELC-Bus_u_S2</v>
          </cell>
          <cell r="B681" t="str">
            <v>VAR_ncap</v>
          </cell>
          <cell r="C681" t="str">
            <v>-</v>
          </cell>
          <cell r="D681">
            <v>1.59295485660974E-4</v>
          </cell>
          <cell r="E681">
            <v>1.1339221541268599E-4</v>
          </cell>
          <cell r="F681">
            <v>6.7665346766572295E-5</v>
          </cell>
          <cell r="G681">
            <v>9.7044123900293699E-5</v>
          </cell>
          <cell r="H681">
            <v>7.5388722238040997E-3</v>
          </cell>
          <cell r="I681">
            <v>8.1577273616226607E-3</v>
          </cell>
        </row>
        <row r="682">
          <cell r="A682" t="str">
            <v>D-T-ELC-Bus_u_S2</v>
          </cell>
          <cell r="B682" t="str">
            <v>VAR_cap</v>
          </cell>
          <cell r="C682" t="str">
            <v>-</v>
          </cell>
          <cell r="D682">
            <v>1.59295485660974E-4</v>
          </cell>
          <cell r="E682">
            <v>2.7268770107365998E-4</v>
          </cell>
          <cell r="F682">
            <v>3.4035304784023199E-4</v>
          </cell>
          <cell r="G682">
            <v>3.7963372600101E-4</v>
          </cell>
          <cell r="H682">
            <v>1.1765242067136999E-2</v>
          </cell>
          <cell r="I682">
            <v>1.26771751314018E-2</v>
          </cell>
        </row>
        <row r="683">
          <cell r="A683" t="str">
            <v>T-Plg-DSL-mix_S2</v>
          </cell>
          <cell r="B683" t="str">
            <v>VAR_fout</v>
          </cell>
          <cell r="C683" t="str">
            <v>CO2_T</v>
          </cell>
          <cell r="D683">
            <v>2.9144638120154201E-4</v>
          </cell>
          <cell r="E683">
            <v>5.3899941577470599E-2</v>
          </cell>
          <cell r="F683">
            <v>0.2298229267233646</v>
          </cell>
          <cell r="G683">
            <v>0.33059440422372965</v>
          </cell>
          <cell r="H683">
            <v>6.9517393791958924</v>
          </cell>
          <cell r="I683">
            <v>2.2478324423949028</v>
          </cell>
        </row>
        <row r="684">
          <cell r="A684" t="str">
            <v>T-Plg-DSL-mix_S2</v>
          </cell>
          <cell r="B684" t="str">
            <v>VAR_fout</v>
          </cell>
          <cell r="C684" t="str">
            <v>T-PEVmix-ELC_DSL_S2</v>
          </cell>
          <cell r="D684">
            <v>2.3678489979406358E-6</v>
          </cell>
          <cell r="E684">
            <v>4.3790875744315896E-4</v>
          </cell>
          <cell r="F684">
            <v>1.8671907487826536E-3</v>
          </cell>
          <cell r="G684">
            <v>2.6859061537793292E-3</v>
          </cell>
          <cell r="H684">
            <v>6.1030605140653747E-2</v>
          </cell>
          <cell r="I684">
            <v>2.281301914417138E-2</v>
          </cell>
        </row>
        <row r="685">
          <cell r="A685" t="str">
            <v>T-Plg-DSL-mix_S2</v>
          </cell>
          <cell r="B685" t="str">
            <v>VAR_fin</v>
          </cell>
          <cell r="C685" t="str">
            <v>TDSL</v>
          </cell>
          <cell r="D685">
            <v>3.9760761419037169E-6</v>
          </cell>
          <cell r="E685">
            <v>7.353334458045117E-4</v>
          </cell>
          <cell r="F685">
            <v>3.1353741708508073E-3</v>
          </cell>
          <cell r="G685">
            <v>4.5101555828612472E-3</v>
          </cell>
          <cell r="H685">
            <v>9.4839554968566026E-2</v>
          </cell>
          <cell r="I685">
            <v>3.0666199759821339E-2</v>
          </cell>
        </row>
        <row r="686">
          <cell r="A686" t="str">
            <v>T_B_u-BEVELC-S4</v>
          </cell>
          <cell r="B686" t="str">
            <v>VAR_fout</v>
          </cell>
          <cell r="C686" t="str">
            <v>TPBSu</v>
          </cell>
          <cell r="D686">
            <v>2.2379532107250111E-5</v>
          </cell>
          <cell r="E686">
            <v>7.107180117408785E-6</v>
          </cell>
          <cell r="F686">
            <v>3.1219065214754895E-5</v>
          </cell>
          <cell r="G686">
            <v>1.0622393960341504E-5</v>
          </cell>
          <cell r="H686">
            <v>1.683188186643906E-5</v>
          </cell>
          <cell r="I686">
            <v>8.3361747030204873E-6</v>
          </cell>
        </row>
        <row r="687">
          <cell r="A687" t="str">
            <v>T_B_u-BEVELC-S4</v>
          </cell>
          <cell r="B687" t="str">
            <v>VAR_fin</v>
          </cell>
          <cell r="C687" t="str">
            <v>T-ELC-Bus_u_BatSTGout_S4</v>
          </cell>
          <cell r="D687">
            <v>1.8345817649951653E-4</v>
          </cell>
          <cell r="E687">
            <v>5.6683550368386762E-5</v>
          </cell>
          <cell r="F687">
            <v>2.4537442028394136E-4</v>
          </cell>
          <cell r="G687">
            <v>7.5353273552437302E-5</v>
          </cell>
          <cell r="H687">
            <v>1.0709866764970025E-4</v>
          </cell>
          <cell r="I687">
            <v>4.8517327071411692E-5</v>
          </cell>
        </row>
        <row r="688">
          <cell r="A688" t="str">
            <v>T_B_u-BEVELC-S4</v>
          </cell>
          <cell r="B688" t="str">
            <v>VAR_ncap</v>
          </cell>
          <cell r="C688" t="str">
            <v>-</v>
          </cell>
          <cell r="E688">
            <v>1.48110058369104E-7</v>
          </cell>
          <cell r="F688">
            <v>1.9936915608760999E-7</v>
          </cell>
          <cell r="G688">
            <v>1.8019100166806299E-7</v>
          </cell>
          <cell r="H688">
            <v>2.9903288214330402E-7</v>
          </cell>
          <cell r="I688">
            <v>1.3306820114613899E-7</v>
          </cell>
        </row>
        <row r="689">
          <cell r="A689" t="str">
            <v>T_B_u-BEVELC-S4</v>
          </cell>
          <cell r="B689" t="str">
            <v>VAR_cap</v>
          </cell>
          <cell r="C689" t="str">
            <v>-</v>
          </cell>
          <cell r="D689">
            <v>4.2334739803094299E-7</v>
          </cell>
          <cell r="E689">
            <v>4.2259440069123198E-7</v>
          </cell>
          <cell r="F689">
            <v>5.7868256725606403E-7</v>
          </cell>
          <cell r="G689">
            <v>2.7352865719022479E-7</v>
          </cell>
          <cell r="H689">
            <v>4.0119036061160399E-7</v>
          </cell>
          <cell r="I689">
            <v>1.85545073849338E-7</v>
          </cell>
        </row>
        <row r="690">
          <cell r="A690" t="str">
            <v>D-TBDS1</v>
          </cell>
          <cell r="B690" t="str">
            <v>VAR_fout</v>
          </cell>
          <cell r="C690" t="str">
            <v>TDSL</v>
          </cell>
          <cell r="D690">
            <v>2.9709354110893629</v>
          </cell>
          <cell r="E690">
            <v>2.9709301755134772</v>
          </cell>
          <cell r="F690">
            <v>2.9709296682492687</v>
          </cell>
          <cell r="G690">
            <v>2.9500709406359329</v>
          </cell>
          <cell r="H690">
            <v>3.4925734367580228</v>
          </cell>
          <cell r="I690">
            <v>15.965833173358755</v>
          </cell>
        </row>
        <row r="691">
          <cell r="A691" t="str">
            <v>D-TBDS1</v>
          </cell>
          <cell r="B691" t="str">
            <v>VAR_fout</v>
          </cell>
          <cell r="C691" t="str">
            <v>TKER</v>
          </cell>
          <cell r="G691">
            <v>2.0861119758308101E-2</v>
          </cell>
          <cell r="H691">
            <v>6.4740850846303401E-3</v>
          </cell>
          <cell r="I691">
            <v>1.69077545938574</v>
          </cell>
        </row>
        <row r="692">
          <cell r="A692" t="str">
            <v>D-TBDS1</v>
          </cell>
          <cell r="B692" t="str">
            <v>VAR_fin</v>
          </cell>
          <cell r="C692" t="str">
            <v>BDS</v>
          </cell>
          <cell r="D692">
            <v>3.015247808671925</v>
          </cell>
          <cell r="E692">
            <v>3.0152424950058494</v>
          </cell>
          <cell r="F692">
            <v>3.0152419801756376</v>
          </cell>
          <cell r="G692">
            <v>3.0152438806483408</v>
          </cell>
          <cell r="H692">
            <v>3.5512368708165227</v>
          </cell>
          <cell r="I692">
            <v>17.919961747741787</v>
          </cell>
        </row>
        <row r="693">
          <cell r="A693" t="str">
            <v>D-T-ELC-Bus_u_S3</v>
          </cell>
          <cell r="B693" t="str">
            <v>VAR_fout</v>
          </cell>
          <cell r="C693" t="str">
            <v>T-ELC-Bus_u_BatSTGin_S3</v>
          </cell>
          <cell r="D693">
            <v>4.9721575002116755E-3</v>
          </cell>
          <cell r="E693">
            <v>1.0463339093249681E-2</v>
          </cell>
          <cell r="F693">
            <v>1.8304154154495981E-3</v>
          </cell>
          <cell r="G693">
            <v>9.6576977311658865E-4</v>
          </cell>
          <cell r="H693">
            <v>0.31849120334537712</v>
          </cell>
          <cell r="I693">
            <v>0.75154452620039325</v>
          </cell>
        </row>
        <row r="694">
          <cell r="A694" t="str">
            <v>D-T-ELC-Bus_u_S3</v>
          </cell>
          <cell r="B694" t="str">
            <v>VAR_fin</v>
          </cell>
          <cell r="C694" t="str">
            <v>TELC</v>
          </cell>
          <cell r="D694">
            <v>4.9721575002116755E-3</v>
          </cell>
          <cell r="E694">
            <v>1.0463339093249681E-2</v>
          </cell>
          <cell r="F694">
            <v>1.8304154154495981E-3</v>
          </cell>
          <cell r="G694">
            <v>9.6576977311658865E-4</v>
          </cell>
          <cell r="H694">
            <v>0.31849120334537712</v>
          </cell>
          <cell r="I694">
            <v>0.75154452620039325</v>
          </cell>
        </row>
        <row r="695">
          <cell r="A695" t="str">
            <v>D-T-ELC-Bus_u_S3</v>
          </cell>
          <cell r="B695" t="str">
            <v>VAR_ncap</v>
          </cell>
          <cell r="C695" t="str">
            <v>-</v>
          </cell>
          <cell r="D695">
            <v>5.6090967128579903E-4</v>
          </cell>
          <cell r="E695">
            <v>5.4901641299145304E-4</v>
          </cell>
          <cell r="F695">
            <v>3.7585819320363602E-5</v>
          </cell>
          <cell r="G695">
            <v>4.8344123017898999E-5</v>
          </cell>
          <cell r="H695">
            <v>3.3502118487496499E-2</v>
          </cell>
          <cell r="I695">
            <v>6.7962675684345303E-2</v>
          </cell>
        </row>
        <row r="696">
          <cell r="A696" t="str">
            <v>D-T-ELC-Bus_u_S3</v>
          </cell>
          <cell r="B696" t="str">
            <v>VAR_cap</v>
          </cell>
          <cell r="C696" t="str">
            <v>-</v>
          </cell>
          <cell r="D696">
            <v>5.6090967128579903E-4</v>
          </cell>
          <cell r="E696">
            <v>1.1099260842772499E-3</v>
          </cell>
          <cell r="F696">
            <v>1.1475119035976201E-3</v>
          </cell>
          <cell r="G696">
            <v>6.6352188166534797E-4</v>
          </cell>
          <cell r="H696">
            <v>3.3664786371525202E-2</v>
          </cell>
          <cell r="I696">
            <v>7.9437863077259294E-2</v>
          </cell>
        </row>
        <row r="697">
          <cell r="A697" t="str">
            <v>T-Plg-DSL-mix_S3</v>
          </cell>
          <cell r="B697" t="str">
            <v>VAR_fout</v>
          </cell>
          <cell r="C697" t="str">
            <v>CO2_T</v>
          </cell>
          <cell r="D697">
            <v>6.9109262661224804E-3</v>
          </cell>
          <cell r="E697">
            <v>0.249628472245151</v>
          </cell>
          <cell r="F697">
            <v>72.640715549038703</v>
          </cell>
          <cell r="G697">
            <v>332.91672448693896</v>
          </cell>
          <cell r="H697">
            <v>464.19824654712471</v>
          </cell>
          <cell r="I697">
            <v>233.77335205556602</v>
          </cell>
        </row>
        <row r="698">
          <cell r="A698" t="str">
            <v>T-Plg-DSL-mix_S3</v>
          </cell>
          <cell r="B698" t="str">
            <v>VAR_fout</v>
          </cell>
          <cell r="C698" t="str">
            <v>T-PEVmix-ELC_DSL_S3</v>
          </cell>
          <cell r="D698">
            <v>5.2193325586489044E-5</v>
          </cell>
          <cell r="E698">
            <v>1.8852668406284748E-3</v>
          </cell>
          <cell r="F698">
            <v>0.54860381539184566</v>
          </cell>
          <cell r="G698">
            <v>2.5142839505482857</v>
          </cell>
          <cell r="H698">
            <v>3.8205384224687839</v>
          </cell>
          <cell r="I698">
            <v>2.2112500298218096</v>
          </cell>
        </row>
        <row r="699">
          <cell r="A699" t="str">
            <v>T-Plg-DSL-mix_S3</v>
          </cell>
          <cell r="B699" t="str">
            <v>VAR_fin</v>
          </cell>
          <cell r="C699" t="str">
            <v>TDSL</v>
          </cell>
          <cell r="D699">
            <v>9.4282759428683042E-5</v>
          </cell>
          <cell r="E699">
            <v>3.4055726090743759E-3</v>
          </cell>
          <cell r="F699">
            <v>0.99100566915468913</v>
          </cell>
          <cell r="G699">
            <v>4.5418379875435164</v>
          </cell>
          <cell r="H699">
            <v>6.3328546595787607</v>
          </cell>
          <cell r="I699">
            <v>3.1892681044415578</v>
          </cell>
        </row>
        <row r="700">
          <cell r="A700" t="str">
            <v>D-T-ELC-Bus_u_S4</v>
          </cell>
          <cell r="B700" t="str">
            <v>VAR_fout</v>
          </cell>
          <cell r="C700" t="str">
            <v>T-ELC-Bus_u_BatSTGin_S4</v>
          </cell>
          <cell r="D700">
            <v>1.7972340213282927E-4</v>
          </cell>
          <cell r="E700">
            <v>1.0217740590204725E-4</v>
          </cell>
          <cell r="F700">
            <v>2.4830794975838334E-4</v>
          </cell>
          <cell r="G700">
            <v>2.0395781248514717E-4</v>
          </cell>
          <cell r="H700">
            <v>2.5691133294962855E-4</v>
          </cell>
          <cell r="I700">
            <v>1.5976949483089214E-4</v>
          </cell>
        </row>
        <row r="701">
          <cell r="A701" t="str">
            <v>D-T-ELC-Bus_u_S4</v>
          </cell>
          <cell r="B701" t="str">
            <v>VAR_fin</v>
          </cell>
          <cell r="C701" t="str">
            <v>TELC</v>
          </cell>
          <cell r="D701">
            <v>1.7972340213282927E-4</v>
          </cell>
          <cell r="E701">
            <v>1.0217740590204725E-4</v>
          </cell>
          <cell r="F701">
            <v>2.4830794975838334E-4</v>
          </cell>
          <cell r="G701">
            <v>2.0395781248514717E-4</v>
          </cell>
          <cell r="H701">
            <v>2.5691133294962855E-4</v>
          </cell>
          <cell r="I701">
            <v>1.5976949483089214E-4</v>
          </cell>
        </row>
        <row r="702">
          <cell r="A702" t="str">
            <v>D-T-ELC-Bus_u_S4</v>
          </cell>
          <cell r="B702" t="str">
            <v>VAR_ncap</v>
          </cell>
          <cell r="C702" t="str">
            <v>-</v>
          </cell>
          <cell r="D702">
            <v>5.9410466491939101E-5</v>
          </cell>
          <cell r="E702">
            <v>4.49483174343235E-5</v>
          </cell>
          <cell r="F702">
            <v>3.2527435831614297E-5</v>
          </cell>
          <cell r="G702">
            <v>4.02779106644287E-5</v>
          </cell>
          <cell r="H702">
            <v>5.2719415682687302E-5</v>
          </cell>
          <cell r="I702">
            <v>1.9665723690486602E-5</v>
          </cell>
        </row>
        <row r="703">
          <cell r="A703" t="str">
            <v>D-T-ELC-Bus_u_S4</v>
          </cell>
          <cell r="B703" t="str">
            <v>VAR_cap</v>
          </cell>
          <cell r="C703" t="str">
            <v>-</v>
          </cell>
          <cell r="D703">
            <v>5.9410466491939101E-5</v>
          </cell>
          <cell r="E703">
            <v>1.0435878392626299E-4</v>
          </cell>
          <cell r="F703">
            <v>1.3688621975787701E-4</v>
          </cell>
          <cell r="G703">
            <v>8.6851323894023404E-5</v>
          </cell>
          <cell r="H703">
            <v>8.33295465113481E-5</v>
          </cell>
          <cell r="I703">
            <v>2.8917382056410601E-5</v>
          </cell>
        </row>
        <row r="704">
          <cell r="A704" t="str">
            <v>T_C-FC-H2O-S1</v>
          </cell>
          <cell r="B704" t="str">
            <v>VAR_fout</v>
          </cell>
          <cell r="C704" t="str">
            <v>TPCAR</v>
          </cell>
          <cell r="E704">
            <v>4.6678412946948205E-5</v>
          </cell>
          <cell r="F704">
            <v>1.0939698474623556E-4</v>
          </cell>
          <cell r="G704">
            <v>1.5895804285482226E-4</v>
          </cell>
          <cell r="H704">
            <v>5.9758417942653522E-4</v>
          </cell>
          <cell r="I704">
            <v>3.3585520864682126E-4</v>
          </cell>
        </row>
        <row r="705">
          <cell r="A705" t="str">
            <v>T_C-FC-H2O-S1</v>
          </cell>
          <cell r="B705" t="str">
            <v>VAR_fin</v>
          </cell>
          <cell r="C705" t="str">
            <v>TH2O</v>
          </cell>
          <cell r="E705">
            <v>4.2567667527720952E-5</v>
          </cell>
          <cell r="F705">
            <v>9.9762913544329741E-5</v>
          </cell>
          <cell r="G705">
            <v>1.4495936540926654E-4</v>
          </cell>
          <cell r="H705">
            <v>5.0175713238341101E-4</v>
          </cell>
          <cell r="I705">
            <v>2.6590603057231849E-4</v>
          </cell>
        </row>
        <row r="706">
          <cell r="A706" t="str">
            <v>T_C-FC-H2O-S1</v>
          </cell>
          <cell r="B706" t="str">
            <v>VAR_ncap</v>
          </cell>
          <cell r="C706" t="str">
            <v>-</v>
          </cell>
          <cell r="E706">
            <v>5.2102010111878601E-6</v>
          </cell>
          <cell r="F706">
            <v>9.8984659979596201E-6</v>
          </cell>
          <cell r="G706">
            <v>9.9011443341561895E-6</v>
          </cell>
          <cell r="H706">
            <v>3.9529777972924702E-5</v>
          </cell>
          <cell r="I706">
            <v>1.8877790625319298E-5</v>
          </cell>
        </row>
        <row r="707">
          <cell r="A707" t="str">
            <v>T_C-FC-H2O-S1</v>
          </cell>
          <cell r="B707" t="str">
            <v>VAR_cap</v>
          </cell>
          <cell r="C707" t="str">
            <v>-</v>
          </cell>
          <cell r="E707">
            <v>5.1408368188129199E-6</v>
          </cell>
          <cell r="F707">
            <v>1.4613268319088199E-5</v>
          </cell>
          <cell r="G707">
            <v>2.1865000136824899E-5</v>
          </cell>
          <cell r="H707">
            <v>8.7761952107133235E-5</v>
          </cell>
          <cell r="I707">
            <v>4.9345976230952097E-5</v>
          </cell>
        </row>
        <row r="708">
          <cell r="A708" t="str">
            <v>T_B_c-ICEDSL-S1</v>
          </cell>
          <cell r="B708" t="str">
            <v>VAR_fout</v>
          </cell>
          <cell r="C708" t="str">
            <v>CO2_T</v>
          </cell>
          <cell r="D708">
            <v>8.3096036492576992</v>
          </cell>
          <cell r="E708">
            <v>0.75853331896719889</v>
          </cell>
          <cell r="F708">
            <v>5.7285456055674109</v>
          </cell>
          <cell r="G708">
            <v>26.554617866867272</v>
          </cell>
          <cell r="H708">
            <v>13.793069493164889</v>
          </cell>
          <cell r="I708">
            <v>1.776980483303791E-2</v>
          </cell>
        </row>
        <row r="709">
          <cell r="A709" t="str">
            <v>T_B_c-ICEDSL-S1</v>
          </cell>
          <cell r="B709" t="str">
            <v>VAR_fout</v>
          </cell>
          <cell r="C709" t="str">
            <v>TPBSc</v>
          </cell>
          <cell r="D709">
            <v>1.4048010455040004E-2</v>
          </cell>
          <cell r="E709">
            <v>1.2975790167394914E-3</v>
          </cell>
          <cell r="F709">
            <v>1.0459968933075204E-2</v>
          </cell>
          <cell r="G709">
            <v>5.2381050892399326E-2</v>
          </cell>
          <cell r="H709">
            <v>2.9529537017451434E-2</v>
          </cell>
          <cell r="I709">
            <v>3.9848303521383993E-5</v>
          </cell>
        </row>
        <row r="710">
          <cell r="A710" t="str">
            <v>T_B_c-ICEDSL-S1</v>
          </cell>
          <cell r="B710" t="str">
            <v>VAR_fin</v>
          </cell>
          <cell r="C710" t="str">
            <v>TDSL</v>
          </cell>
          <cell r="D710">
            <v>0.11336430626545295</v>
          </cell>
          <cell r="E710">
            <v>1.0348339958624808E-2</v>
          </cell>
          <cell r="F710">
            <v>7.8152054646212984E-2</v>
          </cell>
          <cell r="G710">
            <v>0.36227309504593852</v>
          </cell>
          <cell r="H710">
            <v>0.18817284438151291</v>
          </cell>
          <cell r="I710">
            <v>2.4242571395686121E-4</v>
          </cell>
        </row>
        <row r="711">
          <cell r="A711" t="str">
            <v>T_B_c-ICEDSL-S1</v>
          </cell>
          <cell r="B711" t="str">
            <v>VAR_ncap</v>
          </cell>
          <cell r="C711" t="str">
            <v>-</v>
          </cell>
          <cell r="E711">
            <v>2.7665506034379999E-6</v>
          </cell>
          <cell r="F711">
            <v>1.9441605292647699E-4</v>
          </cell>
          <cell r="G711">
            <v>9.4596263403207799E-4</v>
          </cell>
          <cell r="H711">
            <v>3.5310566874830802E-4</v>
          </cell>
          <cell r="I711">
            <v>3.1519396223882801E-7</v>
          </cell>
        </row>
        <row r="712">
          <cell r="A712" t="str">
            <v>T_B_c-ICEDSL-S1</v>
          </cell>
          <cell r="B712" t="str">
            <v>VAR_cap</v>
          </cell>
          <cell r="C712" t="str">
            <v>-</v>
          </cell>
          <cell r="D712">
            <v>3.05805288461538E-4</v>
          </cell>
          <cell r="E712">
            <v>3.4640674351535991E-5</v>
          </cell>
          <cell r="F712">
            <v>2.2905514267278898E-4</v>
          </cell>
          <cell r="G712">
            <v>1.1662349594642031E-3</v>
          </cell>
          <cell r="H712">
            <v>6.5378170969907087E-4</v>
          </cell>
          <cell r="I712">
            <v>1.0453995926570057E-6</v>
          </cell>
        </row>
        <row r="713">
          <cell r="A713" t="str">
            <v>T-Plg-DSL-mix_S4</v>
          </cell>
          <cell r="B713" t="str">
            <v>VAR_fout</v>
          </cell>
          <cell r="C713" t="str">
            <v>CO2_T</v>
          </cell>
          <cell r="D713">
            <v>0.425215299024434</v>
          </cell>
          <cell r="E713">
            <v>58.946638337489404</v>
          </cell>
          <cell r="F713">
            <v>53.753723469599251</v>
          </cell>
          <cell r="G713">
            <v>38.281523570903325</v>
          </cell>
          <cell r="H713">
            <v>0.87411303498928961</v>
          </cell>
          <cell r="I713">
            <v>0.29847695050173351</v>
          </cell>
        </row>
        <row r="714">
          <cell r="A714" t="str">
            <v>T-Plg-DSL-mix_S4</v>
          </cell>
          <cell r="B714" t="str">
            <v>VAR_fout</v>
          </cell>
          <cell r="C714" t="str">
            <v>T-PEVmix-ELC_DSL_S4</v>
          </cell>
          <cell r="D714">
            <v>3.0571325138538121E-3</v>
          </cell>
          <cell r="E714">
            <v>0.42380338867714434</v>
          </cell>
          <cell r="F714">
            <v>0.3864683517659035</v>
          </cell>
          <cell r="G714">
            <v>0.27522925599566622</v>
          </cell>
          <cell r="H714">
            <v>6.7281186008097274E-3</v>
          </cell>
          <cell r="I714">
            <v>2.6226152157651787E-3</v>
          </cell>
        </row>
        <row r="715">
          <cell r="A715" t="str">
            <v>T-Plg-DSL-mix_S4</v>
          </cell>
          <cell r="B715" t="str">
            <v>VAR_fin</v>
          </cell>
          <cell r="C715" t="str">
            <v>TDSL</v>
          </cell>
          <cell r="D715">
            <v>5.8010272718203729E-3</v>
          </cell>
          <cell r="E715">
            <v>0.80418333339003367</v>
          </cell>
          <cell r="F715">
            <v>0.73333865579262258</v>
          </cell>
          <cell r="G715">
            <v>0.52225816604233821</v>
          </cell>
          <cell r="H715">
            <v>1.1925143724274063E-2</v>
          </cell>
          <cell r="I715">
            <v>4.0719911391778113E-3</v>
          </cell>
        </row>
        <row r="716">
          <cell r="A716" t="str">
            <v>T_C-FC-H2O-S2</v>
          </cell>
          <cell r="B716" t="str">
            <v>VAR_fout</v>
          </cell>
          <cell r="C716" t="str">
            <v>TPCAR</v>
          </cell>
          <cell r="D716">
            <v>7.5404374794534789E-5</v>
          </cell>
          <cell r="E716">
            <v>1.2543886595825651E-4</v>
          </cell>
          <cell r="F716">
            <v>1.8408041522257484E-4</v>
          </cell>
          <cell r="G716">
            <v>2.237667002655977E-4</v>
          </cell>
          <cell r="H716">
            <v>3.7563145133213933E-4</v>
          </cell>
          <cell r="I716">
            <v>2.5407455846764037E-4</v>
          </cell>
        </row>
        <row r="717">
          <cell r="A717" t="str">
            <v>T_C-FC-H2O-S2</v>
          </cell>
          <cell r="B717" t="str">
            <v>VAR_fin</v>
          </cell>
          <cell r="C717" t="str">
            <v>TH2O</v>
          </cell>
          <cell r="D717">
            <v>8.4581919183060635E-5</v>
          </cell>
          <cell r="E717">
            <v>1.4070615997820095E-4</v>
          </cell>
          <cell r="F717">
            <v>2.0648503281096891E-4</v>
          </cell>
          <cell r="G717">
            <v>2.5100157662333349E-4</v>
          </cell>
          <cell r="H717">
            <v>3.862321933304644E-4</v>
          </cell>
          <cell r="I717">
            <v>2.4140916279523768E-4</v>
          </cell>
        </row>
        <row r="718">
          <cell r="A718" t="str">
            <v>T_C-FC-H2O-S2</v>
          </cell>
          <cell r="B718" t="str">
            <v>VAR_ncap</v>
          </cell>
          <cell r="C718" t="str">
            <v>-</v>
          </cell>
          <cell r="E718">
            <v>3.3380284049193702E-6</v>
          </cell>
          <cell r="F718">
            <v>6.2567634695580299E-6</v>
          </cell>
          <cell r="G718">
            <v>6.1263578082878597E-6</v>
          </cell>
          <cell r="H718">
            <v>1.7658021861902499E-5</v>
          </cell>
          <cell r="I718">
            <v>1.2540759516048401E-5</v>
          </cell>
        </row>
        <row r="719">
          <cell r="A719" t="str">
            <v>T_C-FC-H2O-S2</v>
          </cell>
          <cell r="B719" t="str">
            <v>VAR_cap</v>
          </cell>
          <cell r="C719" t="str">
            <v>-</v>
          </cell>
          <cell r="D719">
            <v>6.33333333333333E-6</v>
          </cell>
          <cell r="E719">
            <v>9.6269220623295101E-6</v>
          </cell>
          <cell r="F719">
            <v>1.5611867616308909E-5</v>
          </cell>
          <cell r="G719">
            <v>1.908725576726449E-5</v>
          </cell>
          <cell r="H719">
            <v>3.4860797503703811E-5</v>
          </cell>
          <cell r="I719">
            <v>2.4040476070867058E-5</v>
          </cell>
        </row>
        <row r="720">
          <cell r="A720" t="str">
            <v>T_B_c-ICEDSL-S2</v>
          </cell>
          <cell r="B720" t="str">
            <v>VAR_fout</v>
          </cell>
          <cell r="C720" t="str">
            <v>CO2_T</v>
          </cell>
          <cell r="D720">
            <v>38.072075765537498</v>
          </cell>
          <cell r="E720">
            <v>29.107909488951595</v>
          </cell>
          <cell r="F720">
            <v>35.42926929967954</v>
          </cell>
          <cell r="G720">
            <v>43.171209908176451</v>
          </cell>
          <cell r="H720">
            <v>15.374867220872355</v>
          </cell>
          <cell r="I720">
            <v>2.2965075628327409E-2</v>
          </cell>
        </row>
        <row r="721">
          <cell r="A721" t="str">
            <v>T_B_c-ICEDSL-S2</v>
          </cell>
          <cell r="B721" t="str">
            <v>VAR_fout</v>
          </cell>
          <cell r="C721" t="str">
            <v>TPBSc</v>
          </cell>
          <cell r="D721">
            <v>4.5429827778670655E-2</v>
          </cell>
          <cell r="E721">
            <v>3.4872982017507839E-2</v>
          </cell>
          <cell r="F721">
            <v>4.308105462687959E-2</v>
          </cell>
          <cell r="G721">
            <v>5.5743242675536292E-2</v>
          </cell>
          <cell r="H721">
            <v>2.2482844686154902E-2</v>
          </cell>
          <cell r="I721">
            <v>3.5582924979124076E-5</v>
          </cell>
        </row>
        <row r="722">
          <cell r="A722" t="str">
            <v>T_B_c-ICEDSL-S2</v>
          </cell>
          <cell r="B722" t="str">
            <v>VAR_fin</v>
          </cell>
          <cell r="C722" t="str">
            <v>TDSL</v>
          </cell>
          <cell r="D722">
            <v>0.51940076078496122</v>
          </cell>
          <cell r="E722">
            <v>0.39710654145909347</v>
          </cell>
          <cell r="F722">
            <v>0.48334610231486452</v>
          </cell>
          <cell r="G722">
            <v>0.58896602876093407</v>
          </cell>
          <cell r="H722">
            <v>0.20975262238570697</v>
          </cell>
          <cell r="I722">
            <v>3.1330253244648583E-4</v>
          </cell>
        </row>
        <row r="723">
          <cell r="A723" t="str">
            <v>T_B_c-ICEDSL-S2</v>
          </cell>
          <cell r="B723" t="str">
            <v>VAR_ncap</v>
          </cell>
          <cell r="C723" t="str">
            <v>-</v>
          </cell>
          <cell r="E723">
            <v>1.2638332905518601E-6</v>
          </cell>
          <cell r="F723">
            <v>1.7844252728810699E-4</v>
          </cell>
          <cell r="G723">
            <v>4.9867596401533204E-4</v>
          </cell>
          <cell r="H723">
            <v>9.8791363853195196E-7</v>
          </cell>
          <cell r="I723">
            <v>1.93888575657202E-7</v>
          </cell>
        </row>
        <row r="724">
          <cell r="A724" t="str">
            <v>T_B_c-ICEDSL-S2</v>
          </cell>
          <cell r="B724" t="str">
            <v>VAR_cap</v>
          </cell>
          <cell r="C724" t="str">
            <v>-</v>
          </cell>
          <cell r="D724">
            <v>9.8784375000000001E-4</v>
          </cell>
          <cell r="E724">
            <v>7.5881198407998381E-4</v>
          </cell>
          <cell r="F724">
            <v>9.3724427996119686E-4</v>
          </cell>
          <cell r="G724">
            <v>1.2115762744773629E-3</v>
          </cell>
          <cell r="H724">
            <v>4.8877042529176884E-4</v>
          </cell>
          <cell r="I724">
            <v>8.6293160284879806E-7</v>
          </cell>
        </row>
        <row r="725">
          <cell r="A725" t="str">
            <v>T_TW-FCLH2O-S1</v>
          </cell>
          <cell r="B725" t="str">
            <v>VAR_fout</v>
          </cell>
          <cell r="C725" t="str">
            <v>TPTWL</v>
          </cell>
          <cell r="G725">
            <v>1.1953083567727235E-4</v>
          </cell>
          <cell r="H725">
            <v>4.9921103882935721E-4</v>
          </cell>
          <cell r="I725">
            <v>4.064528502860027E-4</v>
          </cell>
        </row>
        <row r="726">
          <cell r="A726" t="str">
            <v>T_TW-FCLH2O-S1</v>
          </cell>
          <cell r="B726" t="str">
            <v>VAR_fin</v>
          </cell>
          <cell r="C726" t="str">
            <v>TH2O</v>
          </cell>
          <cell r="G726">
            <v>2.576585398415522E-5</v>
          </cell>
          <cell r="H726">
            <v>1.0515614957041312E-4</v>
          </cell>
          <cell r="I726">
            <v>8.346778092419409E-5</v>
          </cell>
        </row>
        <row r="727">
          <cell r="A727" t="str">
            <v>T_TW-FCLH2O-S1</v>
          </cell>
          <cell r="B727" t="str">
            <v>VAR_ncap</v>
          </cell>
          <cell r="C727" t="str">
            <v>-</v>
          </cell>
          <cell r="G727">
            <v>4.6488931072108199E-5</v>
          </cell>
          <cell r="H727">
            <v>9.5883536930790197E-5</v>
          </cell>
          <cell r="I727">
            <v>9.7877349614273795E-5</v>
          </cell>
        </row>
        <row r="728">
          <cell r="A728" t="str">
            <v>T_TW-FCLH2O-S1</v>
          </cell>
          <cell r="B728" t="str">
            <v>VAR_cap</v>
          </cell>
          <cell r="C728" t="str">
            <v>-</v>
          </cell>
          <cell r="G728">
            <v>4.6488931072108199E-5</v>
          </cell>
          <cell r="H728">
            <v>1.9271438145373887E-4</v>
          </cell>
          <cell r="I728">
            <v>1.6146047550010751E-4</v>
          </cell>
        </row>
        <row r="729">
          <cell r="A729" t="str">
            <v>D-T-ELC-TW_Bat_S1</v>
          </cell>
          <cell r="B729" t="str">
            <v>VAR_fout</v>
          </cell>
          <cell r="C729" t="str">
            <v>T-ELC-TWSTGin_S1</v>
          </cell>
          <cell r="D729">
            <v>1.634571179465389E-3</v>
          </cell>
          <cell r="E729">
            <v>5.0296211324201333E-2</v>
          </cell>
          <cell r="F729">
            <v>5.0320345587415806E-2</v>
          </cell>
          <cell r="G729">
            <v>4.420189546183461E-2</v>
          </cell>
          <cell r="H729">
            <v>2.9270913274674179E-3</v>
          </cell>
          <cell r="I729">
            <v>7.2816374683301946E-2</v>
          </cell>
        </row>
        <row r="730">
          <cell r="A730" t="str">
            <v>D-T-ELC-TW_Bat_S1</v>
          </cell>
          <cell r="B730" t="str">
            <v>VAR_fin</v>
          </cell>
          <cell r="C730" t="str">
            <v>TELC</v>
          </cell>
          <cell r="D730">
            <v>1.634571179465389E-3</v>
          </cell>
          <cell r="E730">
            <v>5.0296211324201333E-2</v>
          </cell>
          <cell r="F730">
            <v>5.0320345587415806E-2</v>
          </cell>
          <cell r="G730">
            <v>4.420189546183461E-2</v>
          </cell>
          <cell r="H730">
            <v>2.9270913274674179E-3</v>
          </cell>
          <cell r="I730">
            <v>7.2816374683301946E-2</v>
          </cell>
        </row>
        <row r="731">
          <cell r="A731" t="str">
            <v>D-T-ELC-TW_Bat_S1</v>
          </cell>
          <cell r="B731" t="str">
            <v>VAR_ncap</v>
          </cell>
          <cell r="C731" t="str">
            <v>-</v>
          </cell>
          <cell r="D731">
            <v>2.1362164438170801E-4</v>
          </cell>
          <cell r="E731">
            <v>5.1036323984175996E-3</v>
          </cell>
          <cell r="F731">
            <v>2.8740647600025201E-6</v>
          </cell>
          <cell r="G731">
            <v>8.5528846904863796E-5</v>
          </cell>
          <cell r="H731">
            <v>1.27737252702432E-5</v>
          </cell>
          <cell r="I731">
            <v>7.6409273223367697E-3</v>
          </cell>
        </row>
        <row r="732">
          <cell r="A732" t="str">
            <v>D-T-ELC-TW_Bat_S1</v>
          </cell>
          <cell r="B732" t="str">
            <v>VAR_cap</v>
          </cell>
          <cell r="C732" t="str">
            <v>-</v>
          </cell>
          <cell r="D732">
            <v>2.1362164438170801E-4</v>
          </cell>
          <cell r="E732">
            <v>5.3172540427993097E-3</v>
          </cell>
          <cell r="F732">
            <v>5.3201281075593099E-3</v>
          </cell>
          <cell r="G732">
            <v>4.6721336126924699E-3</v>
          </cell>
          <cell r="H732">
            <v>3.0985193769940297E-4</v>
          </cell>
          <cell r="I732">
            <v>7.6968087802197303E-3</v>
          </cell>
        </row>
        <row r="733">
          <cell r="A733" t="str">
            <v>T_C-FC-H2O-S3</v>
          </cell>
          <cell r="B733" t="str">
            <v>VAR_fout</v>
          </cell>
          <cell r="C733" t="str">
            <v>TPCAR</v>
          </cell>
          <cell r="D733">
            <v>7.0360094041237251E-4</v>
          </cell>
          <cell r="E733">
            <v>1.6011555714753344E-3</v>
          </cell>
          <cell r="F733">
            <v>1.5361726365270285E-3</v>
          </cell>
          <cell r="G733">
            <v>1.3238225999731661E-3</v>
          </cell>
          <cell r="H733">
            <v>3.2527563713609636E-4</v>
          </cell>
          <cell r="I733">
            <v>2.60205352721483E-4</v>
          </cell>
        </row>
        <row r="734">
          <cell r="A734" t="str">
            <v>T_C-FC-H2O-S3</v>
          </cell>
          <cell r="B734" t="str">
            <v>VAR_fin</v>
          </cell>
          <cell r="C734" t="str">
            <v>TH2O</v>
          </cell>
          <cell r="D734">
            <v>8.477067956200368E-4</v>
          </cell>
          <cell r="E734">
            <v>1.929091308475254E-3</v>
          </cell>
          <cell r="F734">
            <v>1.8507990942512014E-3</v>
          </cell>
          <cell r="G734">
            <v>1.5949572403000493E-3</v>
          </cell>
          <cell r="H734">
            <v>3.5858897565927024E-4</v>
          </cell>
          <cell r="I734">
            <v>2.6173875840988862E-4</v>
          </cell>
        </row>
        <row r="735">
          <cell r="A735" t="str">
            <v>T_C-FC-H2O-S3</v>
          </cell>
          <cell r="B735" t="str">
            <v>VAR_ncap</v>
          </cell>
          <cell r="C735" t="str">
            <v>-</v>
          </cell>
          <cell r="E735">
            <v>2.8650650337335102E-6</v>
          </cell>
          <cell r="F735">
            <v>4.7235047517710098E-6</v>
          </cell>
          <cell r="G735">
            <v>4.6296141493932199E-6</v>
          </cell>
          <cell r="H735">
            <v>1.3272187762800001E-5</v>
          </cell>
          <cell r="I735">
            <v>1.28576106505676E-5</v>
          </cell>
        </row>
        <row r="736">
          <cell r="A736" t="str">
            <v>T_C-FC-H2O-S3</v>
          </cell>
          <cell r="B736" t="str">
            <v>VAR_cap</v>
          </cell>
          <cell r="C736" t="str">
            <v>-</v>
          </cell>
          <cell r="D736">
            <v>5.3666666666666699E-5</v>
          </cell>
          <cell r="E736">
            <v>1.1088455309555958E-4</v>
          </cell>
          <cell r="F736">
            <v>1.1019605189491272E-4</v>
          </cell>
          <cell r="G736">
            <v>9.670341148824849E-5</v>
          </cell>
          <cell r="H736">
            <v>2.5882592948363377E-5</v>
          </cell>
          <cell r="I736">
            <v>2.090036417249009E-5</v>
          </cell>
        </row>
        <row r="737">
          <cell r="A737" t="str">
            <v>T_B_c-ICEDSL-S3</v>
          </cell>
          <cell r="B737" t="str">
            <v>VAR_fout</v>
          </cell>
          <cell r="C737" t="str">
            <v>CO2_T</v>
          </cell>
          <cell r="D737">
            <v>11.601382616251241</v>
          </cell>
          <cell r="E737">
            <v>9.290964221441623</v>
          </cell>
          <cell r="F737">
            <v>9.8097134883529034</v>
          </cell>
          <cell r="G737">
            <v>4.6983672576833264</v>
          </cell>
          <cell r="H737">
            <v>3.6293465992948013</v>
          </cell>
          <cell r="I737">
            <v>1.6819599840666759E-2</v>
          </cell>
        </row>
        <row r="738">
          <cell r="A738" t="str">
            <v>T_B_c-ICEDSL-S3</v>
          </cell>
          <cell r="B738" t="str">
            <v>VAR_fout</v>
          </cell>
          <cell r="C738" t="str">
            <v>TPBSc</v>
          </cell>
          <cell r="D738">
            <v>9.1718232824435104E-3</v>
          </cell>
          <cell r="E738">
            <v>7.3755272448405166E-3</v>
          </cell>
          <cell r="F738">
            <v>7.8240948731924075E-3</v>
          </cell>
          <cell r="G738">
            <v>3.8013888192687728E-3</v>
          </cell>
          <cell r="H738">
            <v>3.5504468576175014E-3</v>
          </cell>
          <cell r="I738">
            <v>1.7737507967110598E-5</v>
          </cell>
        </row>
        <row r="739">
          <cell r="A739" t="str">
            <v>T_B_c-ICEDSL-S3</v>
          </cell>
          <cell r="B739" t="str">
            <v>VAR_fin</v>
          </cell>
          <cell r="C739" t="str">
            <v>TDSL</v>
          </cell>
          <cell r="D739">
            <v>0.15827261413712482</v>
          </cell>
          <cell r="E739">
            <v>0.12675258146577958</v>
          </cell>
          <cell r="F739">
            <v>0.13382965195570126</v>
          </cell>
          <cell r="G739">
            <v>6.409777977739875E-2</v>
          </cell>
          <cell r="H739">
            <v>4.9513596170461166E-2</v>
          </cell>
          <cell r="I739">
            <v>2.2946248077308036E-4</v>
          </cell>
        </row>
        <row r="740">
          <cell r="A740" t="str">
            <v>T_B_c-ICEDSL-S3</v>
          </cell>
          <cell r="B740" t="str">
            <v>VAR_ncap</v>
          </cell>
          <cell r="C740" t="str">
            <v>-</v>
          </cell>
          <cell r="E740">
            <v>5.4297337407968304E-7</v>
          </cell>
          <cell r="F740">
            <v>1.0510199909379101E-5</v>
          </cell>
          <cell r="G740">
            <v>4.3299433278457404E-6</v>
          </cell>
          <cell r="H740">
            <v>7.9419337484202005E-7</v>
          </cell>
          <cell r="I740">
            <v>1.3505909501833601E-7</v>
          </cell>
        </row>
        <row r="741">
          <cell r="A741" t="str">
            <v>T_B_c-ICEDSL-S3</v>
          </cell>
          <cell r="B741" t="str">
            <v>VAR_cap</v>
          </cell>
          <cell r="C741" t="str">
            <v>-</v>
          </cell>
          <cell r="D741">
            <v>2.0007073790535509E-4</v>
          </cell>
          <cell r="E741">
            <v>1.6057892658565974E-4</v>
          </cell>
          <cell r="F741">
            <v>1.7098742093048626E-4</v>
          </cell>
          <cell r="G741">
            <v>8.265401832277659E-5</v>
          </cell>
          <cell r="H741">
            <v>7.7201920386812305E-5</v>
          </cell>
          <cell r="I741">
            <v>4.07087199925321E-7</v>
          </cell>
        </row>
        <row r="742">
          <cell r="A742" t="str">
            <v>T_TW-FCLH2O-S2</v>
          </cell>
          <cell r="B742" t="str">
            <v>VAR_fout</v>
          </cell>
          <cell r="C742" t="str">
            <v>TPTWL</v>
          </cell>
          <cell r="G742">
            <v>6.1871779537438335E-5</v>
          </cell>
          <cell r="H742">
            <v>2.2875308256501819E-4</v>
          </cell>
          <cell r="I742">
            <v>1.7376651430758174E-4</v>
          </cell>
        </row>
        <row r="743">
          <cell r="A743" t="str">
            <v>T_TW-FCLH2O-S2</v>
          </cell>
          <cell r="B743" t="str">
            <v>VAR_fin</v>
          </cell>
          <cell r="C743" t="str">
            <v>TH2O</v>
          </cell>
          <cell r="G743">
            <v>2.2907949481313884E-5</v>
          </cell>
          <cell r="H743">
            <v>8.3118537124944239E-5</v>
          </cell>
          <cell r="I743">
            <v>6.1855367617594606E-5</v>
          </cell>
        </row>
        <row r="744">
          <cell r="A744" t="str">
            <v>T_TW-FCLH2O-S2</v>
          </cell>
          <cell r="B744" t="str">
            <v>VAR_ncap</v>
          </cell>
          <cell r="C744" t="str">
            <v>-</v>
          </cell>
          <cell r="G744">
            <v>2.4240283678779599E-5</v>
          </cell>
          <cell r="H744">
            <v>3.6954567542624902E-5</v>
          </cell>
          <cell r="I744">
            <v>3.0922235734181998E-5</v>
          </cell>
        </row>
        <row r="745">
          <cell r="A745" t="str">
            <v>T_TW-FCLH2O-S2</v>
          </cell>
          <cell r="B745" t="str">
            <v>VAR_cap</v>
          </cell>
          <cell r="C745" t="str">
            <v>-</v>
          </cell>
          <cell r="G745">
            <v>2.4240283678779599E-5</v>
          </cell>
          <cell r="H745">
            <v>8.9339916092825018E-5</v>
          </cell>
          <cell r="I745">
            <v>6.8651385485738752E-5</v>
          </cell>
        </row>
        <row r="746">
          <cell r="A746" t="str">
            <v>D-T-ELC-TW_Bat_S2</v>
          </cell>
          <cell r="B746" t="str">
            <v>VAR_fout</v>
          </cell>
          <cell r="C746" t="str">
            <v>T-ELC-TWSTGin_S2</v>
          </cell>
          <cell r="D746">
            <v>3.5742942997376377E-4</v>
          </cell>
          <cell r="E746">
            <v>4.7593926184084993E-4</v>
          </cell>
          <cell r="F746">
            <v>4.8157082726647918E-4</v>
          </cell>
          <cell r="G746">
            <v>2.6154699663677879E-3</v>
          </cell>
          <cell r="H746">
            <v>3.2263539635156904E-3</v>
          </cell>
          <cell r="I746">
            <v>2.0769413087330163E-3</v>
          </cell>
        </row>
        <row r="747">
          <cell r="A747" t="str">
            <v>D-T-ELC-TW_Bat_S2</v>
          </cell>
          <cell r="B747" t="str">
            <v>VAR_fin</v>
          </cell>
          <cell r="C747" t="str">
            <v>TELC</v>
          </cell>
          <cell r="D747">
            <v>3.5742942997376377E-4</v>
          </cell>
          <cell r="E747">
            <v>4.7593926184084993E-4</v>
          </cell>
          <cell r="F747">
            <v>4.8157082726647918E-4</v>
          </cell>
          <cell r="G747">
            <v>2.6154699663677879E-3</v>
          </cell>
          <cell r="H747">
            <v>3.2263539635156904E-3</v>
          </cell>
          <cell r="I747">
            <v>2.0769413087330163E-3</v>
          </cell>
        </row>
        <row r="748">
          <cell r="A748" t="str">
            <v>D-T-ELC-TW_Bat_S2</v>
          </cell>
          <cell r="B748" t="str">
            <v>VAR_ncap</v>
          </cell>
          <cell r="C748" t="str">
            <v>-</v>
          </cell>
          <cell r="D748">
            <v>8.9196264607449997E-5</v>
          </cell>
          <cell r="E748">
            <v>5.4801990332027795E-7</v>
          </cell>
          <cell r="F748">
            <v>3.4668340053811199E-6</v>
          </cell>
          <cell r="G748">
            <v>1.8330939796756799E-4</v>
          </cell>
          <cell r="H748">
            <v>1.1697553016106E-6</v>
          </cell>
          <cell r="I748">
            <v>1.34975730848675E-4</v>
          </cell>
        </row>
        <row r="749">
          <cell r="A749" t="str">
            <v>D-T-ELC-TW_Bat_S2</v>
          </cell>
          <cell r="B749" t="str">
            <v>VAR_cap</v>
          </cell>
          <cell r="C749" t="str">
            <v>-</v>
          </cell>
          <cell r="D749">
            <v>8.9196264607449997E-5</v>
          </cell>
          <cell r="E749">
            <v>8.9744284510770303E-5</v>
          </cell>
          <cell r="F749">
            <v>9.32111185161514E-5</v>
          </cell>
          <cell r="G749">
            <v>2.7652051648371901E-4</v>
          </cell>
          <cell r="H749">
            <v>3.41503200669084E-4</v>
          </cell>
          <cell r="I749">
            <v>2.1975487816569301E-4</v>
          </cell>
        </row>
        <row r="750">
          <cell r="A750" t="str">
            <v>T_C-FC-H2O-S4</v>
          </cell>
          <cell r="B750" t="str">
            <v>VAR_fout</v>
          </cell>
          <cell r="C750" t="str">
            <v>TPCAR</v>
          </cell>
          <cell r="E750">
            <v>4.9993230138333745E-5</v>
          </cell>
          <cell r="F750">
            <v>1.1518903035072036E-4</v>
          </cell>
          <cell r="G750">
            <v>1.6641799183550652E-4</v>
          </cell>
          <cell r="H750">
            <v>7.2711364662284624E-4</v>
          </cell>
          <cell r="I750">
            <v>0.10235178138235161</v>
          </cell>
        </row>
        <row r="751">
          <cell r="A751" t="str">
            <v>T_C-FC-H2O-S4</v>
          </cell>
          <cell r="B751" t="str">
            <v>VAR_fin</v>
          </cell>
          <cell r="C751" t="str">
            <v>TH2O</v>
          </cell>
          <cell r="E751">
            <v>5.9746712393017116E-5</v>
          </cell>
          <cell r="F751">
            <v>1.3766195639192989E-4</v>
          </cell>
          <cell r="G751">
            <v>1.988854864490036E-4</v>
          </cell>
          <cell r="H751">
            <v>7.9067984268210148E-4</v>
          </cell>
          <cell r="I751">
            <v>9.6533154240625724E-2</v>
          </cell>
        </row>
        <row r="752">
          <cell r="A752" t="str">
            <v>T_C-FC-H2O-S4</v>
          </cell>
          <cell r="B752" t="str">
            <v>VAR_ncap</v>
          </cell>
          <cell r="C752" t="str">
            <v>-</v>
          </cell>
          <cell r="E752">
            <v>4.1330949550787604E-6</v>
          </cell>
          <cell r="F752">
            <v>6.5362718406551003E-6</v>
          </cell>
          <cell r="G752">
            <v>6.4390780034989497E-6</v>
          </cell>
          <cell r="H752">
            <v>4.7895693386266299E-5</v>
          </cell>
          <cell r="I752">
            <v>1.3413241980445899E-2</v>
          </cell>
        </row>
        <row r="753">
          <cell r="A753" t="str">
            <v>T_C-FC-H2O-S4</v>
          </cell>
          <cell r="B753" t="str">
            <v>VAR_cap</v>
          </cell>
          <cell r="C753" t="str">
            <v>-</v>
          </cell>
          <cell r="E753">
            <v>4.0780704381834602E-6</v>
          </cell>
          <cell r="F753">
            <v>1.0293900526723499E-5</v>
          </cell>
          <cell r="G753">
            <v>1.48615841029544E-5</v>
          </cell>
          <cell r="H753">
            <v>7.1205699329107203E-5</v>
          </cell>
          <cell r="I753">
            <v>1.1478502358879719E-2</v>
          </cell>
        </row>
        <row r="754">
          <cell r="A754" t="str">
            <v>T_B_c-ICEDSL-S4</v>
          </cell>
          <cell r="B754" t="str">
            <v>VAR_fout</v>
          </cell>
          <cell r="C754" t="str">
            <v>CO2_T</v>
          </cell>
          <cell r="D754">
            <v>0.98175002321925708</v>
          </cell>
          <cell r="E754">
            <v>2.7125640920834218E-3</v>
          </cell>
          <cell r="F754">
            <v>5.7618843305947253E-3</v>
          </cell>
          <cell r="G754">
            <v>1.1153968351989359E-3</v>
          </cell>
          <cell r="H754">
            <v>2.5944711955572701E-3</v>
          </cell>
        </row>
        <row r="755">
          <cell r="A755" t="str">
            <v>T_B_c-ICEDSL-S4</v>
          </cell>
          <cell r="B755" t="str">
            <v>VAR_fout</v>
          </cell>
          <cell r="C755" t="str">
            <v>TPBSc</v>
          </cell>
          <cell r="D755">
            <v>5.176150613909968E-4</v>
          </cell>
          <cell r="E755">
            <v>1.4421837270113181E-6</v>
          </cell>
          <cell r="F755">
            <v>3.1265396143785953E-6</v>
          </cell>
          <cell r="G755">
            <v>6.5164183357859397E-7</v>
          </cell>
          <cell r="H755">
            <v>1.7358350207455804E-6</v>
          </cell>
        </row>
        <row r="756">
          <cell r="A756" t="str">
            <v>T_B_c-ICEDSL-S4</v>
          </cell>
          <cell r="B756" t="str">
            <v>VAR_fin</v>
          </cell>
          <cell r="C756" t="str">
            <v>TDSL</v>
          </cell>
          <cell r="D756">
            <v>1.3393588311313201E-2</v>
          </cell>
          <cell r="E756">
            <v>3.7006331406322243E-5</v>
          </cell>
          <cell r="F756">
            <v>7.8606880362820268E-5</v>
          </cell>
          <cell r="G756">
            <v>1.5216873604351102E-5</v>
          </cell>
          <cell r="H756">
            <v>3.5395241412786743E-5</v>
          </cell>
        </row>
        <row r="757">
          <cell r="A757" t="str">
            <v>T_B_c-ICEDSL-S4</v>
          </cell>
          <cell r="B757" t="str">
            <v>VAR_ncap</v>
          </cell>
          <cell r="C757" t="str">
            <v>-</v>
          </cell>
          <cell r="E757">
            <v>1.62135436230919E-8</v>
          </cell>
          <cell r="F757">
            <v>3.16315248501855E-8</v>
          </cell>
          <cell r="G757">
            <v>1.6337786354841999E-8</v>
          </cell>
          <cell r="H757">
            <v>3.2394722195129098E-8</v>
          </cell>
        </row>
        <row r="758">
          <cell r="A758" t="str">
            <v>T_B_c-ICEDSL-S4</v>
          </cell>
          <cell r="B758" t="str">
            <v>VAR_cap</v>
          </cell>
          <cell r="C758" t="str">
            <v>-</v>
          </cell>
          <cell r="D758">
            <v>1.1781283661890704E-5</v>
          </cell>
          <cell r="E758">
            <v>1.0052239084539335E-7</v>
          </cell>
          <cell r="F758">
            <v>1.3271054288377886E-7</v>
          </cell>
          <cell r="G758">
            <v>5.7028370940131442E-8</v>
          </cell>
          <cell r="H758">
            <v>6.5133160648875601E-8</v>
          </cell>
          <cell r="I758">
            <v>5.6849056221002301E-9</v>
          </cell>
        </row>
        <row r="759">
          <cell r="A759" t="str">
            <v>D-T-ELC-HGV</v>
          </cell>
          <cell r="B759" t="str">
            <v>VAR_fout</v>
          </cell>
          <cell r="C759" t="str">
            <v>T-ELC-HGV_BatSTGin</v>
          </cell>
          <cell r="D759">
            <v>1.0000470205926025E-2</v>
          </cell>
          <cell r="E759">
            <v>2.9607168997194264E-2</v>
          </cell>
          <cell r="F759">
            <v>8.154242395228474E-2</v>
          </cell>
          <cell r="G759">
            <v>0.28648157659851281</v>
          </cell>
          <cell r="H759">
            <v>1.1878204563507739</v>
          </cell>
          <cell r="I759">
            <v>4.0634886556558705</v>
          </cell>
        </row>
        <row r="760">
          <cell r="A760" t="str">
            <v>D-T-ELC-HGV</v>
          </cell>
          <cell r="B760" t="str">
            <v>VAR_fin</v>
          </cell>
          <cell r="C760" t="str">
            <v>TELC</v>
          </cell>
          <cell r="D760">
            <v>1.0000470205926025E-2</v>
          </cell>
          <cell r="E760">
            <v>2.9607168997194264E-2</v>
          </cell>
          <cell r="F760">
            <v>8.154242395228474E-2</v>
          </cell>
          <cell r="G760">
            <v>0.28648157659851281</v>
          </cell>
          <cell r="H760">
            <v>1.1878204563507739</v>
          </cell>
          <cell r="I760">
            <v>4.0634886556558705</v>
          </cell>
        </row>
        <row r="761">
          <cell r="A761" t="str">
            <v>D-T-ELC-HGV</v>
          </cell>
          <cell r="B761" t="str">
            <v>VAR_ncap</v>
          </cell>
          <cell r="C761" t="str">
            <v>-</v>
          </cell>
          <cell r="D761">
            <v>1.3973444247867E-3</v>
          </cell>
          <cell r="E761">
            <v>2.40029033943993E-3</v>
          </cell>
          <cell r="F761">
            <v>6.5917297822849297E-3</v>
          </cell>
          <cell r="G761">
            <v>3.0139594401888001E-2</v>
          </cell>
          <cell r="H761">
            <v>0.102669458659967</v>
          </cell>
          <cell r="I761">
            <v>0.49436240892311001</v>
          </cell>
        </row>
        <row r="762">
          <cell r="A762" t="str">
            <v>D-T-ELC-HGV</v>
          </cell>
          <cell r="B762" t="str">
            <v>VAR_cap</v>
          </cell>
          <cell r="C762" t="str">
            <v>-</v>
          </cell>
          <cell r="D762">
            <v>1.3973444247867E-3</v>
          </cell>
          <cell r="E762">
            <v>3.7976347642266401E-3</v>
          </cell>
          <cell r="F762">
            <v>1.03893645465116E-2</v>
          </cell>
          <cell r="G762">
            <v>3.5906082693113003E-2</v>
          </cell>
          <cell r="H762">
            <v>0.148001858507749</v>
          </cell>
          <cell r="I762">
            <v>0.512379732215414</v>
          </cell>
        </row>
        <row r="763">
          <cell r="A763" t="str">
            <v>T_TW-FCLH2O-S3</v>
          </cell>
          <cell r="B763" t="str">
            <v>VAR_fout</v>
          </cell>
          <cell r="C763" t="str">
            <v>TPTWL</v>
          </cell>
          <cell r="G763">
            <v>3.7164841066066956E-5</v>
          </cell>
          <cell r="H763">
            <v>1.2289383674129613E-4</v>
          </cell>
          <cell r="I763">
            <v>1.241683237001228E-4</v>
          </cell>
        </row>
        <row r="764">
          <cell r="A764" t="str">
            <v>T_TW-FCLH2O-S3</v>
          </cell>
          <cell r="B764" t="str">
            <v>VAR_fin</v>
          </cell>
          <cell r="C764" t="str">
            <v>TH2O</v>
          </cell>
          <cell r="G764">
            <v>2.1108608744800311E-5</v>
          </cell>
          <cell r="H764">
            <v>6.866521368081376E-5</v>
          </cell>
          <cell r="I764">
            <v>6.8133246402241702E-5</v>
          </cell>
        </row>
        <row r="765">
          <cell r="A765" t="str">
            <v>T_TW-FCLH2O-S3</v>
          </cell>
          <cell r="B765" t="str">
            <v>VAR_ncap</v>
          </cell>
          <cell r="C765" t="str">
            <v>-</v>
          </cell>
          <cell r="G765">
            <v>1.45753385004085E-5</v>
          </cell>
          <cell r="H765">
            <v>1.5803447564174901E-5</v>
          </cell>
          <cell r="I765">
            <v>1.5373906337536299E-5</v>
          </cell>
        </row>
        <row r="766">
          <cell r="A766" t="str">
            <v>T_TW-FCLH2O-S3</v>
          </cell>
          <cell r="B766" t="str">
            <v>VAR_cap</v>
          </cell>
          <cell r="C766" t="str">
            <v>-</v>
          </cell>
          <cell r="G766">
            <v>1.45753385004085E-5</v>
          </cell>
          <cell r="H766">
            <v>4.7939484420854968E-5</v>
          </cell>
          <cell r="I766">
            <v>4.8924890898239493E-5</v>
          </cell>
        </row>
        <row r="767">
          <cell r="A767" t="str">
            <v>D-T-ELC-TW_Bat_S3</v>
          </cell>
          <cell r="B767" t="str">
            <v>VAR_fout</v>
          </cell>
          <cell r="C767" t="str">
            <v>T-ELC-TWSTGin_S3</v>
          </cell>
          <cell r="D767">
            <v>8.3370725941870794E-5</v>
          </cell>
          <cell r="E767">
            <v>1.5676291238746955E-4</v>
          </cell>
          <cell r="F767">
            <v>1.7237794711872059E-4</v>
          </cell>
          <cell r="G767">
            <v>2.9898524959973138E-3</v>
          </cell>
          <cell r="H767">
            <v>5.9009360052710335E-3</v>
          </cell>
          <cell r="I767">
            <v>3.3534604519309618E-3</v>
          </cell>
        </row>
        <row r="768">
          <cell r="A768" t="str">
            <v>D-T-ELC-TW_Bat_S3</v>
          </cell>
          <cell r="B768" t="str">
            <v>VAR_fin</v>
          </cell>
          <cell r="C768" t="str">
            <v>TELC</v>
          </cell>
          <cell r="D768">
            <v>8.3370725941870794E-5</v>
          </cell>
          <cell r="E768">
            <v>1.5676291238746955E-4</v>
          </cell>
          <cell r="F768">
            <v>1.7237794711872059E-4</v>
          </cell>
          <cell r="G768">
            <v>2.9898524959973138E-3</v>
          </cell>
          <cell r="H768">
            <v>5.9009360052710335E-3</v>
          </cell>
          <cell r="I768">
            <v>3.3534604519309618E-3</v>
          </cell>
        </row>
        <row r="769">
          <cell r="A769" t="str">
            <v>D-T-ELC-TW_Bat_S3</v>
          </cell>
          <cell r="B769" t="str">
            <v>VAR_ncap</v>
          </cell>
          <cell r="C769" t="str">
            <v>-</v>
          </cell>
          <cell r="D769">
            <v>9.2003296131418005E-5</v>
          </cell>
          <cell r="E769">
            <v>6.2199169701009895E-7</v>
          </cell>
          <cell r="F769">
            <v>3.3659057506327799E-6</v>
          </cell>
          <cell r="G769">
            <v>2.2013853074045E-4</v>
          </cell>
          <cell r="H769">
            <v>4.7686524049949803E-6</v>
          </cell>
          <cell r="I769">
            <v>3.1606779109424599E-6</v>
          </cell>
        </row>
        <row r="770">
          <cell r="A770" t="str">
            <v>D-T-ELC-TW_Bat_S3</v>
          </cell>
          <cell r="B770" t="str">
            <v>VAR_cap</v>
          </cell>
          <cell r="C770" t="str">
            <v>-</v>
          </cell>
          <cell r="D770">
            <v>9.2003296131418005E-5</v>
          </cell>
          <cell r="E770">
            <v>9.2625287828428099E-5</v>
          </cell>
          <cell r="F770">
            <v>9.5991193579060899E-5</v>
          </cell>
          <cell r="G770">
            <v>3.1612972431950998E-4</v>
          </cell>
          <cell r="H770">
            <v>6.2410431790029105E-4</v>
          </cell>
          <cell r="I770">
            <v>3.5468423275950299E-4</v>
          </cell>
        </row>
        <row r="771">
          <cell r="A771" t="str">
            <v>T_TW-FCLH2O-S4</v>
          </cell>
          <cell r="B771" t="str">
            <v>VAR_fout</v>
          </cell>
          <cell r="C771" t="str">
            <v>TPTWL</v>
          </cell>
          <cell r="G771">
            <v>1.9438446765110922E-5</v>
          </cell>
          <cell r="H771">
            <v>6.706594016702657E-5</v>
          </cell>
          <cell r="I771">
            <v>8.1626228308355505E-5</v>
          </cell>
        </row>
        <row r="772">
          <cell r="A772" t="str">
            <v>T_TW-FCLH2O-S4</v>
          </cell>
          <cell r="B772" t="str">
            <v>VAR_fin</v>
          </cell>
          <cell r="C772" t="str">
            <v>TH2O</v>
          </cell>
          <cell r="G772">
            <v>1.244426013327647E-5</v>
          </cell>
          <cell r="H772">
            <v>4.2116261254926555E-5</v>
          </cell>
          <cell r="I772">
            <v>5.0480248902312048E-5</v>
          </cell>
        </row>
        <row r="773">
          <cell r="A773" t="str">
            <v>T_TW-FCLH2O-S4</v>
          </cell>
          <cell r="B773" t="str">
            <v>VAR_ncap</v>
          </cell>
          <cell r="C773" t="str">
            <v>-</v>
          </cell>
          <cell r="G773">
            <v>7.55235115707571E-6</v>
          </cell>
          <cell r="H773">
            <v>9.0729573648061095E-6</v>
          </cell>
          <cell r="I773">
            <v>8.5251469089728396E-6</v>
          </cell>
        </row>
        <row r="774">
          <cell r="A774" t="str">
            <v>T_TW-FCLH2O-S4</v>
          </cell>
          <cell r="B774" t="str">
            <v>VAR_cap</v>
          </cell>
          <cell r="C774" t="str">
            <v>-</v>
          </cell>
          <cell r="G774">
            <v>7.55235115707571E-6</v>
          </cell>
          <cell r="H774">
            <v>2.5988588922042696E-5</v>
          </cell>
          <cell r="I774">
            <v>3.1859882013158556E-5</v>
          </cell>
        </row>
        <row r="775">
          <cell r="A775" t="str">
            <v>D-T-ELC-TW_Bat_S4</v>
          </cell>
          <cell r="B775" t="str">
            <v>VAR_fout</v>
          </cell>
          <cell r="C775" t="str">
            <v>T-ELC-TWSTGin_S4</v>
          </cell>
          <cell r="D775">
            <v>4.5859046617918323E-5</v>
          </cell>
          <cell r="E775">
            <v>9.5604971098915773E-5</v>
          </cell>
          <cell r="F775">
            <v>1.2418142142336269E-4</v>
          </cell>
          <cell r="G775">
            <v>2.9618038433638855E-3</v>
          </cell>
          <cell r="H775">
            <v>6.8241230586651123E-3</v>
          </cell>
          <cell r="I775">
            <v>5.4225140266087298E-3</v>
          </cell>
        </row>
        <row r="776">
          <cell r="A776" t="str">
            <v>D-T-ELC-TW_Bat_S4</v>
          </cell>
          <cell r="B776" t="str">
            <v>VAR_fin</v>
          </cell>
          <cell r="C776" t="str">
            <v>TELC</v>
          </cell>
          <cell r="D776">
            <v>4.5859046617918323E-5</v>
          </cell>
          <cell r="E776">
            <v>9.5604971098915773E-5</v>
          </cell>
          <cell r="F776">
            <v>1.2418142142336269E-4</v>
          </cell>
          <cell r="G776">
            <v>2.9618038433638855E-3</v>
          </cell>
          <cell r="H776">
            <v>6.8241230586651123E-3</v>
          </cell>
          <cell r="I776">
            <v>5.4225140266087298E-3</v>
          </cell>
        </row>
        <row r="777">
          <cell r="A777" t="str">
            <v>D-T-ELC-TW_Bat_S4</v>
          </cell>
          <cell r="B777" t="str">
            <v>VAR_ncap</v>
          </cell>
          <cell r="C777" t="str">
            <v>-</v>
          </cell>
          <cell r="D777">
            <v>1.0138583764112099E-4</v>
          </cell>
          <cell r="E777">
            <v>6.5369586047978096E-7</v>
          </cell>
          <cell r="F777">
            <v>1.66678876203491E-6</v>
          </cell>
          <cell r="G777">
            <v>2.0945926643100299E-4</v>
          </cell>
          <cell r="H777">
            <v>8.5848154344586E-6</v>
          </cell>
          <cell r="I777">
            <v>1.8319716061881399E-5</v>
          </cell>
        </row>
        <row r="778">
          <cell r="A778" t="str">
            <v>D-T-ELC-TW_Bat_S4</v>
          </cell>
          <cell r="B778" t="str">
            <v>VAR_cap</v>
          </cell>
          <cell r="C778" t="str">
            <v>-</v>
          </cell>
          <cell r="D778">
            <v>1.0138583764112099E-4</v>
          </cell>
          <cell r="E778">
            <v>1.02039533501601E-4</v>
          </cell>
          <cell r="F778">
            <v>1.03706322263636E-4</v>
          </cell>
          <cell r="G778">
            <v>3.1316558869463797E-4</v>
          </cell>
          <cell r="H778">
            <v>7.2176550514338402E-4</v>
          </cell>
          <cell r="I778">
            <v>5.7348624797260296E-4</v>
          </cell>
        </row>
        <row r="779">
          <cell r="A779" t="str">
            <v>T_B_u-ICENGA-S1</v>
          </cell>
          <cell r="B779" t="str">
            <v>VAR_fout</v>
          </cell>
          <cell r="C779" t="str">
            <v>CO2_T</v>
          </cell>
          <cell r="E779">
            <v>9.17311597227706E-3</v>
          </cell>
          <cell r="F779">
            <v>1.0286889583090792</v>
          </cell>
          <cell r="G779">
            <v>5.1175203447278779E-2</v>
          </cell>
          <cell r="H779">
            <v>6.6489504569238411E-2</v>
          </cell>
          <cell r="I779">
            <v>0.140436510024702</v>
          </cell>
        </row>
        <row r="780">
          <cell r="A780" t="str">
            <v>T_B_u-ICENGA-S1</v>
          </cell>
          <cell r="B780" t="str">
            <v>VAR_fout</v>
          </cell>
          <cell r="C780" t="str">
            <v>TPBSu</v>
          </cell>
          <cell r="E780">
            <v>1.9555899164391667E-5</v>
          </cell>
          <cell r="F780">
            <v>2.3115110163512476E-3</v>
          </cell>
          <cell r="G780">
            <v>1.1849483773869473E-4</v>
          </cell>
          <cell r="H780">
            <v>1.7403786563971902E-4</v>
          </cell>
          <cell r="I780">
            <v>4.1305190291532877E-4</v>
          </cell>
        </row>
        <row r="781">
          <cell r="A781" t="str">
            <v>T_B_u-ICENGA-S1</v>
          </cell>
          <cell r="B781" t="str">
            <v>VAR_fin</v>
          </cell>
          <cell r="C781" t="str">
            <v>TNGA</v>
          </cell>
          <cell r="E781">
            <v>1.6264390021767853E-4</v>
          </cell>
          <cell r="F781">
            <v>1.8239165927465859E-2</v>
          </cell>
          <cell r="G781">
            <v>9.073617632496245E-4</v>
          </cell>
          <cell r="H781">
            <v>1.1788919249864976E-3</v>
          </cell>
          <cell r="I781">
            <v>2.4900090429911784E-3</v>
          </cell>
        </row>
        <row r="782">
          <cell r="A782" t="str">
            <v>T_B_u-ICENGA-S1</v>
          </cell>
          <cell r="B782" t="str">
            <v>VAR_ncap</v>
          </cell>
          <cell r="C782" t="str">
            <v>-</v>
          </cell>
          <cell r="E782">
            <v>4.6590297529953002E-7</v>
          </cell>
          <cell r="F782">
            <v>4.3302231404280699E-5</v>
          </cell>
          <cell r="G782">
            <v>1.1163718533624099E-6</v>
          </cell>
          <cell r="H782">
            <v>1.3527078716653701E-6</v>
          </cell>
          <cell r="I782">
            <v>9.5659919361649503E-6</v>
          </cell>
        </row>
        <row r="783">
          <cell r="A783" t="str">
            <v>T_B_u-ICENGA-S1</v>
          </cell>
          <cell r="B783" t="str">
            <v>VAR_cap</v>
          </cell>
          <cell r="C783" t="str">
            <v>-</v>
          </cell>
          <cell r="E783">
            <v>4.6590297529953002E-7</v>
          </cell>
          <cell r="F783">
            <v>4.3768134379580202E-5</v>
          </cell>
          <cell r="G783">
            <v>2.4483094441808041E-6</v>
          </cell>
          <cell r="H783">
            <v>3.5940735762584419E-6</v>
          </cell>
          <cell r="I783">
            <v>1.0602542382186581E-5</v>
          </cell>
        </row>
        <row r="784">
          <cell r="A784" t="str">
            <v>T_B_u-ICENGA-S2</v>
          </cell>
          <cell r="B784" t="str">
            <v>VAR_fout</v>
          </cell>
          <cell r="C784" t="str">
            <v>CO2_T</v>
          </cell>
          <cell r="E784">
            <v>1.03604375825913E-2</v>
          </cell>
          <cell r="F784">
            <v>9.6674067073668102E-2</v>
          </cell>
          <cell r="G784">
            <v>0.1409198580675308</v>
          </cell>
          <cell r="H784">
            <v>8.2731087266700684E-2</v>
          </cell>
          <cell r="I784">
            <v>3.7008310916829622E-2</v>
          </cell>
        </row>
        <row r="785">
          <cell r="A785" t="str">
            <v>T_B_u-ICENGA-S2</v>
          </cell>
          <cell r="B785" t="str">
            <v>VAR_fout</v>
          </cell>
          <cell r="C785" t="str">
            <v>TPBSu</v>
          </cell>
          <cell r="E785">
            <v>1.5613781266997197E-5</v>
          </cell>
          <cell r="F785">
            <v>1.5233420779357177E-4</v>
          </cell>
          <cell r="G785">
            <v>2.2855166341856858E-4</v>
          </cell>
          <cell r="H785">
            <v>1.5129472649917587E-4</v>
          </cell>
          <cell r="I785">
            <v>7.2190318474981425E-5</v>
          </cell>
        </row>
        <row r="786">
          <cell r="A786" t="str">
            <v>T_B_u-ICENGA-S2</v>
          </cell>
          <cell r="B786" t="str">
            <v>VAR_fin</v>
          </cell>
          <cell r="C786" t="str">
            <v>TNGA</v>
          </cell>
          <cell r="E786">
            <v>1.8369570181899473E-4</v>
          </cell>
          <cell r="F786">
            <v>1.7140792034338334E-3</v>
          </cell>
          <cell r="G786">
            <v>2.4985790437505461E-3</v>
          </cell>
          <cell r="H786">
            <v>1.4668632494095853E-3</v>
          </cell>
          <cell r="I786">
            <v>6.5617572547570192E-4</v>
          </cell>
        </row>
        <row r="787">
          <cell r="A787" t="str">
            <v>T_B_u-ICENGA-S2</v>
          </cell>
          <cell r="B787" t="str">
            <v>VAR_ncap</v>
          </cell>
          <cell r="C787" t="str">
            <v>-</v>
          </cell>
          <cell r="E787">
            <v>3.6512372209687498E-7</v>
          </cell>
          <cell r="F787">
            <v>2.5828106935737998E-6</v>
          </cell>
          <cell r="G787">
            <v>1.50192684648482E-6</v>
          </cell>
          <cell r="H787">
            <v>1.0741755639504E-6</v>
          </cell>
          <cell r="I787">
            <v>6.3686739101943504E-7</v>
          </cell>
        </row>
        <row r="788">
          <cell r="A788" t="str">
            <v>T_B_u-ICENGA-S2</v>
          </cell>
          <cell r="B788" t="str">
            <v>VAR_cap</v>
          </cell>
          <cell r="C788" t="str">
            <v>-</v>
          </cell>
          <cell r="E788">
            <v>3.6512372209687498E-7</v>
          </cell>
          <cell r="F788">
            <v>2.94793441567068E-6</v>
          </cell>
          <cell r="G788">
            <v>4.4014840381375201E-6</v>
          </cell>
          <cell r="H788">
            <v>2.96857869791206E-6</v>
          </cell>
          <cell r="I788">
            <v>1.46133412221858E-6</v>
          </cell>
        </row>
        <row r="789">
          <cell r="A789" t="str">
            <v>T_B_c-ICEDSLEXT</v>
          </cell>
          <cell r="B789" t="str">
            <v>VAR_fout</v>
          </cell>
          <cell r="C789" t="str">
            <v>CO2_T</v>
          </cell>
          <cell r="D789">
            <v>0.441785753473669</v>
          </cell>
          <cell r="E789">
            <v>0.44075758989244102</v>
          </cell>
          <cell r="F789">
            <v>0.43745206962954902</v>
          </cell>
        </row>
        <row r="790">
          <cell r="A790" t="str">
            <v>T_B_c-ICEDSLEXT</v>
          </cell>
          <cell r="B790" t="str">
            <v>VAR_fout</v>
          </cell>
          <cell r="C790" t="str">
            <v>TPBSc</v>
          </cell>
          <cell r="D790">
            <v>5.9971057492807539E-2</v>
          </cell>
          <cell r="E790">
            <v>4.7982606913827053E-2</v>
          </cell>
          <cell r="F790">
            <v>2.9982727546342573E-2</v>
          </cell>
        </row>
        <row r="791">
          <cell r="A791" t="str">
            <v>T_B_c-ICEDSLEXT</v>
          </cell>
          <cell r="B791" t="str">
            <v>VAR_fin</v>
          </cell>
          <cell r="C791" t="str">
            <v>TDSL</v>
          </cell>
          <cell r="D791">
            <v>6.0270907704456835E-3</v>
          </cell>
          <cell r="E791">
            <v>6.0130639821615317E-3</v>
          </cell>
          <cell r="F791">
            <v>5.9679682077701168E-3</v>
          </cell>
        </row>
        <row r="792">
          <cell r="A792" t="str">
            <v>T_B_c-ICEDSLEXT</v>
          </cell>
          <cell r="B792" t="str">
            <v>VAR_cap</v>
          </cell>
          <cell r="C792" t="str">
            <v>-</v>
          </cell>
          <cell r="D792">
            <v>1.30332047521267E-3</v>
          </cell>
          <cell r="E792">
            <v>1.04265638017014E-3</v>
          </cell>
          <cell r="F792">
            <v>6.5166023760633498E-4</v>
          </cell>
        </row>
        <row r="793">
          <cell r="A793" t="str">
            <v>T_B_u-ICENGA-S3</v>
          </cell>
          <cell r="B793" t="str">
            <v>VAR_fout</v>
          </cell>
          <cell r="C793" t="str">
            <v>CO2_T</v>
          </cell>
          <cell r="E793">
            <v>1.1250664618736E-2</v>
          </cell>
          <cell r="F793">
            <v>5.5500599825947079</v>
          </cell>
          <cell r="G793">
            <v>5.7730868658117247</v>
          </cell>
          <cell r="H793">
            <v>12.884446353608698</v>
          </cell>
          <cell r="I793">
            <v>1.6481061308090292</v>
          </cell>
        </row>
        <row r="794">
          <cell r="A794" t="str">
            <v>T_B_u-ICENGA-S3</v>
          </cell>
          <cell r="B794" t="str">
            <v>VAR_fout</v>
          </cell>
          <cell r="C794" t="str">
            <v>TPBSu</v>
          </cell>
          <cell r="E794">
            <v>1.1255079798686957E-5</v>
          </cell>
          <cell r="F794">
            <v>5.8403333100379021E-3</v>
          </cell>
          <cell r="G794">
            <v>6.095008832149024E-3</v>
          </cell>
          <cell r="H794">
            <v>1.5726372935546681E-2</v>
          </cell>
          <cell r="I794">
            <v>2.0760359189611818E-3</v>
          </cell>
        </row>
        <row r="795">
          <cell r="A795" t="str">
            <v>T_B_u-ICENGA-S3</v>
          </cell>
          <cell r="B795" t="str">
            <v>VAR_fin</v>
          </cell>
          <cell r="C795" t="str">
            <v>TNGA</v>
          </cell>
          <cell r="E795">
            <v>1.9947986912652584E-4</v>
          </cell>
          <cell r="F795">
            <v>9.840531884033181E-2</v>
          </cell>
          <cell r="G795">
            <v>0.10235969620233552</v>
          </cell>
          <cell r="H795">
            <v>0.22844763038313309</v>
          </cell>
          <cell r="I795">
            <v>2.922173990796156E-2</v>
          </cell>
        </row>
        <row r="796">
          <cell r="A796" t="str">
            <v>T_B_u-ICENGA-S3</v>
          </cell>
          <cell r="B796" t="str">
            <v>VAR_ncap</v>
          </cell>
          <cell r="C796" t="str">
            <v>-</v>
          </cell>
          <cell r="E796">
            <v>2.5731400470307698E-7</v>
          </cell>
          <cell r="F796">
            <v>1.09925768585165E-4</v>
          </cell>
          <cell r="G796">
            <v>4.8904196314636501E-6</v>
          </cell>
          <cell r="H796">
            <v>1.12763387789052E-4</v>
          </cell>
          <cell r="I796">
            <v>5.63641302285207E-7</v>
          </cell>
        </row>
        <row r="797">
          <cell r="A797" t="str">
            <v>T_B_u-ICENGA-S3</v>
          </cell>
          <cell r="B797" t="str">
            <v>VAR_cap</v>
          </cell>
          <cell r="C797" t="str">
            <v>-</v>
          </cell>
          <cell r="E797">
            <v>2.5731400470307698E-7</v>
          </cell>
          <cell r="F797">
            <v>1.1018308258986799E-4</v>
          </cell>
          <cell r="G797">
            <v>1.1496864515491001E-4</v>
          </cell>
          <cell r="H797">
            <v>2.9661854295300201E-4</v>
          </cell>
          <cell r="I797">
            <v>3.91874974749073E-5</v>
          </cell>
        </row>
        <row r="798">
          <cell r="A798" t="str">
            <v>T_B_u-ICENGA-S4</v>
          </cell>
          <cell r="B798" t="str">
            <v>VAR_fout</v>
          </cell>
          <cell r="C798" t="str">
            <v>CO2_T</v>
          </cell>
          <cell r="E798">
            <v>6.0603890724977102E-5</v>
          </cell>
          <cell r="F798">
            <v>1.8027898434002441E-3</v>
          </cell>
          <cell r="G798">
            <v>1.8430517321343749E-3</v>
          </cell>
          <cell r="H798">
            <v>2.775515592606E-3</v>
          </cell>
          <cell r="I798">
            <v>9.6786425771932798E-5</v>
          </cell>
        </row>
        <row r="799">
          <cell r="A799" t="str">
            <v>T_B_u-ICENGA-S4</v>
          </cell>
          <cell r="B799" t="str">
            <v>VAR_fout</v>
          </cell>
          <cell r="C799" t="str">
            <v>TPBSu</v>
          </cell>
          <cell r="E799">
            <v>4.0498397134635199E-8</v>
          </cell>
          <cell r="F799">
            <v>1.2601414610424139E-6</v>
          </cell>
          <cell r="G799">
            <v>1.3447112973626231E-6</v>
          </cell>
          <cell r="H799">
            <v>2.2805974843850866E-6</v>
          </cell>
          <cell r="I799">
            <v>8.9264879777565416E-8</v>
          </cell>
        </row>
        <row r="800">
          <cell r="A800" t="str">
            <v>T_B_u-ICENGA-S4</v>
          </cell>
          <cell r="B800" t="str">
            <v>VAR_fin</v>
          </cell>
          <cell r="C800" t="str">
            <v>TNGA</v>
          </cell>
          <cell r="E800">
            <v>1.0745370695917929E-6</v>
          </cell>
          <cell r="F800">
            <v>3.1964358925536232E-5</v>
          </cell>
          <cell r="G800">
            <v>3.2678222200964057E-5</v>
          </cell>
          <cell r="H800">
            <v>4.9211269372446949E-5</v>
          </cell>
          <cell r="I800">
            <v>1.716071378934978E-6</v>
          </cell>
        </row>
        <row r="801">
          <cell r="A801" t="str">
            <v>T_B_u-ICENGA-S4</v>
          </cell>
          <cell r="B801" t="str">
            <v>VAR_ncap</v>
          </cell>
          <cell r="C801" t="str">
            <v>-</v>
          </cell>
          <cell r="E801">
            <v>1.27201080367462E-8</v>
          </cell>
          <cell r="F801">
            <v>3.5579718863534202E-8</v>
          </cell>
          <cell r="G801">
            <v>2.2922668582583001E-8</v>
          </cell>
          <cell r="H801">
            <v>3.7082604282352002E-8</v>
          </cell>
          <cell r="I801">
            <v>1.2336352931587001E-8</v>
          </cell>
        </row>
        <row r="802">
          <cell r="A802" t="str">
            <v>T_B_u-ICENGA-S4</v>
          </cell>
          <cell r="B802" t="str">
            <v>VAR_cap</v>
          </cell>
          <cell r="C802" t="str">
            <v>-</v>
          </cell>
          <cell r="E802">
            <v>1.27201080367462E-8</v>
          </cell>
          <cell r="F802">
            <v>4.8299826900280403E-8</v>
          </cell>
          <cell r="G802">
            <v>5.2817555748644701E-8</v>
          </cell>
          <cell r="H802">
            <v>7.27151835964335E-8</v>
          </cell>
          <cell r="I802">
            <v>1.8843928588419101E-8</v>
          </cell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18.873007051616518</v>
          </cell>
          <cell r="C9">
            <v>22.21600410504287</v>
          </cell>
          <cell r="D9">
            <v>28.227745897787837</v>
          </cell>
          <cell r="E9">
            <v>35.259378803016695</v>
          </cell>
          <cell r="F9">
            <v>46.425562592303805</v>
          </cell>
          <cell r="G9">
            <v>135.81430611803091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2.7313973094599892E-2</v>
          </cell>
          <cell r="F28">
            <v>3.589745765633324</v>
          </cell>
          <cell r="G28">
            <v>61.062601015482194</v>
          </cell>
        </row>
      </sheetData>
      <sheetData sheetId="30"/>
      <sheetData sheetId="31"/>
      <sheetData sheetId="32">
        <row r="14">
          <cell r="B14">
            <v>82.760001547427322</v>
          </cell>
          <cell r="C14">
            <v>82.75994432150253</v>
          </cell>
          <cell r="D14">
            <v>64.572973132021687</v>
          </cell>
          <cell r="E14">
            <v>67.950833554434098</v>
          </cell>
          <cell r="F14">
            <v>32.820796560946199</v>
          </cell>
          <cell r="G14">
            <v>0</v>
          </cell>
        </row>
        <row r="15">
          <cell r="B15">
            <v>66.745680515782567</v>
          </cell>
          <cell r="C15">
            <v>49.798800515209201</v>
          </cell>
          <cell r="D15">
            <v>68.536114863786807</v>
          </cell>
          <cell r="E15">
            <v>70.234826600387393</v>
          </cell>
          <cell r="F15">
            <v>72.166272254460694</v>
          </cell>
          <cell r="G15">
            <v>74.335932375205019</v>
          </cell>
        </row>
        <row r="16">
          <cell r="B16">
            <v>66.63240103572511</v>
          </cell>
          <cell r="C16">
            <v>55.764002183346413</v>
          </cell>
          <cell r="D16">
            <v>65.549227662121538</v>
          </cell>
          <cell r="E16">
            <v>64.464446238840182</v>
          </cell>
          <cell r="F16">
            <v>63.146925761791977</v>
          </cell>
          <cell r="G16">
            <v>60.977267112321194</v>
          </cell>
        </row>
        <row r="17">
          <cell r="B17">
            <v>12.841920276385771</v>
          </cell>
          <cell r="C17">
            <v>16.034691205512352</v>
          </cell>
          <cell r="D17">
            <v>7.0931539528432843</v>
          </cell>
          <cell r="E17">
            <v>12.620586414418243</v>
          </cell>
          <cell r="F17">
            <v>13.06570116438253</v>
          </cell>
          <cell r="G17">
            <v>13.397910575823239</v>
          </cell>
        </row>
        <row r="18">
          <cell r="B18">
            <v>3.9600519599547926E-2</v>
          </cell>
          <cell r="C18">
            <v>9.3370180861731091E-5</v>
          </cell>
          <cell r="D18">
            <v>1.9713478541184236E-3</v>
          </cell>
          <cell r="E18">
            <v>3.7372184233333382E-4</v>
          </cell>
          <cell r="F18">
            <v>9.3268650624835255E-4</v>
          </cell>
          <cell r="G18">
            <v>6.3391993872273996E-7</v>
          </cell>
        </row>
        <row r="19">
          <cell r="B19">
            <v>6.5070005192512239</v>
          </cell>
          <cell r="C19">
            <v>7.3027690915564687</v>
          </cell>
          <cell r="D19">
            <v>7.4118164521308545</v>
          </cell>
          <cell r="E19">
            <v>7.3981397877020454</v>
          </cell>
          <cell r="F19">
            <v>4.5642089850863972</v>
          </cell>
          <cell r="G19">
            <v>4.6534312621855625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3.0628014403781698</v>
          </cell>
          <cell r="G20">
            <v>4.4441221832731665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0.214896130462467</v>
          </cell>
          <cell r="G21">
            <v>9.711007110413531E-4</v>
          </cell>
        </row>
        <row r="22">
          <cell r="B22">
            <v>0</v>
          </cell>
          <cell r="C22">
            <v>3.7425807429746676E-4</v>
          </cell>
          <cell r="D22">
            <v>3.8439619654005597E-3</v>
          </cell>
          <cell r="E22">
            <v>2.1638505989905093E-3</v>
          </cell>
          <cell r="F22">
            <v>7.0423788420760402E-3</v>
          </cell>
          <cell r="G22">
            <v>5.4568699736499146E-4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5.612769974662697E-3</v>
          </cell>
          <cell r="G23">
            <v>4.6483067095681859E-3</v>
          </cell>
        </row>
        <row r="24">
          <cell r="B24">
            <v>0.96588051954647824</v>
          </cell>
          <cell r="C24">
            <v>3.7895674046763372E-4</v>
          </cell>
          <cell r="D24">
            <v>3.9008753693882902E-3</v>
          </cell>
          <cell r="E24">
            <v>1.1593863696288509E-2</v>
          </cell>
          <cell r="F24">
            <v>1.77031573321361E-2</v>
          </cell>
          <cell r="G24">
            <v>2.677528365294353E-4</v>
          </cell>
        </row>
        <row r="25">
          <cell r="B25">
            <v>0.4257549072649135</v>
          </cell>
          <cell r="C25">
            <v>7.6623494983083185E-2</v>
          </cell>
          <cell r="D25">
            <v>0.373429248894035</v>
          </cell>
          <cell r="E25">
            <v>1.7688640316598074E-3</v>
          </cell>
          <cell r="F25">
            <v>0.70681874097423947</v>
          </cell>
          <cell r="G25">
            <v>1.8671805906433301E-4</v>
          </cell>
        </row>
        <row r="26">
          <cell r="B26">
            <v>1.5176371578229615</v>
          </cell>
          <cell r="C26">
            <v>1.4122791038806959</v>
          </cell>
          <cell r="D26">
            <v>1.4274992311638253</v>
          </cell>
          <cell r="E26">
            <v>1.4025306113164644</v>
          </cell>
          <cell r="F26">
            <v>0.8722797366180256</v>
          </cell>
          <cell r="G26">
            <v>0.60489927593730297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0.51232789899100351</v>
          </cell>
          <cell r="G27">
            <v>0.71175348263823268</v>
          </cell>
        </row>
        <row r="28">
          <cell r="B28">
            <v>1.8005196017110957E-3</v>
          </cell>
          <cell r="C28">
            <v>6.0470793413959135E-5</v>
          </cell>
          <cell r="D28">
            <v>6.6242978344085394E-4</v>
          </cell>
          <cell r="E28">
            <v>1.6917727838771353E-4</v>
          </cell>
          <cell r="F28">
            <v>2.0519033502398098E-4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1.7758430253391962E-2</v>
          </cell>
          <cell r="G29">
            <v>6.6760862678284186E-4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1.4036928736824519E-2</v>
          </cell>
          <cell r="G30">
            <v>1.8311608321811765E-2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1.2185407058230224E-3</v>
          </cell>
          <cell r="G31">
            <v>5.9421782065226694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2.7313973094599892E-2</v>
          </cell>
          <cell r="F32">
            <v>3.5896674628925482</v>
          </cell>
          <cell r="G32">
            <v>61.062542620329559</v>
          </cell>
        </row>
        <row r="33">
          <cell r="B33">
            <v>0.52400000000000047</v>
          </cell>
          <cell r="C33">
            <v>0.54529212778220215</v>
          </cell>
          <cell r="D33">
            <v>1.9633949520447944</v>
          </cell>
          <cell r="E33">
            <v>4.1991504599315999</v>
          </cell>
          <cell r="F33">
            <v>9.504109433524885</v>
          </cell>
          <cell r="G33">
            <v>15.48119693478313</v>
          </cell>
        </row>
        <row r="34">
          <cell r="B34">
            <v>0</v>
          </cell>
          <cell r="C34">
            <v>0</v>
          </cell>
          <cell r="D34">
            <v>0.14080531154742068</v>
          </cell>
          <cell r="E34">
            <v>0.15585326001893507</v>
          </cell>
          <cell r="F34">
            <v>1.7285767492310153</v>
          </cell>
          <cell r="G34">
            <v>1.4358652111408357</v>
          </cell>
        </row>
        <row r="35">
          <cell r="B35">
            <v>3.517953999707534</v>
          </cell>
          <cell r="C35">
            <v>4.8498357991688534</v>
          </cell>
          <cell r="D35">
            <v>9.594502928620674</v>
          </cell>
          <cell r="E35">
            <v>12.30649529487609</v>
          </cell>
          <cell r="F35">
            <v>37.255974687958563</v>
          </cell>
          <cell r="G35">
            <v>50.068918023018689</v>
          </cell>
        </row>
        <row r="36">
          <cell r="B36">
            <v>2.1349390887346629</v>
          </cell>
          <cell r="C36">
            <v>3.3906839286970833</v>
          </cell>
          <cell r="D36">
            <v>8.0481962236356708</v>
          </cell>
          <cell r="E36">
            <v>10.326575289929028</v>
          </cell>
          <cell r="F36">
            <v>13.878058881855893</v>
          </cell>
          <cell r="G36">
            <v>18.650953283577895</v>
          </cell>
        </row>
        <row r="37">
          <cell r="B37">
            <v>0.86248322578584768</v>
          </cell>
          <cell r="C37">
            <v>1.2876029639799298</v>
          </cell>
          <cell r="D37">
            <v>4.1841027969162923</v>
          </cell>
          <cell r="E37">
            <v>5.3685894509683365</v>
          </cell>
          <cell r="F37">
            <v>7.2149459098141104</v>
          </cell>
          <cell r="G37">
            <v>9.6962878104800829</v>
          </cell>
        </row>
        <row r="38">
          <cell r="B38">
            <v>2.8396236857719668</v>
          </cell>
          <cell r="C38">
            <v>3.2944551067530172</v>
          </cell>
          <cell r="D38">
            <v>6.8323967400590995</v>
          </cell>
          <cell r="E38">
            <v>8.7665930469343625</v>
          </cell>
          <cell r="F38">
            <v>11.781571647337527</v>
          </cell>
          <cell r="G38">
            <v>15.833448915651925</v>
          </cell>
        </row>
        <row r="39">
          <cell r="B39">
            <v>0.66996103916528915</v>
          </cell>
          <cell r="C39">
            <v>9.0306008829809936E-2</v>
          </cell>
          <cell r="D39">
            <v>4.9798336820940488E-2</v>
          </cell>
          <cell r="E39">
            <v>4.0439960070721252E-2</v>
          </cell>
          <cell r="F39">
            <v>0.12206591534685937</v>
          </cell>
          <cell r="G39">
            <v>4.22804614264259E-2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3.2254864051709131E-2</v>
          </cell>
          <cell r="G40">
            <v>2.4448365022973564E-2</v>
          </cell>
        </row>
        <row r="41">
          <cell r="B41">
            <v>7.0501018398117565E-2</v>
          </cell>
          <cell r="C41">
            <v>0.1713759082207649</v>
          </cell>
          <cell r="D41">
            <v>3.3935526059035996E-3</v>
          </cell>
          <cell r="E41">
            <v>0.17098674063452027</v>
          </cell>
          <cell r="F41">
            <v>9.5745103190060729E-3</v>
          </cell>
          <cell r="G41">
            <v>5.3469413730031549E-2</v>
          </cell>
        </row>
        <row r="42">
          <cell r="B42">
            <v>0.17249096383439078</v>
          </cell>
          <cell r="C42">
            <v>0.52163263709153807</v>
          </cell>
          <cell r="D42">
            <v>1.1305867630774626</v>
          </cell>
          <cell r="E42">
            <v>2.6370424255493932</v>
          </cell>
          <cell r="F42">
            <v>3.4117579586652669</v>
          </cell>
          <cell r="G42">
            <v>3.7716992178262929E-4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0.41798493985622814</v>
          </cell>
          <cell r="G43">
            <v>5.8843292331183878</v>
          </cell>
        </row>
        <row r="44">
          <cell r="B44">
            <v>0.23004103919014507</v>
          </cell>
          <cell r="C44">
            <v>0.23015793978097485</v>
          </cell>
          <cell r="D44">
            <v>0.33670667490711909</v>
          </cell>
          <cell r="E44">
            <v>0.33294634181492505</v>
          </cell>
          <cell r="F44">
            <v>5.7133023998606536E-2</v>
          </cell>
          <cell r="G44">
            <v>5.4117740577915789E-5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0.24335407171591433</v>
          </cell>
          <cell r="G45">
            <v>0.59288843697893256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6.6437603630131281E-4</v>
          </cell>
          <cell r="F46">
            <v>0.18222616186330248</v>
          </cell>
          <cell r="G46">
            <v>0.13035754279894998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4.6063838349783709E-4</v>
          </cell>
          <cell r="F47">
            <v>4.0913699253451114E-3</v>
          </cell>
          <cell r="G47">
            <v>5.6059271062700576E-4</v>
          </cell>
        </row>
        <row r="48">
          <cell r="B48">
            <v>1.3964247648672323E-2</v>
          </cell>
          <cell r="C48">
            <v>3.86241556757078E-3</v>
          </cell>
          <cell r="D48">
            <v>1.202274775437129E-2</v>
          </cell>
          <cell r="E48">
            <v>1.1353297125664729E-2</v>
          </cell>
          <cell r="F48">
            <v>1.7188564328783844E-2</v>
          </cell>
          <cell r="G48">
            <v>3.1276308316370086E-2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1.9618160825061619E-4</v>
          </cell>
          <cell r="F49">
            <v>6.191647733340157E-4</v>
          </cell>
          <cell r="G49">
            <v>4.1584671446885722E-4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7.6509368356336921E-4</v>
          </cell>
          <cell r="F50">
            <v>1.2940432119640994E-3</v>
          </cell>
          <cell r="G50">
            <v>5.054057267401765E-4</v>
          </cell>
        </row>
        <row r="51">
          <cell r="B51">
            <v>2.7807573144165112E-2</v>
          </cell>
          <cell r="C51">
            <v>3.097088237346563E-3</v>
          </cell>
          <cell r="D51">
            <v>1.2870936119882116E-2</v>
          </cell>
          <cell r="E51">
            <v>0.24955291624484566</v>
          </cell>
          <cell r="F51">
            <v>0.47740312525953776</v>
          </cell>
          <cell r="G51">
            <v>0.46756954335253975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8.2611077540828632E-4</v>
          </cell>
          <cell r="F52">
            <v>3.1350485178011237E-3</v>
          </cell>
          <cell r="G52">
            <v>2.0615497065999029E-3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1.6298913850549929E-3</v>
          </cell>
          <cell r="F53">
            <v>2.7235256444270075E-3</v>
          </cell>
          <cell r="G53">
            <v>9.7188929553139892E-4</v>
          </cell>
        </row>
        <row r="54">
          <cell r="B54">
            <v>0.9593650408715183</v>
          </cell>
          <cell r="C54">
            <v>1.1060002312419168</v>
          </cell>
          <cell r="D54">
            <v>1.6283219330122205</v>
          </cell>
          <cell r="E54">
            <v>1.6283420831643733</v>
          </cell>
          <cell r="F54">
            <v>1.6745197713944098</v>
          </cell>
          <cell r="G54">
            <v>3.2235102702816452</v>
          </cell>
        </row>
        <row r="55">
          <cell r="B55">
            <v>0.59439703917648223</v>
          </cell>
          <cell r="C55">
            <v>0.62588637894095944</v>
          </cell>
          <cell r="D55">
            <v>0.36108779420929887</v>
          </cell>
          <cell r="E55">
            <v>1.8268876930608446</v>
          </cell>
          <cell r="F55">
            <v>1.7703747058161319</v>
          </cell>
          <cell r="G55">
            <v>2.8178736056944619E-3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1.2409614434510394E-3</v>
          </cell>
          <cell r="F56">
            <v>1.6740143991551691E-3</v>
          </cell>
          <cell r="G56">
            <v>3.6335233362250533E-4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4.5465200111879342E-4</v>
          </cell>
          <cell r="F57">
            <v>1.2123241527787975E-3</v>
          </cell>
          <cell r="G57">
            <v>9.969212615420543E-4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5.5663562660963829E-4</v>
          </cell>
          <cell r="F58">
            <v>2.3646489625553488E-3</v>
          </cell>
          <cell r="G58">
            <v>3.9043026678739902E-4</v>
          </cell>
        </row>
        <row r="70">
          <cell r="B70">
            <v>9.4525615584128891E-2</v>
          </cell>
          <cell r="C70">
            <v>9.5895185625086959E-3</v>
          </cell>
          <cell r="D70">
            <v>9.4489416244856114E-2</v>
          </cell>
          <cell r="E70">
            <v>1.0277559583378882E-3</v>
          </cell>
          <cell r="F70">
            <v>8.1247425621393081E-3</v>
          </cell>
          <cell r="G70">
            <v>9.4419593197672777E-2</v>
          </cell>
        </row>
        <row r="71">
          <cell r="B71">
            <v>2.5943725826839694E-3</v>
          </cell>
          <cell r="C71">
            <v>2.1208748841177153E-3</v>
          </cell>
          <cell r="D71">
            <v>2.5945751580104593E-3</v>
          </cell>
          <cell r="E71">
            <v>1.3671147891645633E-3</v>
          </cell>
          <cell r="F71">
            <v>8.4051412538756379E-2</v>
          </cell>
          <cell r="G71">
            <v>1.1786819281317644</v>
          </cell>
        </row>
        <row r="72">
          <cell r="B72">
            <v>2.3808550450930854E-3</v>
          </cell>
          <cell r="C72">
            <v>1.9044072692735764E-3</v>
          </cell>
          <cell r="D72">
            <v>2.3720536909646265E-3</v>
          </cell>
          <cell r="E72">
            <v>1.3013092890025776E-3</v>
          </cell>
          <cell r="F72">
            <v>4.1053807030411987E-3</v>
          </cell>
          <cell r="G72">
            <v>1.3709055938222305E-2</v>
          </cell>
        </row>
        <row r="73">
          <cell r="B73">
            <v>8.6616863233013818E-4</v>
          </cell>
          <cell r="C73">
            <v>8.6531350402844543E-4</v>
          </cell>
          <cell r="D73">
            <v>8.7177843666068474E-4</v>
          </cell>
          <cell r="E73">
            <v>1.5207275814057436E-3</v>
          </cell>
          <cell r="F73">
            <v>2.8209874645033503E-3</v>
          </cell>
          <cell r="G73">
            <v>2.1226646054059856E-3</v>
          </cell>
        </row>
        <row r="74">
          <cell r="B74">
            <v>2.0323233120290688E-3</v>
          </cell>
          <cell r="C74">
            <v>2.0308709452192303E-3</v>
          </cell>
          <cell r="D74">
            <v>2.0488434493636369E-3</v>
          </cell>
          <cell r="E74">
            <v>8.0896404342549518E-3</v>
          </cell>
          <cell r="F74">
            <v>0.19485443870651509</v>
          </cell>
          <cell r="G74">
            <v>0.19973194829238639</v>
          </cell>
        </row>
        <row r="75">
          <cell r="B75">
            <v>2.0322348108162028E-3</v>
          </cell>
          <cell r="C75">
            <v>2.0307811645027801E-3</v>
          </cell>
          <cell r="D75">
            <v>2.0487462063434924E-3</v>
          </cell>
          <cell r="E75">
            <v>8.0881356741545236E-3</v>
          </cell>
          <cell r="F75">
            <v>0.1948712913098119</v>
          </cell>
          <cell r="G75">
            <v>0.19975588044667317</v>
          </cell>
        </row>
        <row r="76">
          <cell r="B76">
            <v>8.6941441124418692E-4</v>
          </cell>
          <cell r="C76">
            <v>8.685671367721768E-4</v>
          </cell>
          <cell r="D76">
            <v>8.7504255364866817E-4</v>
          </cell>
          <cell r="E76">
            <v>1.5636378106344284E-3</v>
          </cell>
          <cell r="F76">
            <v>2.5053461009431292E-3</v>
          </cell>
          <cell r="G76">
            <v>1.7742954148643199E-3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6.6557329659453821E-5</v>
          </cell>
          <cell r="G90">
            <v>4.9635879741715221E-5</v>
          </cell>
        </row>
        <row r="91">
          <cell r="B91">
            <v>1.8035507903658545</v>
          </cell>
          <cell r="C91">
            <v>7.2818620628489826E-4</v>
          </cell>
          <cell r="D91">
            <v>7.813438843379622E-3</v>
          </cell>
          <cell r="E91">
            <v>2.4796164942786116E-2</v>
          </cell>
          <cell r="F91">
            <v>3.7455183937318837E-2</v>
          </cell>
          <cell r="G91">
            <v>5.6046743076643103E-4</v>
          </cell>
        </row>
        <row r="92">
          <cell r="B92">
            <v>1.2736584784485778</v>
          </cell>
          <cell r="C92">
            <v>0.25410944294055809</v>
          </cell>
          <cell r="D92">
            <v>1.1569378362038978</v>
          </cell>
          <cell r="E92">
            <v>4.6685967719720008E-3</v>
          </cell>
          <cell r="F92">
            <v>1.8485464101549154</v>
          </cell>
          <cell r="G92">
            <v>5.5420038354685207E-4</v>
          </cell>
        </row>
        <row r="93">
          <cell r="B93">
            <v>14.159821260480921</v>
          </cell>
          <cell r="C93">
            <v>13.051652014363125</v>
          </cell>
          <cell r="D93">
            <v>13.178286367477787</v>
          </cell>
          <cell r="E93">
            <v>12.779638242776144</v>
          </cell>
          <cell r="F93">
            <v>11.969631089352479</v>
          </cell>
          <cell r="G93">
            <v>10.757731242026402</v>
          </cell>
        </row>
        <row r="94">
          <cell r="B94">
            <v>9.2598150945142031E-3</v>
          </cell>
          <cell r="C94">
            <v>3.1099265184321797E-4</v>
          </cell>
          <cell r="D94">
            <v>3.4067817434101024E-3</v>
          </cell>
          <cell r="E94">
            <v>8.7005457456538365E-4</v>
          </cell>
          <cell r="F94">
            <v>1.05526458012333E-3</v>
          </cell>
          <cell r="G94">
            <v>1.0065699559040344E-6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2.2641998573074737E-2</v>
          </cell>
          <cell r="G95">
            <v>8.8458143048726569E-4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1.7044842037572568E-2</v>
          </cell>
          <cell r="G96">
            <v>2.3107505739429084E-2</v>
          </cell>
        </row>
        <row r="97">
          <cell r="B97">
            <v>1.7328980672090828</v>
          </cell>
          <cell r="C97">
            <v>1.5812171853566139</v>
          </cell>
          <cell r="D97">
            <v>2.4201049815670963</v>
          </cell>
          <cell r="E97">
            <v>0.45372853682674019</v>
          </cell>
          <cell r="F97">
            <v>5.910511042726399E-3</v>
          </cell>
          <cell r="G97">
            <v>8.6751026349149286E-5</v>
          </cell>
        </row>
        <row r="98">
          <cell r="B98">
            <v>0.90177411955010267</v>
          </cell>
          <cell r="C98">
            <v>1.8404841578557123E-4</v>
          </cell>
          <cell r="D98">
            <v>8.5841089457761846E-4</v>
          </cell>
          <cell r="E98">
            <v>2.2184264662794076E-4</v>
          </cell>
          <cell r="F98">
            <v>5.89690737929987E-4</v>
          </cell>
          <cell r="G98">
            <v>1.2644730992829122E-4</v>
          </cell>
        </row>
        <row r="99">
          <cell r="B99">
            <v>1.4500005195188228</v>
          </cell>
          <cell r="C99">
            <v>3.8015697363040362</v>
          </cell>
          <cell r="D99">
            <v>3.8012758629402197</v>
          </cell>
          <cell r="E99">
            <v>1.0123292115733724</v>
          </cell>
          <cell r="F99">
            <v>0</v>
          </cell>
          <cell r="G99">
            <v>0</v>
          </cell>
        </row>
        <row r="100">
          <cell r="B100">
            <v>0.18406388043819696</v>
          </cell>
          <cell r="C100">
            <v>2.2978133126935729</v>
          </cell>
          <cell r="D100">
            <v>8.9971334490653368E-4</v>
          </cell>
          <cell r="E100">
            <v>3.864803043741804E-4</v>
          </cell>
          <cell r="F100">
            <v>2.1317353568685014E-4</v>
          </cell>
          <cell r="G100">
            <v>0</v>
          </cell>
        </row>
        <row r="101">
          <cell r="B101">
            <v>1.5429144707077993</v>
          </cell>
          <cell r="C101">
            <v>1.3924806407176973</v>
          </cell>
          <cell r="D101">
            <v>1.1938785393552098</v>
          </cell>
          <cell r="E101">
            <v>0.92380089595902626</v>
          </cell>
          <cell r="F101">
            <v>0.55311457027973054</v>
          </cell>
          <cell r="G101">
            <v>0.3311713241012163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2.5721943497014202E-7</v>
          </cell>
        </row>
        <row r="103">
          <cell r="F103">
            <v>0.17478496427321583</v>
          </cell>
          <cell r="G103">
            <v>7.3752913444073323E-2</v>
          </cell>
        </row>
        <row r="104">
          <cell r="B104">
            <v>0.92933160615700516</v>
          </cell>
          <cell r="C104">
            <v>2.0711306963158007</v>
          </cell>
          <cell r="D104">
            <v>3.5430534033024874E-2</v>
          </cell>
          <cell r="E104">
            <v>1.3164729239778585</v>
          </cell>
          <cell r="F104">
            <v>2.1224008162157672E-2</v>
          </cell>
          <cell r="G104">
            <v>0.1185267168368128</v>
          </cell>
        </row>
        <row r="105">
          <cell r="B105">
            <v>0.65967931821426751</v>
          </cell>
          <cell r="C105">
            <v>1.8166480136870191</v>
          </cell>
          <cell r="D105">
            <v>3.3577369110521733</v>
          </cell>
          <cell r="E105">
            <v>5.5783589771237256</v>
          </cell>
          <cell r="F105">
            <v>8.1013792084108776</v>
          </cell>
          <cell r="G105">
            <v>12.448417391046549</v>
          </cell>
        </row>
        <row r="106">
          <cell r="B106">
            <v>1.9347882734672599</v>
          </cell>
          <cell r="C106">
            <v>1.8587702247242852</v>
          </cell>
          <cell r="D106">
            <v>2.5502925830549148</v>
          </cell>
          <cell r="E106">
            <v>2.2433360405499934</v>
          </cell>
          <cell r="F106">
            <v>1.5219788386023334</v>
          </cell>
          <cell r="G106">
            <v>2.0114077768203744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2.3031919174891849E-4</v>
          </cell>
          <cell r="F107">
            <v>1.8392396912101866E-3</v>
          </cell>
          <cell r="G107">
            <v>2.2620407621791485E-4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4.9660430996259855E-4</v>
          </cell>
          <cell r="F108">
            <v>0.10933569711798147</v>
          </cell>
          <cell r="G108">
            <v>6.5178771399474991E-2</v>
          </cell>
        </row>
        <row r="109">
          <cell r="B109">
            <v>3.9112998679042783E-2</v>
          </cell>
          <cell r="C109">
            <v>9.5030022257825125E-3</v>
          </cell>
          <cell r="D109">
            <v>3.1835530423356719E-2</v>
          </cell>
          <cell r="E109">
            <v>2.8342197891520437E-2</v>
          </cell>
          <cell r="F109">
            <v>4.4623591760228995E-2</v>
          </cell>
          <cell r="G109">
            <v>7.2722987196460989E-2</v>
          </cell>
        </row>
        <row r="110">
          <cell r="B110">
            <v>3.8789229679528674E-6</v>
          </cell>
          <cell r="C110">
            <v>5.1552367453239206E-6</v>
          </cell>
          <cell r="D110">
            <v>5.3060515235320649E-6</v>
          </cell>
          <cell r="E110">
            <v>3.1079896037347751E-3</v>
          </cell>
          <cell r="F110">
            <v>5.6105820737726115E-3</v>
          </cell>
          <cell r="G110">
            <v>2.2955858152504233E-3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0.10374349471285736</v>
          </cell>
          <cell r="C112">
            <v>6.9547120428423946E-3</v>
          </cell>
          <cell r="D112">
            <v>3.2949304646346878E-2</v>
          </cell>
          <cell r="E112">
            <v>0.52808682686620501</v>
          </cell>
          <cell r="F112">
            <v>1.0198765761229429</v>
          </cell>
          <cell r="G112">
            <v>0.95822819882462507</v>
          </cell>
        </row>
        <row r="113">
          <cell r="B113">
            <v>3.8789230827968733E-6</v>
          </cell>
          <cell r="C113">
            <v>5.1552367615391001E-6</v>
          </cell>
          <cell r="D113">
            <v>5.3060517647115177E-6</v>
          </cell>
          <cell r="E113">
            <v>5.962242448051637E-3</v>
          </cell>
          <cell r="F113">
            <v>1.1003163447241155E-2</v>
          </cell>
          <cell r="G113">
            <v>3.8581071189989738E-3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1.4243090084516399</v>
          </cell>
          <cell r="C115">
            <v>1.5784044965831778</v>
          </cell>
          <cell r="D115">
            <v>2.1833608391003003</v>
          </cell>
          <cell r="E115">
            <v>1.9492785177773886</v>
          </cell>
          <cell r="F115">
            <v>1.5230607909258165</v>
          </cell>
          <cell r="G115">
            <v>2.9319463321262087</v>
          </cell>
        </row>
        <row r="116">
          <cell r="B116">
            <v>0.69257528530278345</v>
          </cell>
          <cell r="C116">
            <v>0.7502221846684759</v>
          </cell>
          <cell r="D116">
            <v>0.45095519040951765</v>
          </cell>
          <cell r="E116">
            <v>2.4344857292210191</v>
          </cell>
          <cell r="F116">
            <v>2.655562058724199</v>
          </cell>
          <cell r="G116">
            <v>4.2268104085416928E-3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1.983265384831844E-3</v>
          </cell>
          <cell r="F117">
            <v>2.5600398317088772E-3</v>
          </cell>
          <cell r="G117">
            <v>5.3361780522763285E-4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1.6699068798289141E-4</v>
          </cell>
          <cell r="F118">
            <v>6.977652676392836E-4</v>
          </cell>
          <cell r="G118">
            <v>1.1335072261569645E-4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3.4218545347361825E-4</v>
          </cell>
          <cell r="F119">
            <v>7.6331520730516878E-4</v>
          </cell>
          <cell r="G119">
            <v>5.6347723478463959E-4</v>
          </cell>
        </row>
        <row r="123">
          <cell r="B123">
            <v>0</v>
          </cell>
          <cell r="C123">
            <v>3.1651160484541534</v>
          </cell>
          <cell r="D123">
            <v>3.3968553347554375</v>
          </cell>
          <cell r="E123">
            <v>12.968875854515899</v>
          </cell>
          <cell r="F123">
            <v>15.217795714051903</v>
          </cell>
          <cell r="G123">
            <v>22.269428343831418</v>
          </cell>
        </row>
      </sheetData>
      <sheetData sheetId="33">
        <row r="13">
          <cell r="B13">
            <v>16.052400518683189</v>
          </cell>
          <cell r="C13">
            <v>20.043364180091771</v>
          </cell>
          <cell r="D13">
            <v>8.8664426147236544</v>
          </cell>
          <cell r="E13">
            <v>15.775733189564559</v>
          </cell>
          <cell r="F13">
            <v>16.332126630624437</v>
          </cell>
          <cell r="G13">
            <v>16.747388391104831</v>
          </cell>
        </row>
        <row r="14">
          <cell r="B14">
            <v>250.94817497006241</v>
          </cell>
          <cell r="C14">
            <v>253.29957166674757</v>
          </cell>
          <cell r="D14">
            <v>198.47066462619168</v>
          </cell>
          <cell r="E14">
            <v>205.86501900409877</v>
          </cell>
          <cell r="F14">
            <v>98.945489038881234</v>
          </cell>
          <cell r="G14">
            <v>0</v>
          </cell>
        </row>
        <row r="15">
          <cell r="B15">
            <v>66.745680515782567</v>
          </cell>
          <cell r="C15">
            <v>49.798800515209201</v>
          </cell>
          <cell r="D15">
            <v>68.536114863786807</v>
          </cell>
          <cell r="E15">
            <v>70.234826600387393</v>
          </cell>
          <cell r="F15">
            <v>72.166272254460694</v>
          </cell>
          <cell r="G15">
            <v>74.335932375205019</v>
          </cell>
        </row>
        <row r="16">
          <cell r="B16">
            <v>66.63240103572511</v>
          </cell>
          <cell r="C16">
            <v>55.764002183346413</v>
          </cell>
          <cell r="D16">
            <v>65.549227662121538</v>
          </cell>
          <cell r="E16">
            <v>64.464446238840182</v>
          </cell>
          <cell r="F16">
            <v>63.146925761791977</v>
          </cell>
          <cell r="G16">
            <v>60.977267112321194</v>
          </cell>
        </row>
        <row r="18">
          <cell r="B18">
            <v>0.11869370354894349</v>
          </cell>
          <cell r="C18">
            <v>1.3641655895098458E-3</v>
          </cell>
          <cell r="D18">
            <v>6.7935217007525465E-3</v>
          </cell>
          <cell r="E18">
            <v>1.4075309086549221E-3</v>
          </cell>
          <cell r="F18">
            <v>3.1009530542949471E-3</v>
          </cell>
          <cell r="G18">
            <v>6.8586446347129881E-6</v>
          </cell>
        </row>
        <row r="19">
          <cell r="B19">
            <v>18.203591931287658</v>
          </cell>
          <cell r="C19">
            <v>20.429786061614113</v>
          </cell>
          <cell r="D19">
            <v>20.734850376148444</v>
          </cell>
          <cell r="E19">
            <v>20.696589365179332</v>
          </cell>
          <cell r="F19">
            <v>12.768555589909527</v>
          </cell>
          <cell r="G19">
            <v>13.018158447430178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9.1506562201407817</v>
          </cell>
          <cell r="G20">
            <v>13.017249106506908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0.34600114973911128</v>
          </cell>
          <cell r="G21">
            <v>1.8295210871474607E-3</v>
          </cell>
        </row>
        <row r="22">
          <cell r="B22">
            <v>0</v>
          </cell>
          <cell r="C22">
            <v>1.6808475356036646E-3</v>
          </cell>
          <cell r="D22">
            <v>1.1069671004849756E-2</v>
          </cell>
          <cell r="E22">
            <v>5.660211582461919E-3</v>
          </cell>
          <cell r="F22">
            <v>1.7478348408722637E-2</v>
          </cell>
          <cell r="G22">
            <v>1.4432067407515049E-3</v>
          </cell>
          <cell r="L22">
            <v>2.5586625667351091</v>
          </cell>
          <cell r="M22">
            <v>0.99858338758153264</v>
          </cell>
          <cell r="N22">
            <v>0.97795907504925106</v>
          </cell>
          <cell r="O22">
            <v>1.8439861135486515</v>
          </cell>
          <cell r="P22">
            <v>2.0659403210964231</v>
          </cell>
          <cell r="Q22">
            <v>0.47013292046947314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1.0794891959884105E-2</v>
          </cell>
          <cell r="G23">
            <v>8.7464592271107606E-3</v>
          </cell>
          <cell r="L23">
            <v>6.8348338245184007E-2</v>
          </cell>
          <cell r="M23">
            <v>7.7941460139273305E-2</v>
          </cell>
          <cell r="N23">
            <v>0.16149162285043464</v>
          </cell>
          <cell r="O23">
            <v>3.5484385298219594E-3</v>
          </cell>
          <cell r="P23">
            <v>4.0882380318874673E-2</v>
          </cell>
          <cell r="Q23">
            <v>5.7157622266317494E-2</v>
          </cell>
        </row>
        <row r="24">
          <cell r="B24">
            <v>3.6765599186394011</v>
          </cell>
          <cell r="C24">
            <v>2.2533144033037101E-3</v>
          </cell>
          <cell r="D24">
            <v>1.6842809043212559E-2</v>
          </cell>
          <cell r="E24">
            <v>4.7343088207419254E-2</v>
          </cell>
          <cell r="F24">
            <v>7.1502728444337013E-2</v>
          </cell>
          <cell r="G24">
            <v>1.2638964562041363E-3</v>
          </cell>
        </row>
        <row r="25">
          <cell r="B25">
            <v>1.7458429524506325</v>
          </cell>
          <cell r="C25">
            <v>0.30659978758331774</v>
          </cell>
          <cell r="D25">
            <v>1.4395301456709007</v>
          </cell>
          <cell r="E25">
            <v>6.7477858678970807E-3</v>
          </cell>
          <cell r="F25">
            <v>2.3085373020877014</v>
          </cell>
          <cell r="G25">
            <v>7.3466033014111956E-4</v>
          </cell>
        </row>
        <row r="26">
          <cell r="B26">
            <v>39.679251674512329</v>
          </cell>
          <cell r="C26">
            <v>37.439723479992651</v>
          </cell>
          <cell r="D26">
            <v>37.494342013704049</v>
          </cell>
          <cell r="E26">
            <v>37.206412372304051</v>
          </cell>
          <cell r="F26">
            <v>25.660974809221308</v>
          </cell>
          <cell r="G26">
            <v>19.536578612599257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10.619768530072792</v>
          </cell>
          <cell r="G27">
            <v>13.180620048856174</v>
          </cell>
        </row>
        <row r="28">
          <cell r="B28">
            <v>2.0956959365995242E-2</v>
          </cell>
          <cell r="C28">
            <v>1.6361296128471494E-3</v>
          </cell>
          <cell r="D28">
            <v>6.8752068814070238E-3</v>
          </cell>
          <cell r="E28">
            <v>1.8320657449387712E-3</v>
          </cell>
          <cell r="F28">
            <v>2.1324672061856231E-3</v>
          </cell>
          <cell r="G28">
            <v>6.9403411724729503E-6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4.4396075633479901E-2</v>
          </cell>
          <cell r="G29">
            <v>1.6690215669571051E-3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3.3421258897201211E-2</v>
          </cell>
          <cell r="G30">
            <v>4.3599067432885143E-2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5.7645129863026119E-3</v>
          </cell>
          <cell r="G31">
            <v>22.376381918657682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2.7313973094599892E-2</v>
          </cell>
          <cell r="F32">
            <v>3.5896674628925482</v>
          </cell>
          <cell r="G32">
            <v>61.062542620329559</v>
          </cell>
        </row>
        <row r="33">
          <cell r="B33">
            <v>0.52400000000000047</v>
          </cell>
          <cell r="C33">
            <v>0.54529212778220215</v>
          </cell>
          <cell r="D33">
            <v>1.9633949520447944</v>
          </cell>
          <cell r="E33">
            <v>4.1991504599315999</v>
          </cell>
          <cell r="F33">
            <v>9.504109433524885</v>
          </cell>
          <cell r="G33">
            <v>15.48119693478313</v>
          </cell>
        </row>
        <row r="34">
          <cell r="B34">
            <v>0</v>
          </cell>
          <cell r="C34">
            <v>0</v>
          </cell>
          <cell r="D34">
            <v>0.14080531154742068</v>
          </cell>
          <cell r="E34">
            <v>0.15585326001893507</v>
          </cell>
          <cell r="F34">
            <v>1.7285767492310153</v>
          </cell>
          <cell r="G34">
            <v>1.4358652111408357</v>
          </cell>
        </row>
        <row r="35">
          <cell r="B35">
            <v>3.517953999707534</v>
          </cell>
          <cell r="C35">
            <v>4.8498357991688534</v>
          </cell>
          <cell r="D35">
            <v>9.594502928620674</v>
          </cell>
          <cell r="E35">
            <v>12.30649529487609</v>
          </cell>
          <cell r="F35">
            <v>37.255974687958563</v>
          </cell>
          <cell r="G35">
            <v>50.068918023018689</v>
          </cell>
        </row>
        <row r="36">
          <cell r="B36">
            <v>2.1349390887346629</v>
          </cell>
          <cell r="C36">
            <v>3.3906839286970833</v>
          </cell>
          <cell r="D36">
            <v>8.0481962236356708</v>
          </cell>
          <cell r="E36">
            <v>10.326575289929028</v>
          </cell>
          <cell r="F36">
            <v>13.878058881855893</v>
          </cell>
          <cell r="G36">
            <v>18.650953283577895</v>
          </cell>
        </row>
        <row r="37">
          <cell r="B37">
            <v>0.86248322578584768</v>
          </cell>
          <cell r="C37">
            <v>1.2876029639799298</v>
          </cell>
          <cell r="D37">
            <v>4.1841027969162923</v>
          </cell>
          <cell r="E37">
            <v>5.3685894509683365</v>
          </cell>
          <cell r="F37">
            <v>7.2149459098141104</v>
          </cell>
          <cell r="G37">
            <v>9.6962878104800829</v>
          </cell>
        </row>
        <row r="38">
          <cell r="B38">
            <v>2.8396236857719668</v>
          </cell>
          <cell r="C38">
            <v>3.2944551067530172</v>
          </cell>
          <cell r="D38">
            <v>6.8323967400590995</v>
          </cell>
          <cell r="E38">
            <v>8.7665930469343625</v>
          </cell>
          <cell r="F38">
            <v>11.781571647337527</v>
          </cell>
          <cell r="G38">
            <v>15.833448915651925</v>
          </cell>
        </row>
        <row r="39">
          <cell r="B39">
            <v>1.9192775638764676</v>
          </cell>
          <cell r="C39">
            <v>0.25718754662141713</v>
          </cell>
          <cell r="D39">
            <v>0.14333274474986687</v>
          </cell>
          <cell r="E39">
            <v>0.11250069984581547</v>
          </cell>
          <cell r="F39">
            <v>0.43991205673373635</v>
          </cell>
          <cell r="G39">
            <v>0.19444848401145232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9.9964679516981986E-2</v>
          </cell>
          <cell r="G40">
            <v>7.5632270803083046E-2</v>
          </cell>
        </row>
        <row r="41">
          <cell r="B41">
            <v>0.29470447638412167</v>
          </cell>
          <cell r="C41">
            <v>0.69525283065767851</v>
          </cell>
          <cell r="D41">
            <v>1.4286076188502823E-2</v>
          </cell>
          <cell r="E41">
            <v>0.64926762450229969</v>
          </cell>
          <cell r="F41">
            <v>3.6945223629702172E-2</v>
          </cell>
          <cell r="G41">
            <v>0.20326586506567065</v>
          </cell>
        </row>
        <row r="42">
          <cell r="B42">
            <v>0.87315513517541754</v>
          </cell>
          <cell r="C42">
            <v>2.3100596020244719</v>
          </cell>
          <cell r="D42">
            <v>4.4875680419819099</v>
          </cell>
          <cell r="E42">
            <v>7.7901903490420601</v>
          </cell>
          <cell r="F42">
            <v>9.6700660661703672</v>
          </cell>
          <cell r="G42">
            <v>1.1311312360175521E-3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1.2475010840091474</v>
          </cell>
          <cell r="G43">
            <v>16.852335789791727</v>
          </cell>
        </row>
        <row r="44">
          <cell r="B44">
            <v>3.7119683841553357</v>
          </cell>
          <cell r="C44">
            <v>3.7138547096515189</v>
          </cell>
          <cell r="D44">
            <v>5.4331411069686988</v>
          </cell>
          <cell r="E44">
            <v>5.3724638072603792</v>
          </cell>
          <cell r="F44">
            <v>0.92190705860662281</v>
          </cell>
          <cell r="G44">
            <v>8.732519923300298E-4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4.3631087349379101</v>
          </cell>
          <cell r="G45">
            <v>10.629929879481432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1.3411241100751638E-3</v>
          </cell>
          <cell r="F46">
            <v>0.33131935012596492</v>
          </cell>
          <cell r="G46">
            <v>0.21726179389225203</v>
          </cell>
        </row>
        <row r="47">
          <cell r="B47">
            <v>0</v>
          </cell>
        </row>
        <row r="48">
          <cell r="B48">
            <v>6.3313836707598992E-2</v>
          </cell>
          <cell r="C48">
            <v>1.4382813543572849E-2</v>
          </cell>
          <cell r="D48">
            <v>4.7397395032614607E-2</v>
          </cell>
          <cell r="E48">
            <v>4.1406454917967836E-2</v>
          </cell>
          <cell r="F48">
            <v>6.1320691131224236E-2</v>
          </cell>
          <cell r="G48">
            <v>0.10836556648775605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4.6709906726337175E-4</v>
          </cell>
          <cell r="F49">
            <v>1.4071926666682174E-3</v>
          </cell>
          <cell r="G49">
            <v>9.2410380993079356E-4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3.7037925292799419E-3</v>
          </cell>
          <cell r="F50">
            <v>6.0437262634795968E-3</v>
          </cell>
          <cell r="G50">
            <v>2.1082010131820749E-3</v>
          </cell>
        </row>
        <row r="51">
          <cell r="B51">
            <v>0.10831305465672683</v>
          </cell>
          <cell r="C51">
            <v>1.078271543999728E-2</v>
          </cell>
          <cell r="D51">
            <v>4.7085980660011309E-2</v>
          </cell>
          <cell r="E51">
            <v>0.8341958207594099</v>
          </cell>
          <cell r="F51">
            <v>1.5690602202880499</v>
          </cell>
          <cell r="G51">
            <v>1.5117046159913252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1.9669304176387781E-3</v>
          </cell>
          <cell r="F52">
            <v>7.1251102677298301E-3</v>
          </cell>
          <cell r="G52">
            <v>4.5812215702220032E-3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6.7469564091281855E-3</v>
          </cell>
          <cell r="F53">
            <v>1.0856567653311658E-2</v>
          </cell>
          <cell r="G53">
            <v>3.6065193728238277E-3</v>
          </cell>
        </row>
        <row r="54">
          <cell r="B54">
            <v>2.6453922610201697</v>
          </cell>
          <cell r="C54">
            <v>3.0463920899194803</v>
          </cell>
          <cell r="D54">
            <v>4.4777868961362728</v>
          </cell>
          <cell r="E54">
            <v>4.4643483757370426</v>
          </cell>
          <cell r="F54">
            <v>4.4660497205694272</v>
          </cell>
          <cell r="G54">
            <v>8.3691263775002316</v>
          </cell>
        </row>
        <row r="55">
          <cell r="B55">
            <v>1.6617007962683548</v>
          </cell>
          <cell r="C55">
            <v>1.7386492813364114</v>
          </cell>
          <cell r="D55">
            <v>1.0047356143024406</v>
          </cell>
          <cell r="E55">
            <v>5.0749319478727095</v>
          </cell>
          <cell r="F55">
            <v>4.9180148623827113</v>
          </cell>
          <cell r="G55">
            <v>8.0001484640714188E-3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3.9673222120926903E-3</v>
          </cell>
          <cell r="F56">
            <v>5.2712086986641824E-3</v>
          </cell>
          <cell r="G56">
            <v>1.1102980433001721E-3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9.5606820906249639E-4</v>
          </cell>
          <cell r="F57">
            <v>2.2440825017864627E-3</v>
          </cell>
          <cell r="G57">
            <v>1.7328759548773654E-3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9.2772604434939571E-4</v>
          </cell>
          <cell r="F58">
            <v>3.8764737091071264E-3</v>
          </cell>
          <cell r="G58">
            <v>6.297262367538696E-4</v>
          </cell>
        </row>
        <row r="63">
          <cell r="B63">
            <v>0.13503676669804915</v>
          </cell>
          <cell r="C63">
            <v>1.3699485455393687E-2</v>
          </cell>
          <cell r="D63">
            <v>0.13498505395245033</v>
          </cell>
          <cell r="E63">
            <v>1.4683959284647382E-3</v>
          </cell>
          <cell r="F63">
            <v>1.1606951540329839E-2</v>
          </cell>
          <cell r="G63">
            <v>0.1348853059424705</v>
          </cell>
        </row>
        <row r="64">
          <cell r="B64">
            <v>2.992393314588893E-3</v>
          </cell>
          <cell r="C64">
            <v>2.4462846534662025E-3</v>
          </cell>
          <cell r="D64">
            <v>2.9926269548819439E-3</v>
          </cell>
          <cell r="E64">
            <v>1.5769353039214982E-3</v>
          </cell>
          <cell r="F64">
            <v>9.6941029599134643E-2</v>
          </cell>
          <cell r="G64">
            <v>1.3594332384954528</v>
          </cell>
        </row>
        <row r="65">
          <cell r="B65">
            <v>2.662518924345208E-3</v>
          </cell>
          <cell r="C65">
            <v>2.129740290392223E-3</v>
          </cell>
          <cell r="D65">
            <v>2.6526769780198202E-3</v>
          </cell>
          <cell r="E65">
            <v>1.4553374820083166E-3</v>
          </cell>
          <cell r="F65">
            <v>4.5910933151803376E-3</v>
          </cell>
          <cell r="G65">
            <v>1.5330118988401283E-2</v>
          </cell>
        </row>
        <row r="66">
          <cell r="B66">
            <v>9.5803859881237168E-4</v>
          </cell>
          <cell r="C66">
            <v>9.5709294252622448E-4</v>
          </cell>
          <cell r="D66">
            <v>9.6424228393512457E-4</v>
          </cell>
          <cell r="E66">
            <v>1.6818922977377112E-3</v>
          </cell>
          <cell r="F66">
            <v>3.1198039285768482E-3</v>
          </cell>
          <cell r="G66">
            <v>2.3475539215115251E-3</v>
          </cell>
        </row>
        <row r="67">
          <cell r="B67">
            <v>2.2478212068134341E-3</v>
          </cell>
          <cell r="C67">
            <v>2.2462150854851851E-3</v>
          </cell>
          <cell r="D67">
            <v>2.2660902451193034E-3</v>
          </cell>
          <cell r="E67">
            <v>8.9463949726767758E-3</v>
          </cell>
          <cell r="F67">
            <v>0.21548301058157676</v>
          </cell>
          <cell r="G67">
            <v>0.22087687672650913</v>
          </cell>
        </row>
        <row r="68">
          <cell r="B68">
            <v>2.2477233364379496E-3</v>
          </cell>
          <cell r="C68">
            <v>2.2461158001489991E-3</v>
          </cell>
          <cell r="D68">
            <v>2.265982707485863E-3</v>
          </cell>
          <cell r="E68">
            <v>8.9447309114547326E-3</v>
          </cell>
          <cell r="F68">
            <v>0.21550164728228974</v>
          </cell>
          <cell r="G68">
            <v>0.22090334245343587</v>
          </cell>
        </row>
        <row r="69">
          <cell r="B69">
            <v>9.6162799144968055E-4</v>
          </cell>
          <cell r="C69">
            <v>9.6069102043752522E-4</v>
          </cell>
          <cell r="D69">
            <v>9.6785195600368424E-4</v>
          </cell>
          <cell r="E69">
            <v>1.7293452096455058E-3</v>
          </cell>
          <cell r="F69">
            <v>2.770747256339938E-3</v>
          </cell>
          <cell r="G69">
            <v>1.9623044824226324E-3</v>
          </cell>
        </row>
        <row r="90">
          <cell r="B90">
            <v>2.0280740877805052</v>
          </cell>
          <cell r="C90">
            <v>1.8505563953566633</v>
          </cell>
          <cell r="D90">
            <v>2.8323375134981665</v>
          </cell>
          <cell r="E90">
            <v>0.53101512768543468</v>
          </cell>
          <cell r="F90">
            <v>6.9172875878380563E-3</v>
          </cell>
          <cell r="G90">
            <v>1.0152790401020505E-4</v>
          </cell>
        </row>
        <row r="91">
          <cell r="B91">
            <v>1.1839497682140681</v>
          </cell>
          <cell r="C91">
            <v>2.4163931353253534E-4</v>
          </cell>
          <cell r="D91">
            <v>1.1270176839568678E-3</v>
          </cell>
          <cell r="E91">
            <v>2.9125980038790947E-4</v>
          </cell>
          <cell r="F91">
            <v>7.7421185345007105E-4</v>
          </cell>
          <cell r="G91">
            <v>1.6601414925899858E-4</v>
          </cell>
        </row>
        <row r="92">
          <cell r="B92">
            <v>1.4500005195188228</v>
          </cell>
          <cell r="C92">
            <v>3.8015697363040362</v>
          </cell>
          <cell r="D92">
            <v>3.8012758629402197</v>
          </cell>
          <cell r="E92">
            <v>1.0123292115733724</v>
          </cell>
          <cell r="F92">
            <v>0</v>
          </cell>
          <cell r="G92">
            <v>0</v>
          </cell>
        </row>
        <row r="93">
          <cell r="B93">
            <v>0.2154167019265284</v>
          </cell>
          <cell r="C93">
            <v>2.6892150936126877</v>
          </cell>
          <cell r="D93">
            <v>1.0529674859491374E-3</v>
          </cell>
          <cell r="E93">
            <v>4.5231205780104744E-4</v>
          </cell>
          <cell r="F93">
            <v>2.4948479781234073E-4</v>
          </cell>
          <cell r="G93">
            <v>0</v>
          </cell>
        </row>
        <row r="94">
          <cell r="B94">
            <v>2.2041635295825701</v>
          </cell>
          <cell r="C94">
            <v>1.9892580581681387</v>
          </cell>
          <cell r="D94">
            <v>1.7055407705074417</v>
          </cell>
          <cell r="E94">
            <v>1.3197155656557524</v>
          </cell>
          <cell r="F94">
            <v>0.79016367182818736</v>
          </cell>
          <cell r="G94">
            <v>0.47310189157316646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2.5721943497014202E-7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7.8302740775827991E-5</v>
          </cell>
          <cell r="G96">
            <v>5.8395152637312077E-5</v>
          </cell>
        </row>
        <row r="97">
          <cell r="B97">
            <v>0</v>
          </cell>
          <cell r="C97">
            <v>1.0550386828180507</v>
          </cell>
          <cell r="D97">
            <v>1.1322851115851447</v>
          </cell>
          <cell r="E97">
            <v>4.3229586181719597</v>
          </cell>
          <cell r="F97">
            <v>5.0725985713506399</v>
          </cell>
          <cell r="G97">
            <v>7.4231427812771358</v>
          </cell>
        </row>
      </sheetData>
      <sheetData sheetId="34">
        <row r="14">
          <cell r="B14">
            <v>3.0805587219222113</v>
          </cell>
          <cell r="C14">
            <v>3.0805577880869235</v>
          </cell>
          <cell r="D14">
            <v>2.6177112145698054</v>
          </cell>
          <cell r="E14">
            <v>2.5374465056940099</v>
          </cell>
          <cell r="F14">
            <v>1.2356850826529968</v>
          </cell>
          <cell r="G14">
            <v>0</v>
          </cell>
        </row>
        <row r="15">
          <cell r="B15">
            <v>7.3394300010600002</v>
          </cell>
          <cell r="C15">
            <v>7.3414701141731129</v>
          </cell>
          <cell r="D15">
            <v>7.3456231508218846</v>
          </cell>
          <cell r="E15">
            <v>7.4152439872196911</v>
          </cell>
          <cell r="F15">
            <v>7.584900025848861</v>
          </cell>
          <cell r="G15">
            <v>7.6707122046958425</v>
          </cell>
        </row>
        <row r="16">
          <cell r="B16">
            <v>4.7247299999999992</v>
          </cell>
          <cell r="C16">
            <v>4.8074379197757082</v>
          </cell>
          <cell r="D16">
            <v>4.8585933756325135</v>
          </cell>
          <cell r="E16">
            <v>4.8623541217622783</v>
          </cell>
          <cell r="F16">
            <v>4.9229275638268923</v>
          </cell>
          <cell r="G16">
            <v>4.9229289769559319</v>
          </cell>
        </row>
        <row r="17">
          <cell r="B17">
            <v>3.3394499999999998</v>
          </cell>
          <cell r="C17">
            <v>3.9712741641841607</v>
          </cell>
          <cell r="D17">
            <v>4.3596954840898281</v>
          </cell>
          <cell r="E17">
            <v>4.3596956897801924</v>
          </cell>
          <cell r="F17">
            <v>4.3596969031997768</v>
          </cell>
          <cell r="G17">
            <v>4.3596971484011311</v>
          </cell>
        </row>
        <row r="18">
          <cell r="B18">
            <v>1.1967780825474297E-2</v>
          </cell>
          <cell r="C18">
            <v>1.0800501177713612E-3</v>
          </cell>
          <cell r="D18">
            <v>1.0558758022703382E-3</v>
          </cell>
          <cell r="E18">
            <v>1.0462033467284618E-3</v>
          </cell>
          <cell r="F18">
            <v>1.7540983864321149E-2</v>
          </cell>
          <cell r="G18">
            <v>3.6868990256363032E-2</v>
          </cell>
        </row>
        <row r="19">
          <cell r="B19">
            <v>0.2765042022112485</v>
          </cell>
          <cell r="C19">
            <v>0.27650248863200244</v>
          </cell>
          <cell r="D19">
            <v>0.27650256674507945</v>
          </cell>
          <cell r="E19">
            <v>0.27599235032639202</v>
          </cell>
          <cell r="F19">
            <v>0.18161654734496641</v>
          </cell>
          <cell r="G19">
            <v>0.1847888016409249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0.11425950784033299</v>
          </cell>
          <cell r="G20">
            <v>0.16579062704419012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1.2544571061392E-2</v>
          </cell>
          <cell r="G21">
            <v>2.4597783379850038E-4</v>
          </cell>
        </row>
        <row r="22">
          <cell r="B22">
            <v>0</v>
          </cell>
          <cell r="C22">
            <v>0.25000012945398098</v>
          </cell>
          <cell r="D22">
            <v>5.8312447345301999E-2</v>
          </cell>
          <cell r="E22">
            <v>5.8302113603429018E-2</v>
          </cell>
          <cell r="F22">
            <v>5.8308129506321998E-2</v>
          </cell>
          <cell r="G22">
            <v>1.03175010696221E-2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4.1439676033289201E-4</v>
          </cell>
          <cell r="G23">
            <v>4.1563915194465725E-4</v>
          </cell>
        </row>
        <row r="24">
          <cell r="B24">
            <v>4.5485499468326002E-2</v>
          </cell>
          <cell r="C24">
            <v>1.2910122094465792E-4</v>
          </cell>
          <cell r="D24">
            <v>5.8467318792690404E-4</v>
          </cell>
          <cell r="E24">
            <v>8.4246085144470961E-4</v>
          </cell>
          <cell r="F24">
            <v>2.6741673397192903E-3</v>
          </cell>
          <cell r="G24">
            <v>9.085873320574013E-5</v>
          </cell>
        </row>
        <row r="25">
          <cell r="B25">
            <v>1.5908655162262003E-2</v>
          </cell>
          <cell r="C25">
            <v>1.3865717903819075E-2</v>
          </cell>
          <cell r="D25">
            <v>1.393106449853615E-2</v>
          </cell>
          <cell r="E25">
            <v>2.0076717543236408E-4</v>
          </cell>
          <cell r="F25">
            <v>3.169472063044898E-2</v>
          </cell>
          <cell r="G25">
            <v>3.3652241590999277E-5</v>
          </cell>
        </row>
        <row r="26">
          <cell r="B26">
            <v>7.6766441150403777E-2</v>
          </cell>
          <cell r="C26">
            <v>7.2061549928014293E-2</v>
          </cell>
          <cell r="D26">
            <v>7.2061170484266801E-2</v>
          </cell>
          <cell r="E26">
            <v>7.0489791778471728E-2</v>
          </cell>
          <cell r="F26">
            <v>6.3074042988556484E-2</v>
          </cell>
          <cell r="G26">
            <v>3.6361869490871716E-2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2.7991457206220299E-2</v>
          </cell>
          <cell r="G27">
            <v>3.8887080969278155E-2</v>
          </cell>
        </row>
        <row r="28">
          <cell r="B28">
            <v>1.9053026445252207E-3</v>
          </cell>
          <cell r="C28">
            <v>6.0714006330521431E-4</v>
          </cell>
          <cell r="D28">
            <v>5.6605064051775192E-4</v>
          </cell>
          <cell r="E28">
            <v>3.8958551927711048E-4</v>
          </cell>
          <cell r="F28">
            <v>1.3153319430150829E-4</v>
          </cell>
          <cell r="G28">
            <v>5.4447099278253786E-5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6.7169926596329804E-4</v>
          </cell>
          <cell r="G29">
            <v>2.2683831515464998E-4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1.69058605971135E-3</v>
          </cell>
          <cell r="G30">
            <v>1.6909048787302088E-3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1.3392288428201599E-4</v>
          </cell>
          <cell r="G31">
            <v>0.31905874069945445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9.1172580551997001E-4</v>
          </cell>
          <cell r="F32">
            <v>0.11981853571508361</v>
          </cell>
          <cell r="G32">
            <v>2.4774113610161255</v>
          </cell>
        </row>
        <row r="33">
          <cell r="B33">
            <v>8.7120000000000003E-2</v>
          </cell>
          <cell r="C33">
            <v>9.0660019412949447E-2</v>
          </cell>
          <cell r="D33">
            <v>0.3264330626864772</v>
          </cell>
          <cell r="E33">
            <v>0.69814880716327532</v>
          </cell>
          <cell r="F33">
            <v>1.5801488189287267</v>
          </cell>
          <cell r="G33">
            <v>2.5738966550739799</v>
          </cell>
        </row>
        <row r="34">
          <cell r="B34">
            <v>0</v>
          </cell>
          <cell r="C34">
            <v>0</v>
          </cell>
          <cell r="D34">
            <v>4.4925337971585003E-2</v>
          </cell>
          <cell r="E34">
            <v>4.492803345769477E-2</v>
          </cell>
          <cell r="F34">
            <v>0.49829822337617652</v>
          </cell>
          <cell r="G34">
            <v>0.41391812712120168</v>
          </cell>
        </row>
        <row r="35">
          <cell r="B35">
            <v>1.1186210000000001</v>
          </cell>
          <cell r="C35">
            <v>1.652927039614285</v>
          </cell>
          <cell r="D35">
            <v>3.06118534357676</v>
          </cell>
          <cell r="E35">
            <v>3.5487540071016199</v>
          </cell>
          <cell r="F35">
            <v>10.743293732909637</v>
          </cell>
          <cell r="G35">
            <v>14.438089447114701</v>
          </cell>
        </row>
        <row r="36">
          <cell r="B36">
            <v>0.67885700000000004</v>
          </cell>
          <cell r="C36">
            <v>1.1559063545582906</v>
          </cell>
          <cell r="D36">
            <v>2.5678568440807741</v>
          </cell>
          <cell r="E36">
            <v>2.9768501617127603</v>
          </cell>
          <cell r="F36">
            <v>4.0006393232755721</v>
          </cell>
          <cell r="G36">
            <v>5.3765255783312895</v>
          </cell>
        </row>
        <row r="37">
          <cell r="B37">
            <v>0.27424799999999999</v>
          </cell>
          <cell r="C37">
            <v>0.43895230670234359</v>
          </cell>
          <cell r="D37">
            <v>1.3349793251302291</v>
          </cell>
          <cell r="E37">
            <v>1.5476074379235829</v>
          </cell>
          <cell r="F37">
            <v>2.0798581749567857</v>
          </cell>
          <cell r="G37">
            <v>2.7951566743166198</v>
          </cell>
        </row>
        <row r="38">
          <cell r="B38">
            <v>0.90292899999999998</v>
          </cell>
          <cell r="C38">
            <v>1.1231012851003228</v>
          </cell>
          <cell r="D38">
            <v>2.1799440886348203</v>
          </cell>
          <cell r="E38">
            <v>2.5271529429273398</v>
          </cell>
          <cell r="F38">
            <v>3.3962833594040389</v>
          </cell>
          <cell r="G38">
            <v>4.5643214040046196</v>
          </cell>
        </row>
        <row r="39">
          <cell r="B39">
            <v>2.5174361387290803E-2</v>
          </cell>
          <cell r="C39">
            <v>1.8619118319858324E-2</v>
          </cell>
          <cell r="D39">
            <v>1.184364837076269E-2</v>
          </cell>
          <cell r="E39">
            <v>5.6013236683927266E-3</v>
          </cell>
          <cell r="F39">
            <v>8.3578906763362073E-3</v>
          </cell>
          <cell r="G39">
            <v>6.7433856695165379E-3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2.30019264287624E-3</v>
          </cell>
          <cell r="G40">
            <v>2.30022933928323E-3</v>
          </cell>
        </row>
        <row r="41">
          <cell r="B41">
            <v>8.3051664007092567E-3</v>
          </cell>
          <cell r="C41">
            <v>7.6204102840267563E-3</v>
          </cell>
          <cell r="D41">
            <v>8.2537720377237837E-3</v>
          </cell>
          <cell r="E41">
            <v>2.4810122548043264E-2</v>
          </cell>
          <cell r="F41">
            <v>1.1473262909964544E-2</v>
          </cell>
          <cell r="G41">
            <v>9.5359606601404211E-3</v>
          </cell>
        </row>
        <row r="42">
          <cell r="B42">
            <v>6.5187855982325911E-3</v>
          </cell>
          <cell r="C42">
            <v>1.9287122479760877E-2</v>
          </cell>
          <cell r="D42">
            <v>4.1802869046941742E-2</v>
          </cell>
          <cell r="E42">
            <v>9.7503286129465322E-2</v>
          </cell>
          <cell r="F42">
            <v>0.1349848011367176</v>
          </cell>
          <cell r="G42">
            <v>2.8153096409501421E-5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2.2639813255504199E-2</v>
          </cell>
          <cell r="G43">
            <v>0.22846736548879101</v>
          </cell>
        </row>
        <row r="44">
          <cell r="B44">
            <v>4.9208398324727287E-2</v>
          </cell>
          <cell r="C44">
            <v>1.3751234622239449E-2</v>
          </cell>
          <cell r="D44">
            <v>1.375125759619078E-2</v>
          </cell>
          <cell r="E44">
            <v>1.3545901226609355E-2</v>
          </cell>
          <cell r="F44">
            <v>9.9723434540769495E-3</v>
          </cell>
          <cell r="G44">
            <v>5.1115197109071267E-5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1.8458465157371901E-2</v>
          </cell>
          <cell r="G45">
            <v>4.2111177980426698E-2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9.0315349650804802E-5</v>
          </cell>
          <cell r="F46">
            <v>2.1687758154987434E-2</v>
          </cell>
          <cell r="G46">
            <v>1.5665736835191797E-2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7.0279962380156898E-5</v>
          </cell>
          <cell r="F47">
            <v>1.8307391393420527E-4</v>
          </cell>
          <cell r="G47">
            <v>8.8448548248597214E-5</v>
          </cell>
        </row>
        <row r="48">
          <cell r="B48">
            <v>4.1183860936111916E-3</v>
          </cell>
          <cell r="C48">
            <v>1.0898259443687069E-3</v>
          </cell>
          <cell r="D48">
            <v>1.1743078827063879E-3</v>
          </cell>
          <cell r="E48">
            <v>1.0092441677685357E-3</v>
          </cell>
          <cell r="F48">
            <v>1.5280156835330444E-3</v>
          </cell>
          <cell r="G48">
            <v>2.7802223844430375E-3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1.7397081039732118E-5</v>
          </cell>
          <cell r="F49">
            <v>5.5055371523407979E-5</v>
          </cell>
          <cell r="G49">
            <v>3.696533460965259E-5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6.7902915970038101E-5</v>
          </cell>
          <cell r="F50">
            <v>1.1496221413953315E-4</v>
          </cell>
          <cell r="G50">
            <v>4.5496427838882214E-5</v>
          </cell>
        </row>
        <row r="51">
          <cell r="B51">
            <v>8.3913105670558805E-3</v>
          </cell>
          <cell r="C51">
            <v>7.1421886647042923E-4</v>
          </cell>
          <cell r="D51">
            <v>9.5533896311695383E-4</v>
          </cell>
          <cell r="E51">
            <v>1.8531076919772908E-2</v>
          </cell>
          <cell r="F51">
            <v>3.5428082332452926E-2</v>
          </cell>
          <cell r="G51">
            <v>3.4766354482693336E-2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7.3524385928120701E-5</v>
          </cell>
          <cell r="F52">
            <v>2.7883101355320175E-4</v>
          </cell>
          <cell r="G52">
            <v>1.8363692840866732E-4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1.212483958409706E-4</v>
          </cell>
          <cell r="F53">
            <v>2.0333350610272433E-4</v>
          </cell>
          <cell r="G53">
            <v>8.4008739396172598E-5</v>
          </cell>
        </row>
        <row r="54">
          <cell r="B54">
            <v>7.35127E-2</v>
          </cell>
          <cell r="C54">
            <v>8.4748969832106627E-2</v>
          </cell>
          <cell r="D54">
            <v>0.12477258038050378</v>
          </cell>
          <cell r="E54">
            <v>0.12477422980297471</v>
          </cell>
          <cell r="F54">
            <v>0.12831280313532695</v>
          </cell>
          <cell r="G54">
            <v>0.24700631365475495</v>
          </cell>
        </row>
        <row r="55">
          <cell r="B55">
            <v>6.5199999999999994E-2</v>
          </cell>
          <cell r="C55">
            <v>4.7877296863177488E-2</v>
          </cell>
          <cell r="D55">
            <v>4.0014022215594455E-2</v>
          </cell>
          <cell r="E55">
            <v>0.13935735269286484</v>
          </cell>
          <cell r="F55">
            <v>0.13397571662163293</v>
          </cell>
          <cell r="G55">
            <v>3.3294346670389996E-4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9.13086253324364E-5</v>
          </cell>
          <cell r="F56">
            <v>1.3948800645199993E-4</v>
          </cell>
          <cell r="G56">
            <v>4.1699681683422778E-5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3.7555821807403801E-5</v>
          </cell>
          <cell r="F57">
            <v>8.4541493095111281E-5</v>
          </cell>
          <cell r="G57">
            <v>7.9221644485552185E-5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3.3595062639921698E-5</v>
          </cell>
          <cell r="F58">
            <v>1.3894862059285986E-4</v>
          </cell>
          <cell r="G58">
            <v>4.9783712025897174E-5</v>
          </cell>
        </row>
        <row r="63">
          <cell r="B63">
            <v>0.1</v>
          </cell>
          <cell r="C63">
            <v>9.9996905004254455E-2</v>
          </cell>
          <cell r="D63">
            <v>9.9996816175666484E-2</v>
          </cell>
          <cell r="E63">
            <v>9.9996744707470026E-2</v>
          </cell>
          <cell r="F63">
            <v>9.999925337892919E-2</v>
          </cell>
          <cell r="G63">
            <v>9.9999505184441381E-2</v>
          </cell>
        </row>
        <row r="64">
          <cell r="B64">
            <v>4.4538337917137002E-4</v>
          </cell>
          <cell r="C64">
            <v>4.4599750832127516E-4</v>
          </cell>
          <cell r="D64">
            <v>4.4718872275395581E-4</v>
          </cell>
          <cell r="E64">
            <v>3.2876497882264755E-4</v>
          </cell>
          <cell r="F64">
            <v>0.18566867878025528</v>
          </cell>
          <cell r="G64">
            <v>0.75696136788770485</v>
          </cell>
        </row>
        <row r="65">
          <cell r="B65">
            <v>3.3065440218142298E-4</v>
          </cell>
          <cell r="C65">
            <v>3.311242827025676E-4</v>
          </cell>
          <cell r="D65">
            <v>3.3201320482812189E-4</v>
          </cell>
          <cell r="E65">
            <v>2.4429555865089812E-4</v>
          </cell>
          <cell r="F65">
            <v>1.9178639311693022E-3</v>
          </cell>
          <cell r="G65">
            <v>6.1594271696499593E-3</v>
          </cell>
        </row>
        <row r="66">
          <cell r="B66">
            <v>3.5526738943501498E-4</v>
          </cell>
          <cell r="C66">
            <v>3.5574327325617013E-4</v>
          </cell>
          <cell r="D66">
            <v>3.580181919424811E-4</v>
          </cell>
          <cell r="E66">
            <v>6.4092722114214573E-4</v>
          </cell>
          <cell r="F66">
            <v>1.1610332787027602E-3</v>
          </cell>
          <cell r="G66">
            <v>8.7278369543337909E-4</v>
          </cell>
        </row>
        <row r="67">
          <cell r="B67">
            <v>8.3412123978553578E-4</v>
          </cell>
          <cell r="C67">
            <v>8.3523619524059588E-4</v>
          </cell>
          <cell r="D67">
            <v>8.4156523798717701E-4</v>
          </cell>
          <cell r="E67">
            <v>5.6404635291680293E-2</v>
          </cell>
          <cell r="F67">
            <v>0.11307480780762699</v>
          </cell>
          <cell r="G67">
            <v>0.15986539890955215</v>
          </cell>
        </row>
        <row r="68">
          <cell r="B68">
            <v>8.3408452864532296E-4</v>
          </cell>
          <cell r="C68">
            <v>8.3519935431403927E-4</v>
          </cell>
          <cell r="D68">
            <v>8.4152624623172706E-4</v>
          </cell>
          <cell r="E68">
            <v>5.6409648957830377E-2</v>
          </cell>
          <cell r="F68">
            <v>0.11308477563448768</v>
          </cell>
          <cell r="G68">
            <v>0.15988686818617334</v>
          </cell>
        </row>
        <row r="69">
          <cell r="B69">
            <v>3.5658396940477656E-4</v>
          </cell>
          <cell r="C69">
            <v>3.5705934472507196E-4</v>
          </cell>
          <cell r="D69">
            <v>3.5932837651107477E-4</v>
          </cell>
          <cell r="E69">
            <v>6.4935094673655301E-4</v>
          </cell>
          <cell r="F69">
            <v>1.030891372317746E-3</v>
          </cell>
          <cell r="G69">
            <v>7.2958300799382165E-4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1.5100593345508285E-3</v>
          </cell>
        </row>
      </sheetData>
      <sheetData sheetId="42">
        <row r="5">
          <cell r="B5">
            <v>0.41084806131887663</v>
          </cell>
          <cell r="C5">
            <v>0.137745999873752</v>
          </cell>
          <cell r="D5">
            <v>0.46242933921687218</v>
          </cell>
          <cell r="E5">
            <v>1.0256012682693899E-4</v>
          </cell>
          <cell r="F5">
            <v>1.6057421983869258E-4</v>
          </cell>
          <cell r="G5">
            <v>9.2998780507915995E-5</v>
          </cell>
        </row>
        <row r="12">
          <cell r="B12">
            <v>0.17142932686669032</v>
          </cell>
          <cell r="C12">
            <v>1.5821612631063657E-4</v>
          </cell>
          <cell r="D12">
            <v>3.2007555730924871E-3</v>
          </cell>
          <cell r="E12">
            <v>5.440018379151847E-5</v>
          </cell>
          <cell r="F12">
            <v>9.8255588406595095E-5</v>
          </cell>
          <cell r="G12">
            <v>5.0213564560764737E-5</v>
          </cell>
        </row>
        <row r="19">
          <cell r="B19">
            <v>1.3280004511218628</v>
          </cell>
          <cell r="C19">
            <v>4.090969893105366</v>
          </cell>
          <cell r="D19">
            <v>5.3636361523355127</v>
          </cell>
          <cell r="E19">
            <v>5.9483318715277163</v>
          </cell>
          <cell r="F19">
            <v>6.4600688177202281</v>
          </cell>
          <cell r="G19">
            <v>9.4405554869799051</v>
          </cell>
        </row>
        <row r="20">
          <cell r="B20">
            <v>5.6294105067517943</v>
          </cell>
          <cell r="C20">
            <v>5.6371656820458185</v>
          </cell>
          <cell r="D20">
            <v>5.427978097797963</v>
          </cell>
          <cell r="E20">
            <v>5.6176931262905851</v>
          </cell>
          <cell r="F20">
            <v>5.4449113824702584</v>
          </cell>
          <cell r="G20">
            <v>5.1235351538396481</v>
          </cell>
        </row>
        <row r="21">
          <cell r="B21">
            <v>0</v>
          </cell>
          <cell r="C21">
            <v>2.5392255660724224E-4</v>
          </cell>
          <cell r="D21">
            <v>2.5482490190259992E-4</v>
          </cell>
          <cell r="E21">
            <v>1.7489611407242779E-4</v>
          </cell>
          <cell r="F21">
            <v>2.5919838980812163E-4</v>
          </cell>
          <cell r="G21">
            <v>2.7582232418947426E-4</v>
          </cell>
        </row>
        <row r="28">
          <cell r="B28">
            <v>5.0926176855404471E-3</v>
          </cell>
          <cell r="C28">
            <v>1.8631120864092139E-2</v>
          </cell>
          <cell r="D28">
            <v>2.5472079842852387E-2</v>
          </cell>
          <cell r="E28">
            <v>7.4734711227251033E-2</v>
          </cell>
          <cell r="F28">
            <v>9.606953431749595</v>
          </cell>
          <cell r="G28">
            <v>29.63266055551497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1.3931274240831034E-4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9.1545963523252671E-4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3.717453413289718E-5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1.8076782918451825E-4</v>
          </cell>
        </row>
        <row r="38">
          <cell r="B38">
            <v>1.2890708164555771</v>
          </cell>
          <cell r="C38">
            <v>5.1089698441688505</v>
          </cell>
          <cell r="D38">
            <v>3.7144985519976306</v>
          </cell>
          <cell r="E38">
            <v>3.0738639646540538</v>
          </cell>
          <cell r="F38">
            <v>5.1376173629162674</v>
          </cell>
          <cell r="G38">
            <v>5.1539511189126568</v>
          </cell>
        </row>
        <row r="39">
          <cell r="B39">
            <v>1.1764711879761669</v>
          </cell>
          <cell r="C39">
            <v>4.6627041316708482</v>
          </cell>
          <cell r="D39">
            <v>3.39003914169753</v>
          </cell>
          <cell r="E39">
            <v>2.8053636340298773</v>
          </cell>
          <cell r="F39">
            <v>4.6888493053751219</v>
          </cell>
          <cell r="G39">
            <v>4.7037563167478762</v>
          </cell>
        </row>
      </sheetData>
      <sheetData sheetId="43">
        <row r="3">
          <cell r="B3">
            <v>48.063397652170998</v>
          </cell>
          <cell r="C3">
            <v>50.546773914039782</v>
          </cell>
          <cell r="D3">
            <v>51.487044913793937</v>
          </cell>
          <cell r="E3">
            <v>53.040429943461731</v>
          </cell>
          <cell r="F3">
            <v>55.075219414429526</v>
          </cell>
          <cell r="G3">
            <v>57.428979974848438</v>
          </cell>
        </row>
        <row r="6">
          <cell r="B6">
            <v>0</v>
          </cell>
          <cell r="C6">
            <v>4.8941917642696753</v>
          </cell>
          <cell r="D6">
            <v>4.8941942849967068</v>
          </cell>
          <cell r="E6">
            <v>4.9478414073688395</v>
          </cell>
          <cell r="F6">
            <v>6.3324825111457219</v>
          </cell>
          <cell r="G6">
            <v>6.4746020725474942</v>
          </cell>
        </row>
        <row r="11">
          <cell r="B11">
            <v>60.070001083222344</v>
          </cell>
          <cell r="C11">
            <v>62.33993510038696</v>
          </cell>
          <cell r="D11">
            <v>63.780618389363937</v>
          </cell>
          <cell r="E11">
            <v>65.999991311420729</v>
          </cell>
          <cell r="F11">
            <v>68.863412387582443</v>
          </cell>
          <cell r="G11">
            <v>78.109343105804143</v>
          </cell>
        </row>
        <row r="18">
          <cell r="B18">
            <v>3.5600007813385846</v>
          </cell>
          <cell r="C18">
            <v>3.464717196486335</v>
          </cell>
          <cell r="D18">
            <v>7.4169407645196389E-3</v>
          </cell>
          <cell r="E18">
            <v>4.3557878512499588E-4</v>
          </cell>
          <cell r="F18">
            <v>6.5928410901522805E-4</v>
          </cell>
          <cell r="G18">
            <v>2.0127854067118734E-4</v>
          </cell>
        </row>
        <row r="19">
          <cell r="B19">
            <v>12.728639703146417</v>
          </cell>
          <cell r="C19">
            <v>13.638425994303123</v>
          </cell>
          <cell r="D19">
            <v>13.373257142257454</v>
          </cell>
          <cell r="E19">
            <v>17.613712129465114</v>
          </cell>
          <cell r="F19">
            <v>20.284533794723178</v>
          </cell>
          <cell r="G19">
            <v>28.383982476032195</v>
          </cell>
        </row>
        <row r="21">
          <cell r="B21">
            <v>7.7980409839608278</v>
          </cell>
          <cell r="C21">
            <v>8.0801406218869847</v>
          </cell>
          <cell r="D21">
            <v>5.6082603796566763</v>
          </cell>
          <cell r="E21">
            <v>5.5456269120997312</v>
          </cell>
          <cell r="F21">
            <v>5.4553071395162496</v>
          </cell>
          <cell r="G21">
            <v>5.5640840297249824E-4</v>
          </cell>
        </row>
        <row r="22">
          <cell r="B22">
            <v>6.762755789151853E-2</v>
          </cell>
          <cell r="C22">
            <v>8.5488346665263865E-2</v>
          </cell>
          <cell r="D22">
            <v>8.551868086905777E-2</v>
          </cell>
          <cell r="E22">
            <v>8.5519345397778432E-2</v>
          </cell>
          <cell r="F22">
            <v>8.5520216528380308E-2</v>
          </cell>
          <cell r="G22">
            <v>8.5520669514619979E-2</v>
          </cell>
        </row>
        <row r="23">
          <cell r="B23">
            <v>0</v>
          </cell>
          <cell r="C23">
            <v>0</v>
          </cell>
          <cell r="D23">
            <v>6.1700368859126083E-3</v>
          </cell>
          <cell r="E23">
            <v>4.0573549220151821E-3</v>
          </cell>
          <cell r="F23">
            <v>8.459755207814089</v>
          </cell>
          <cell r="G23">
            <v>17.637909225692304</v>
          </cell>
        </row>
        <row r="24">
          <cell r="B24">
            <v>0.7484613135091569</v>
          </cell>
          <cell r="C24">
            <v>0.94972883184254764</v>
          </cell>
          <cell r="D24">
            <v>1.642208778224304</v>
          </cell>
          <cell r="E24">
            <v>2.6607781846369303</v>
          </cell>
          <cell r="F24">
            <v>2.7090641840585419</v>
          </cell>
          <cell r="G24">
            <v>3.5634616985875982</v>
          </cell>
        </row>
        <row r="33">
          <cell r="B33">
            <v>12.006603431051346</v>
          </cell>
          <cell r="C33">
            <v>12.710040452654518</v>
          </cell>
          <cell r="D33">
            <v>13.210447953427051</v>
          </cell>
          <cell r="E33">
            <v>13.87669478436348</v>
          </cell>
          <cell r="F33">
            <v>14.296303197297176</v>
          </cell>
          <cell r="G33">
            <v>18.871394630185918</v>
          </cell>
        </row>
        <row r="34">
          <cell r="B34">
            <v>8.897800667957517</v>
          </cell>
          <cell r="C34">
            <v>7.932504860401707</v>
          </cell>
          <cell r="D34">
            <v>7.9125190262200578</v>
          </cell>
          <cell r="E34">
            <v>6.2072872534267738</v>
          </cell>
          <cell r="F34">
            <v>2.9270337353168423</v>
          </cell>
          <cell r="G34">
            <v>0</v>
          </cell>
        </row>
        <row r="35">
          <cell r="B35">
            <v>2.7300007683182717</v>
          </cell>
          <cell r="C35">
            <v>3.5900140279036602E-4</v>
          </cell>
          <cell r="D35">
            <v>1.0034472916509792E-3</v>
          </cell>
          <cell r="E35">
            <v>5.0949856221033487E-4</v>
          </cell>
          <cell r="F35">
            <v>8.5302545814112984E-4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2.4567259102275683E-4</v>
          </cell>
          <cell r="E36">
            <v>0.27774280802067441</v>
          </cell>
          <cell r="F36">
            <v>0.4657228034218106</v>
          </cell>
          <cell r="G36">
            <v>0.2675303178546849</v>
          </cell>
        </row>
        <row r="37">
          <cell r="B37">
            <v>35.243521738882656</v>
          </cell>
          <cell r="C37">
            <v>31.829290827718097</v>
          </cell>
          <cell r="D37">
            <v>32.939549427217855</v>
          </cell>
          <cell r="E37">
            <v>22.50402960689776</v>
          </cell>
          <cell r="F37">
            <v>12.444038061851309</v>
          </cell>
          <cell r="G37">
            <v>1.7977807045908096</v>
          </cell>
        </row>
        <row r="38">
          <cell r="B38">
            <v>0.30883890546384773</v>
          </cell>
          <cell r="C38">
            <v>9.920918777117638E-5</v>
          </cell>
          <cell r="D38">
            <v>2.7838722133033937</v>
          </cell>
          <cell r="E38">
            <v>2.7825711982793422</v>
          </cell>
          <cell r="F38">
            <v>4.5521964724106283</v>
          </cell>
          <cell r="G38">
            <v>4.5333312553903475</v>
          </cell>
        </row>
        <row r="39">
          <cell r="B39">
            <v>0.43672444574810221</v>
          </cell>
          <cell r="C39">
            <v>0.55206544381640787</v>
          </cell>
          <cell r="D39">
            <v>2.2138018380845312</v>
          </cell>
          <cell r="E39">
            <v>6.6809475266082332</v>
          </cell>
          <cell r="F39">
            <v>6.6809600532752187</v>
          </cell>
          <cell r="G39">
            <v>6.6809644367253451</v>
          </cell>
        </row>
        <row r="55">
          <cell r="B55">
            <v>9.8138877695316946</v>
          </cell>
          <cell r="C55">
            <v>10.335083013653374</v>
          </cell>
          <cell r="D55">
            <v>10.500559408549449</v>
          </cell>
          <cell r="E55">
            <v>10.704754020137681</v>
          </cell>
          <cell r="F55">
            <v>11.12551537840576</v>
          </cell>
          <cell r="G55">
            <v>14.793250253239291</v>
          </cell>
        </row>
        <row r="56">
          <cell r="B56">
            <v>1.1081289931405061</v>
          </cell>
          <cell r="C56">
            <v>1.4007912527367088</v>
          </cell>
          <cell r="D56">
            <v>2.40418699155315</v>
          </cell>
          <cell r="E56">
            <v>3.8640605106307322</v>
          </cell>
          <cell r="F56">
            <v>3.8668411652411994</v>
          </cell>
          <cell r="G56">
            <v>5.0140484668175613</v>
          </cell>
        </row>
        <row r="57">
          <cell r="B57">
            <v>6.9177030795890841</v>
          </cell>
          <cell r="C57">
            <v>6.177199277804724</v>
          </cell>
          <cell r="D57">
            <v>6.1767556815506781</v>
          </cell>
          <cell r="E57">
            <v>5.0826481424658869</v>
          </cell>
          <cell r="F57">
            <v>2.6804122437039903</v>
          </cell>
          <cell r="G57">
            <v>0.21304199888522024</v>
          </cell>
        </row>
        <row r="58">
          <cell r="B58">
            <v>1.8458217694791899</v>
          </cell>
          <cell r="C58">
            <v>2.4377990256479806E-4</v>
          </cell>
          <cell r="D58">
            <v>6.857935083877159E-4</v>
          </cell>
          <cell r="E58">
            <v>3.5193613184678887E-4</v>
          </cell>
          <cell r="F58">
            <v>6.0170283253629985E-4</v>
          </cell>
          <cell r="G58">
            <v>0</v>
          </cell>
        </row>
        <row r="59">
          <cell r="B59">
            <v>28.619768746979098</v>
          </cell>
          <cell r="C59">
            <v>25.645192751982449</v>
          </cell>
          <cell r="D59">
            <v>28.822548108991434</v>
          </cell>
          <cell r="E59">
            <v>20.44361733522096</v>
          </cell>
          <cell r="F59">
            <v>13.878399388347498</v>
          </cell>
          <cell r="G59">
            <v>5.23317506432599</v>
          </cell>
        </row>
        <row r="60">
          <cell r="B60">
            <v>0</v>
          </cell>
          <cell r="C60">
            <v>0</v>
          </cell>
          <cell r="D60">
            <v>6.6184607745432391E-3</v>
          </cell>
          <cell r="E60">
            <v>5.8712604688168774E-3</v>
          </cell>
          <cell r="F60">
            <v>9.2985397156801156E-3</v>
          </cell>
          <cell r="G60">
            <v>5.8799737010429287E-3</v>
          </cell>
        </row>
        <row r="61">
          <cell r="B61">
            <v>2.3674005195901588</v>
          </cell>
          <cell r="C61">
            <v>2.3075016528599006</v>
          </cell>
          <cell r="D61">
            <v>4.9508079603168562E-3</v>
          </cell>
          <cell r="E61">
            <v>2.9183778603374729E-4</v>
          </cell>
          <cell r="F61">
            <v>4.4501677358527853E-4</v>
          </cell>
          <cell r="G61">
            <v>1.3686940765640735E-4</v>
          </cell>
        </row>
        <row r="62">
          <cell r="B62">
            <v>5.1850537893614037</v>
          </cell>
          <cell r="C62">
            <v>5.5675577220338202</v>
          </cell>
          <cell r="D62">
            <v>5.6343063611529258</v>
          </cell>
          <cell r="E62">
            <v>8.6187598752168455</v>
          </cell>
          <cell r="F62">
            <v>9.3643490622026988</v>
          </cell>
          <cell r="G62">
            <v>13.97976839469314</v>
          </cell>
        </row>
        <row r="63">
          <cell r="B63">
            <v>6.5822714684036958</v>
          </cell>
          <cell r="C63">
            <v>7.067848837080775</v>
          </cell>
          <cell r="D63">
            <v>6.7951534424724214</v>
          </cell>
          <cell r="E63">
            <v>7.8390835927778424</v>
          </cell>
          <cell r="F63">
            <v>9.7907132581598439</v>
          </cell>
          <cell r="G63">
            <v>12.178638881973459</v>
          </cell>
        </row>
        <row r="64">
          <cell r="B64">
            <v>5.3111179393749222</v>
          </cell>
          <cell r="C64">
            <v>6.2669384620184179</v>
          </cell>
          <cell r="D64">
            <v>5.7596684363201733</v>
          </cell>
          <cell r="E64">
            <v>7.8412386415492685</v>
          </cell>
          <cell r="F64">
            <v>8.1453675140330084</v>
          </cell>
          <cell r="G64">
            <v>6.2930093698706848</v>
          </cell>
        </row>
        <row r="65">
          <cell r="B65">
            <v>0.46151804777795019</v>
          </cell>
          <cell r="C65">
            <v>0.54457517559761337</v>
          </cell>
          <cell r="D65">
            <v>0.54458174264466019</v>
          </cell>
          <cell r="E65">
            <v>0.54459375617869688</v>
          </cell>
          <cell r="F65">
            <v>0.54462559875758287</v>
          </cell>
          <cell r="G65">
            <v>0.54467703717757376</v>
          </cell>
        </row>
        <row r="66">
          <cell r="B66">
            <v>4.1173656395313145</v>
          </cell>
          <cell r="C66">
            <v>4.2663142483563306</v>
          </cell>
          <cell r="D66">
            <v>2.9611614804587272</v>
          </cell>
          <cell r="E66">
            <v>2.9280910095886594</v>
          </cell>
          <cell r="F66">
            <v>2.8804021696645794</v>
          </cell>
          <cell r="G66">
            <v>3.0268617121703923E-4</v>
          </cell>
        </row>
        <row r="67">
          <cell r="B67">
            <v>6.762755789151853E-2</v>
          </cell>
          <cell r="C67">
            <v>8.5488346665263865E-2</v>
          </cell>
          <cell r="D67">
            <v>8.551868086905777E-2</v>
          </cell>
          <cell r="E67">
            <v>8.5519345397778432E-2</v>
          </cell>
          <cell r="F67">
            <v>8.5520216528380308E-2</v>
          </cell>
          <cell r="G67">
            <v>8.5520669514619979E-2</v>
          </cell>
        </row>
        <row r="68">
          <cell r="B68">
            <v>0.3105110809269005</v>
          </cell>
          <cell r="C68">
            <v>0.39251853055346569</v>
          </cell>
          <cell r="D68">
            <v>1.5740131068780994</v>
          </cell>
          <cell r="E68">
            <v>4.7501536914184523</v>
          </cell>
          <cell r="F68">
            <v>4.7501625978786777</v>
          </cell>
          <cell r="G68">
            <v>4.8102943944422538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2.0701415613991157E-3</v>
          </cell>
          <cell r="F69">
            <v>6.7598870633523838</v>
          </cell>
          <cell r="G69">
            <v>14.251157458221059</v>
          </cell>
        </row>
        <row r="70">
          <cell r="B70">
            <v>0</v>
          </cell>
          <cell r="C70">
            <v>3.9773124979623473</v>
          </cell>
          <cell r="D70">
            <v>3.9773198071396587</v>
          </cell>
          <cell r="E70">
            <v>4.0307675926058728</v>
          </cell>
          <cell r="F70">
            <v>5.8243821905895352</v>
          </cell>
          <cell r="G70">
            <v>6.0987309396726488</v>
          </cell>
        </row>
        <row r="71">
          <cell r="B71">
            <v>72.708176401577418</v>
          </cell>
          <cell r="C71">
            <v>74.034565549207741</v>
          </cell>
          <cell r="D71">
            <v>75.248028310823685</v>
          </cell>
          <cell r="E71">
            <v>76.74187268913677</v>
          </cell>
          <cell r="F71">
            <v>79.706923106186935</v>
          </cell>
          <cell r="G71">
            <v>83.50163245811342</v>
          </cell>
        </row>
      </sheetData>
      <sheetData sheetId="44">
        <row r="3">
          <cell r="B3">
            <v>56.994774574912441</v>
          </cell>
          <cell r="C3">
            <v>58.701895041721109</v>
          </cell>
          <cell r="D3">
            <v>61.31927025215127</v>
          </cell>
          <cell r="E3">
            <v>62.281566394368291</v>
          </cell>
          <cell r="F3">
            <v>63.379474050293943</v>
          </cell>
          <cell r="G3">
            <v>63.024025105180364</v>
          </cell>
        </row>
        <row r="6">
          <cell r="B6">
            <v>0</v>
          </cell>
          <cell r="C6">
            <v>6.9642009867775254</v>
          </cell>
          <cell r="D6">
            <v>6.9634024471333564</v>
          </cell>
          <cell r="E6">
            <v>9.8076564910198272</v>
          </cell>
          <cell r="F6">
            <v>17.709040263976959</v>
          </cell>
          <cell r="G6">
            <v>21.429462876461542</v>
          </cell>
        </row>
        <row r="11">
          <cell r="B11">
            <v>60.950000737638753</v>
          </cell>
          <cell r="C11">
            <v>60.127285248229093</v>
          </cell>
          <cell r="D11">
            <v>65.354785291472965</v>
          </cell>
          <cell r="E11">
            <v>65.880098055801142</v>
          </cell>
          <cell r="F11">
            <v>66.315436500544308</v>
          </cell>
          <cell r="G11">
            <v>66.023015208495778</v>
          </cell>
        </row>
        <row r="12">
          <cell r="B12">
            <v>30.256634299156431</v>
          </cell>
          <cell r="C12">
            <v>26.817621043775716</v>
          </cell>
          <cell r="D12">
            <v>26.047765106432362</v>
          </cell>
          <cell r="E12">
            <v>18.627650791665225</v>
          </cell>
          <cell r="F12">
            <v>5.9921966400756794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1.5561544403180932E-4</v>
          </cell>
          <cell r="E13">
            <v>2.0692601311958446E-4</v>
          </cell>
          <cell r="F13">
            <v>6.5229992850429457E-4</v>
          </cell>
          <cell r="G13">
            <v>0.87196345924959695</v>
          </cell>
        </row>
        <row r="14">
          <cell r="B14">
            <v>25.262492826129971</v>
          </cell>
          <cell r="C14">
            <v>22.434338773265821</v>
          </cell>
          <cell r="D14">
            <v>25.935156568696211</v>
          </cell>
          <cell r="E14">
            <v>25.802917379160842</v>
          </cell>
          <cell r="F14">
            <v>22.876456729193936</v>
          </cell>
          <cell r="G14">
            <v>14.042701605920325</v>
          </cell>
        </row>
        <row r="15">
          <cell r="B15">
            <v>0.28619433449430193</v>
          </cell>
          <cell r="C15">
            <v>4.315441823320155</v>
          </cell>
          <cell r="D15">
            <v>6.9846471966869836E-3</v>
          </cell>
          <cell r="E15">
            <v>1.786027680020869E-4</v>
          </cell>
          <cell r="F15">
            <v>2.5651578475376508E-4</v>
          </cell>
          <cell r="G15">
            <v>5.3510245555204311E-4</v>
          </cell>
        </row>
        <row r="16">
          <cell r="B16">
            <v>1.4022768807135988</v>
          </cell>
          <cell r="C16">
            <v>1.5372231811324231</v>
          </cell>
          <cell r="D16">
            <v>1.5517988275679493</v>
          </cell>
          <cell r="E16">
            <v>1.7127437308800628</v>
          </cell>
          <cell r="F16">
            <v>3.8470476263191142</v>
          </cell>
          <cell r="G16">
            <v>10.165669319292924</v>
          </cell>
        </row>
        <row r="17">
          <cell r="B17">
            <v>7.7268831120904364</v>
          </cell>
          <cell r="C17">
            <v>8.3696912888123958</v>
          </cell>
          <cell r="D17">
            <v>8.5727075584604808</v>
          </cell>
          <cell r="E17">
            <v>11.902842287979608</v>
          </cell>
          <cell r="F17">
            <v>11.522481530821306</v>
          </cell>
          <cell r="G17">
            <v>10.436251024223237</v>
          </cell>
        </row>
        <row r="19">
          <cell r="B19">
            <v>0.62699335417326996</v>
          </cell>
          <cell r="C19">
            <v>0.68733127363266378</v>
          </cell>
          <cell r="D19">
            <v>0.68750149479524791</v>
          </cell>
          <cell r="E19">
            <v>0.7008842929926149</v>
          </cell>
          <cell r="F19">
            <v>4.317586964999296</v>
          </cell>
          <cell r="G19">
            <v>4.317588607856278</v>
          </cell>
        </row>
        <row r="20">
          <cell r="B20">
            <v>0</v>
          </cell>
          <cell r="C20">
            <v>0</v>
          </cell>
          <cell r="D20">
            <v>8.1598645650314192E-4</v>
          </cell>
          <cell r="E20">
            <v>5.771186232891815E-4</v>
          </cell>
          <cell r="F20">
            <v>6.0144914350215142E-2</v>
          </cell>
          <cell r="G20">
            <v>0.15755802268980335</v>
          </cell>
        </row>
        <row r="21">
          <cell r="B21">
            <v>2.9295784698822365</v>
          </cell>
          <cell r="C21">
            <v>3.1924482479615608</v>
          </cell>
          <cell r="D21">
            <v>3.3650727457423879</v>
          </cell>
          <cell r="E21">
            <v>3.6716137070886803</v>
          </cell>
          <cell r="F21">
            <v>4.3581766843770628</v>
          </cell>
          <cell r="G21">
            <v>6.3975883021551487</v>
          </cell>
        </row>
        <row r="28">
          <cell r="B28">
            <v>3.9552261627263117</v>
          </cell>
          <cell r="C28">
            <v>1.4253902065079846</v>
          </cell>
          <cell r="D28">
            <v>4.0355150393216901</v>
          </cell>
          <cell r="E28">
            <v>3.5985316614328369</v>
          </cell>
          <cell r="F28">
            <v>2.935962450250365</v>
          </cell>
          <cell r="G28">
            <v>2.9989901033154092</v>
          </cell>
        </row>
        <row r="47">
          <cell r="B47">
            <v>4.2612050471014378</v>
          </cell>
          <cell r="C47">
            <v>4.6176483586586867</v>
          </cell>
          <cell r="D47">
            <v>4.8270926337521107</v>
          </cell>
          <cell r="E47">
            <v>5.2006346258715892</v>
          </cell>
          <cell r="F47">
            <v>6.0272401499251655</v>
          </cell>
          <cell r="G47">
            <v>8.6800328402551532</v>
          </cell>
        </row>
        <row r="48">
          <cell r="B48">
            <v>24.843069828964236</v>
          </cell>
          <cell r="C48">
            <v>22.062972933073297</v>
          </cell>
          <cell r="D48">
            <v>21.493264034789416</v>
          </cell>
          <cell r="E48">
            <v>15.446367166886736</v>
          </cell>
          <cell r="F48">
            <v>5.0190109872535018</v>
          </cell>
          <cell r="G48">
            <v>0.73026939712153616</v>
          </cell>
        </row>
        <row r="49">
          <cell r="B49">
            <v>24.189714439314507</v>
          </cell>
          <cell r="C49">
            <v>25.32691992655484</v>
          </cell>
          <cell r="D49">
            <v>24.562302123804081</v>
          </cell>
          <cell r="E49">
            <v>24.430196897254362</v>
          </cell>
          <cell r="F49">
            <v>21.711717887013478</v>
          </cell>
          <cell r="G49">
            <v>13.441882019007792</v>
          </cell>
        </row>
        <row r="50">
          <cell r="B50">
            <v>0</v>
          </cell>
          <cell r="C50">
            <v>0</v>
          </cell>
          <cell r="D50">
            <v>1.4859204000157121E-3</v>
          </cell>
          <cell r="E50">
            <v>1.1327896209802916E-3</v>
          </cell>
          <cell r="F50">
            <v>9.626727906206332E-3</v>
          </cell>
          <cell r="G50">
            <v>3.1610603789740963E-3</v>
          </cell>
        </row>
        <row r="51">
          <cell r="B51">
            <v>2.0957137611352881</v>
          </cell>
          <cell r="C51">
            <v>2.2700585171132905</v>
          </cell>
          <cell r="D51">
            <v>2.470485799820163</v>
          </cell>
          <cell r="E51">
            <v>4.1125530174868956</v>
          </cell>
          <cell r="F51">
            <v>3.7359750524939401</v>
          </cell>
          <cell r="G51">
            <v>1.9266932891340522</v>
          </cell>
        </row>
        <row r="52">
          <cell r="B52">
            <v>5.5539005198342419</v>
          </cell>
          <cell r="C52">
            <v>6.0159358588109875</v>
          </cell>
          <cell r="D52">
            <v>6.0164946830557131</v>
          </cell>
          <cell r="E52">
            <v>7.671260847612916</v>
          </cell>
          <cell r="F52">
            <v>7.6712816630191538</v>
          </cell>
          <cell r="G52">
            <v>8.4051952248469526</v>
          </cell>
        </row>
        <row r="53">
          <cell r="B53">
            <v>6.1735447599236055</v>
          </cell>
          <cell r="C53">
            <v>7.1868527646798475</v>
          </cell>
          <cell r="D53">
            <v>6.1692383816038907</v>
          </cell>
          <cell r="E53">
            <v>4.7879392188067982</v>
          </cell>
          <cell r="F53">
            <v>2.2001245120830117</v>
          </cell>
          <cell r="G53">
            <v>0.38457118101161697</v>
          </cell>
        </row>
        <row r="54">
          <cell r="B54">
            <v>1.8770702193656648</v>
          </cell>
          <cell r="C54">
            <v>2.1600821606680967</v>
          </cell>
          <cell r="D54">
            <v>2.1560839244383323</v>
          </cell>
          <cell r="E54">
            <v>2.2241330973752027</v>
          </cell>
          <cell r="F54">
            <v>2.2062312335070153</v>
          </cell>
          <cell r="G54">
            <v>2.2268431399022104</v>
          </cell>
        </row>
        <row r="55">
          <cell r="B55">
            <v>0.62699335417326996</v>
          </cell>
          <cell r="C55">
            <v>0.68733127363266378</v>
          </cell>
          <cell r="D55">
            <v>0.68750149479524791</v>
          </cell>
          <cell r="E55">
            <v>0.7008842929926149</v>
          </cell>
          <cell r="F55">
            <v>4.317586964999296</v>
          </cell>
          <cell r="G55">
            <v>4.317588607856278</v>
          </cell>
        </row>
        <row r="56">
          <cell r="B56">
            <v>1.2230658953584008</v>
          </cell>
          <cell r="C56">
            <v>1.3407660585836985</v>
          </cell>
          <cell r="D56">
            <v>1.3534789374047662</v>
          </cell>
          <cell r="E56">
            <v>1.4938550820735894</v>
          </cell>
          <cell r="F56">
            <v>3.3553949396755316</v>
          </cell>
          <cell r="G56">
            <v>8.8664967802872923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4.1464769756788987E-4</v>
          </cell>
          <cell r="F57">
            <v>8.7487188004788151E-4</v>
          </cell>
          <cell r="G57">
            <v>2.2386064780077603E-3</v>
          </cell>
        </row>
        <row r="58">
          <cell r="B58">
            <v>0</v>
          </cell>
          <cell r="C58">
            <v>6.9642009867775254</v>
          </cell>
          <cell r="D58">
            <v>6.9634024471333564</v>
          </cell>
          <cell r="E58">
            <v>9.8076564910198272</v>
          </cell>
          <cell r="F58">
            <v>17.709040263976959</v>
          </cell>
          <cell r="G58">
            <v>21.429462876461542</v>
          </cell>
        </row>
        <row r="59">
          <cell r="B59">
            <v>73.238312446945883</v>
          </cell>
          <cell r="C59">
            <v>78.632942776219863</v>
          </cell>
          <cell r="D59">
            <v>79.064553351476988</v>
          </cell>
          <cell r="E59">
            <v>77.790791423603508</v>
          </cell>
          <cell r="F59">
            <v>75.146976261800006</v>
          </cell>
          <cell r="G59">
            <v>71.093467410827259</v>
          </cell>
        </row>
      </sheetData>
      <sheetData sheetId="45">
        <row r="3">
          <cell r="B3">
            <v>44.576906026605933</v>
          </cell>
          <cell r="C3">
            <v>44.827338623683922</v>
          </cell>
          <cell r="D3">
            <v>44.633491151632462</v>
          </cell>
          <cell r="E3">
            <v>44.838272910275919</v>
          </cell>
          <cell r="F3">
            <v>45.051866852788883</v>
          </cell>
          <cell r="G3">
            <v>44.932088483237621</v>
          </cell>
        </row>
        <row r="10">
          <cell r="B10">
            <v>3.4621693067720365</v>
          </cell>
          <cell r="C10">
            <v>8.5222626798272536</v>
          </cell>
          <cell r="D10">
            <v>8.8091250966148475</v>
          </cell>
          <cell r="E10">
            <v>11.013647805121806</v>
          </cell>
          <cell r="F10">
            <v>27.009742246447626</v>
          </cell>
          <cell r="G10">
            <v>30.944534404165509</v>
          </cell>
        </row>
        <row r="15">
          <cell r="B15">
            <v>69.470002705338459</v>
          </cell>
          <cell r="C15">
            <v>69.673927258636866</v>
          </cell>
          <cell r="D15">
            <v>73.218186457959234</v>
          </cell>
          <cell r="E15">
            <v>67.297116388578686</v>
          </cell>
          <cell r="F15">
            <v>62.962087910315205</v>
          </cell>
          <cell r="G15">
            <v>70.334854301746788</v>
          </cell>
        </row>
        <row r="16">
          <cell r="B16">
            <v>60.231816749665185</v>
          </cell>
          <cell r="C16">
            <v>51.32000078070994</v>
          </cell>
          <cell r="D16">
            <v>43.535586421155202</v>
          </cell>
          <cell r="E16">
            <v>41.890337179158855</v>
          </cell>
          <cell r="F16">
            <v>25.815152496588254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1.5525828397175347E-4</v>
          </cell>
          <cell r="E17">
            <v>2.0219228370920087E-4</v>
          </cell>
          <cell r="F17">
            <v>6.4963162553272394E-4</v>
          </cell>
          <cell r="G17">
            <v>1.6104299012746159E-3</v>
          </cell>
        </row>
        <row r="18">
          <cell r="B18">
            <v>46.693442216594619</v>
          </cell>
          <cell r="C18">
            <v>48.257194604695762</v>
          </cell>
          <cell r="D18">
            <v>47.68848613140905</v>
          </cell>
          <cell r="E18">
            <v>45.28627816528374</v>
          </cell>
          <cell r="F18">
            <v>38.471552909241076</v>
          </cell>
          <cell r="G18">
            <v>21.149184001739798</v>
          </cell>
        </row>
        <row r="19">
          <cell r="B19">
            <v>0.30847053720689382</v>
          </cell>
          <cell r="C19">
            <v>6.5004421711662309E-4</v>
          </cell>
          <cell r="D19">
            <v>6.4961320025964323E-4</v>
          </cell>
          <cell r="E19">
            <v>6.3899826786672728E-4</v>
          </cell>
          <cell r="F19">
            <v>6.276414690313414E-4</v>
          </cell>
          <cell r="G19">
            <v>6.2106127323789044E-4</v>
          </cell>
        </row>
        <row r="20">
          <cell r="B20">
            <v>0.10000068407962585</v>
          </cell>
          <cell r="C20">
            <v>0.10000021012026497</v>
          </cell>
          <cell r="D20">
            <v>1.4891953239169254E-3</v>
          </cell>
          <cell r="E20">
            <v>7.457582512174222E-4</v>
          </cell>
          <cell r="F20">
            <v>0</v>
          </cell>
          <cell r="G20">
            <v>0</v>
          </cell>
        </row>
        <row r="21">
          <cell r="B21">
            <v>5.6041532420826332</v>
          </cell>
          <cell r="C21">
            <v>9.6816791142074123</v>
          </cell>
          <cell r="D21">
            <v>9.6665468369802525</v>
          </cell>
          <cell r="E21">
            <v>10.435840794074354</v>
          </cell>
          <cell r="F21">
            <v>10.52898901282601</v>
          </cell>
          <cell r="G21">
            <v>10.556162874877854</v>
          </cell>
        </row>
        <row r="22">
          <cell r="B22">
            <v>16.99118942672192</v>
          </cell>
          <cell r="C22">
            <v>16.393678018765144</v>
          </cell>
          <cell r="D22">
            <v>14.750022050051312</v>
          </cell>
          <cell r="E22">
            <v>14.235999821499489</v>
          </cell>
          <cell r="F22">
            <v>13.92245926856287</v>
          </cell>
          <cell r="G22">
            <v>8.3573844046516488</v>
          </cell>
        </row>
        <row r="23">
          <cell r="B23">
            <v>2.5068244970084019</v>
          </cell>
          <cell r="C23">
            <v>2.9279869274558936</v>
          </cell>
          <cell r="D23">
            <v>2.9289667281363947</v>
          </cell>
          <cell r="E23">
            <v>2.9290724539880877</v>
          </cell>
          <cell r="F23">
            <v>5.4711802149558082</v>
          </cell>
          <cell r="G23">
            <v>5.471027700775223</v>
          </cell>
        </row>
        <row r="24">
          <cell r="B24">
            <v>0</v>
          </cell>
          <cell r="C24">
            <v>0</v>
          </cell>
          <cell r="D24">
            <v>9.9635935216755124E-4</v>
          </cell>
          <cell r="E24">
            <v>1.685116831208967E-4</v>
          </cell>
          <cell r="F24">
            <v>8.8663039989528888E-2</v>
          </cell>
          <cell r="G24">
            <v>0.23602171480406159</v>
          </cell>
        </row>
        <row r="25">
          <cell r="B25">
            <v>15.194967268225124</v>
          </cell>
          <cell r="C25">
            <v>18.073827025238764</v>
          </cell>
          <cell r="D25">
            <v>23.220464373821144</v>
          </cell>
          <cell r="E25">
            <v>28.899672938196485</v>
          </cell>
          <cell r="F25">
            <v>35.768575958234877</v>
          </cell>
          <cell r="G25">
            <v>64.790655101805967</v>
          </cell>
        </row>
        <row r="26">
          <cell r="B26">
            <v>217.1008673269229</v>
          </cell>
          <cell r="C26">
            <v>216.42894398404715</v>
          </cell>
          <cell r="D26">
            <v>215.01154942567291</v>
          </cell>
          <cell r="E26">
            <v>210.97607320126562</v>
          </cell>
          <cell r="F26">
            <v>193.02993808380819</v>
          </cell>
          <cell r="G26">
            <v>180.89752159157587</v>
          </cell>
        </row>
        <row r="102">
          <cell r="B102">
            <v>8.9079995208383949</v>
          </cell>
          <cell r="C102">
            <v>7.3936783855462265</v>
          </cell>
          <cell r="D102">
            <v>8.8069328348164078</v>
          </cell>
          <cell r="E102">
            <v>4.7416456380292118</v>
          </cell>
          <cell r="F102">
            <v>1.6400339760694547</v>
          </cell>
          <cell r="G102">
            <v>0.73149571649499279</v>
          </cell>
        </row>
        <row r="104">
          <cell r="B104">
            <v>19.060326662191841</v>
          </cell>
          <cell r="C104">
            <v>22.703265141070936</v>
          </cell>
          <cell r="D104">
            <v>24.794946142133295</v>
          </cell>
          <cell r="E104">
            <v>27.883647715251108</v>
          </cell>
          <cell r="F104">
            <v>33.999266760045558</v>
          </cell>
          <cell r="G104">
            <v>70.052249569260795</v>
          </cell>
        </row>
        <row r="105">
          <cell r="B105">
            <v>45.124386652380437</v>
          </cell>
          <cell r="C105">
            <v>38.449314775512264</v>
          </cell>
          <cell r="D105">
            <v>38.994196828881599</v>
          </cell>
          <cell r="E105">
            <v>37.525844159529086</v>
          </cell>
          <cell r="F105">
            <v>23.126051769755023</v>
          </cell>
          <cell r="G105">
            <v>1.2794016851852849E-3</v>
          </cell>
        </row>
        <row r="106">
          <cell r="B106">
            <v>36.569915093736412</v>
          </cell>
          <cell r="C106">
            <v>39.172085174156898</v>
          </cell>
          <cell r="D106">
            <v>37.32703359875979</v>
          </cell>
          <cell r="E106">
            <v>37.153922955103752</v>
          </cell>
          <cell r="F106">
            <v>31.741794161374056</v>
          </cell>
          <cell r="G106">
            <v>17.634310174145028</v>
          </cell>
        </row>
        <row r="107">
          <cell r="B107">
            <v>0</v>
          </cell>
          <cell r="C107">
            <v>0</v>
          </cell>
          <cell r="D107">
            <v>6.8871493532167618E-3</v>
          </cell>
          <cell r="E107">
            <v>7.2350934787424083E-3</v>
          </cell>
          <cell r="F107">
            <v>1.3139104022643577E-2</v>
          </cell>
          <cell r="G107">
            <v>6.0478945309357449E-3</v>
          </cell>
        </row>
        <row r="108">
          <cell r="B108">
            <v>7.2000492537330651E-2</v>
          </cell>
          <cell r="C108">
            <v>7.2000151286590805E-2</v>
          </cell>
          <cell r="D108">
            <v>1.0722206332201855E-3</v>
          </cell>
          <cell r="E108">
            <v>5.3694594087654469E-4</v>
          </cell>
          <cell r="F108">
            <v>0</v>
          </cell>
          <cell r="G108">
            <v>0</v>
          </cell>
        </row>
        <row r="109">
          <cell r="B109">
            <v>7.3502381558956276E-2</v>
          </cell>
          <cell r="C109">
            <v>1.5246075168275999E-2</v>
          </cell>
          <cell r="D109">
            <v>4.998031829262025E-2</v>
          </cell>
          <cell r="E109">
            <v>0.53735781722596543</v>
          </cell>
          <cell r="F109">
            <v>0.97872116807823917</v>
          </cell>
          <cell r="G109">
            <v>0.97872172425188064</v>
          </cell>
        </row>
        <row r="110">
          <cell r="B110">
            <v>3.781274165691261</v>
          </cell>
          <cell r="C110">
            <v>7.6930071178391897</v>
          </cell>
          <cell r="D110">
            <v>7.7761583208006471</v>
          </cell>
          <cell r="E110">
            <v>7.921486556030275</v>
          </cell>
          <cell r="F110">
            <v>7.5752498004208357</v>
          </cell>
          <cell r="G110">
            <v>7.5978328356864138</v>
          </cell>
        </row>
        <row r="111">
          <cell r="B111">
            <v>9.1310725834500914</v>
          </cell>
          <cell r="C111">
            <v>8.1843937011509738</v>
          </cell>
          <cell r="D111">
            <v>7.4948424022758422</v>
          </cell>
          <cell r="E111">
            <v>7.0406946138949635</v>
          </cell>
          <cell r="F111">
            <v>6.5083196191815116</v>
          </cell>
          <cell r="G111">
            <v>2.6329719695989984</v>
          </cell>
        </row>
        <row r="112">
          <cell r="B112">
            <v>2.6968838322663498</v>
          </cell>
          <cell r="C112">
            <v>3.1682204626158126</v>
          </cell>
          <cell r="D112">
            <v>3.1723777601763046</v>
          </cell>
          <cell r="E112">
            <v>3.3030415098991281</v>
          </cell>
          <cell r="F112">
            <v>3.701924975345781</v>
          </cell>
          <cell r="G112">
            <v>3.8145044463750239</v>
          </cell>
        </row>
        <row r="113">
          <cell r="B113">
            <v>0.78533647234855097</v>
          </cell>
          <cell r="C113">
            <v>0.94126964318275208</v>
          </cell>
          <cell r="D113">
            <v>0.94224278006532136</v>
          </cell>
          <cell r="E113">
            <v>0.94234291583113527</v>
          </cell>
          <cell r="F113">
            <v>2.4073187524047226</v>
          </cell>
          <cell r="G113">
            <v>2.4072519050596433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129.66486716377165</v>
          </cell>
          <cell r="C116">
            <v>136.31474330735716</v>
          </cell>
          <cell r="D116">
            <v>138.17579545280313</v>
          </cell>
          <cell r="E116">
            <v>138.07140372533604</v>
          </cell>
          <cell r="F116">
            <v>138.70156233314543</v>
          </cell>
          <cell r="G116">
            <v>136.80120004125439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26.97827746937665</v>
          </cell>
          <cell r="C224">
            <v>26.144867358990531</v>
          </cell>
          <cell r="D224">
            <v>26.127598869095472</v>
          </cell>
          <cell r="E224">
            <v>26.211833110434604</v>
          </cell>
          <cell r="F224">
            <v>26.686369759370805</v>
          </cell>
          <cell r="G224">
            <v>26.323226277221348</v>
          </cell>
        </row>
        <row r="231">
          <cell r="B231">
            <v>15.552694193383321</v>
          </cell>
          <cell r="C231">
            <v>14.362387228191958</v>
          </cell>
          <cell r="D231">
            <v>15.709362666819999</v>
          </cell>
          <cell r="E231">
            <v>8.3654100492792018</v>
          </cell>
          <cell r="F231">
            <v>2.8934155563375388</v>
          </cell>
          <cell r="G231">
            <v>1.2905353439038882</v>
          </cell>
        </row>
        <row r="233">
          <cell r="B233">
            <v>22.300216431461308</v>
          </cell>
          <cell r="C233">
            <v>26.338721505664797</v>
          </cell>
          <cell r="D233">
            <v>33.848388721494956</v>
          </cell>
          <cell r="E233">
            <v>41.833178233344739</v>
          </cell>
          <cell r="F233">
            <v>50.39622315987949</v>
          </cell>
          <cell r="G233">
            <v>88.737615728806446</v>
          </cell>
        </row>
        <row r="234">
          <cell r="B234">
            <v>52.108842597790172</v>
          </cell>
          <cell r="C234">
            <v>44.45169719075728</v>
          </cell>
          <cell r="D234">
            <v>38.999507727102298</v>
          </cell>
          <cell r="E234">
            <v>37.526750120124788</v>
          </cell>
          <cell r="F234">
            <v>23.126561211605555</v>
          </cell>
          <cell r="G234">
            <v>1.4170463927382949E-3</v>
          </cell>
        </row>
        <row r="235">
          <cell r="B235">
            <v>42.950364058769303</v>
          </cell>
          <cell r="C235">
            <v>44.468234543316889</v>
          </cell>
          <cell r="D235">
            <v>43.706671926962841</v>
          </cell>
          <cell r="E235">
            <v>41.907341583942298</v>
          </cell>
          <cell r="F235">
            <v>35.802792248366757</v>
          </cell>
          <cell r="G235">
            <v>19.89041657340562</v>
          </cell>
        </row>
        <row r="236">
          <cell r="B236">
            <v>0</v>
          </cell>
          <cell r="C236">
            <v>0</v>
          </cell>
          <cell r="D236">
            <v>8.2704988960713346E-3</v>
          </cell>
          <cell r="E236">
            <v>8.8488786958306892E-3</v>
          </cell>
          <cell r="F236">
            <v>1.6762411531177759E-2</v>
          </cell>
          <cell r="G236">
            <v>7.3160737632009358E-3</v>
          </cell>
        </row>
        <row r="238">
          <cell r="B238">
            <v>9.8615500880574025E-2</v>
          </cell>
          <cell r="C238">
            <v>1.8140471611444595E-2</v>
          </cell>
          <cell r="D238">
            <v>5.8697987751537929E-2</v>
          </cell>
          <cell r="E238">
            <v>0.63108504662375209</v>
          </cell>
          <cell r="F238">
            <v>1.1494321946001298</v>
          </cell>
          <cell r="G238">
            <v>1.1493765902180886</v>
          </cell>
        </row>
        <row r="239">
          <cell r="B239">
            <v>5.0731995060230997</v>
          </cell>
          <cell r="C239">
            <v>9.1534887298855985</v>
          </cell>
          <cell r="D239">
            <v>9.1324917779839669</v>
          </cell>
          <cell r="E239">
            <v>9.303171094354056</v>
          </cell>
          <cell r="F239">
            <v>8.8965440686635446</v>
          </cell>
          <cell r="G239">
            <v>8.9226293657714333</v>
          </cell>
        </row>
        <row r="240">
          <cell r="B240">
            <v>9.6515425035324824</v>
          </cell>
          <cell r="C240">
            <v>8.7816343690239105</v>
          </cell>
          <cell r="D240">
            <v>7.7995035130331907</v>
          </cell>
          <cell r="E240">
            <v>7.3268885618774808</v>
          </cell>
          <cell r="F240">
            <v>6.772874105620331</v>
          </cell>
          <cell r="G240">
            <v>2.7399992123248591</v>
          </cell>
        </row>
        <row r="241">
          <cell r="B241">
            <v>2.8666755449902785</v>
          </cell>
          <cell r="C241">
            <v>3.363056869326098</v>
          </cell>
          <cell r="D241">
            <v>3.3013354564692556</v>
          </cell>
          <cell r="E241">
            <v>3.4373060624777287</v>
          </cell>
          <cell r="F241">
            <v>3.8524046745083034</v>
          </cell>
          <cell r="G241">
            <v>3.9695582789487496</v>
          </cell>
        </row>
        <row r="242">
          <cell r="B242">
            <v>2.5068244970084019</v>
          </cell>
          <cell r="C242">
            <v>2.9279869274558936</v>
          </cell>
          <cell r="D242">
            <v>2.9289667281363947</v>
          </cell>
          <cell r="E242">
            <v>2.9290724539880877</v>
          </cell>
          <cell r="F242">
            <v>5.4711802149558082</v>
          </cell>
          <cell r="G242">
            <v>5.471027700775223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3.4621693067720365</v>
          </cell>
          <cell r="C244">
            <v>8.5222626798272536</v>
          </cell>
          <cell r="D244">
            <v>8.8091250966148475</v>
          </cell>
          <cell r="E244">
            <v>11.013647805121806</v>
          </cell>
          <cell r="F244">
            <v>27.009742246447626</v>
          </cell>
          <cell r="G244">
            <v>30.944534404165509</v>
          </cell>
        </row>
        <row r="245">
          <cell r="B245">
            <v>156.64314463314832</v>
          </cell>
          <cell r="C245">
            <v>162.45961066634774</v>
          </cell>
          <cell r="D245">
            <v>164.30339432189859</v>
          </cell>
          <cell r="E245">
            <v>164.28323683577059</v>
          </cell>
          <cell r="F245">
            <v>165.38793209251625</v>
          </cell>
          <cell r="G245">
            <v>163.12442631847574</v>
          </cell>
        </row>
      </sheetData>
      <sheetData sheetId="46">
        <row r="21">
          <cell r="B21">
            <v>78.359757291976152</v>
          </cell>
          <cell r="C21">
            <v>77.551100528920102</v>
          </cell>
          <cell r="D21">
            <v>72.494006888782692</v>
          </cell>
          <cell r="E21">
            <v>40.718925098230656</v>
          </cell>
          <cell r="F21">
            <v>5.6890552503107639</v>
          </cell>
          <cell r="G21">
            <v>0.80860538839943441</v>
          </cell>
        </row>
        <row r="22">
          <cell r="B22">
            <v>116.97275730066337</v>
          </cell>
          <cell r="C22">
            <v>108.77706453867491</v>
          </cell>
          <cell r="D22">
            <v>87.753862314185056</v>
          </cell>
          <cell r="E22">
            <v>60.761344664157747</v>
          </cell>
          <cell r="F22">
            <v>38.468697802140355</v>
          </cell>
          <cell r="G22">
            <v>8.1020540043884246</v>
          </cell>
        </row>
        <row r="24">
          <cell r="B24">
            <v>0.28451967163164121</v>
          </cell>
          <cell r="C24">
            <v>0.26430422609385573</v>
          </cell>
          <cell r="D24">
            <v>5.9999488719802478</v>
          </cell>
          <cell r="E24">
            <v>7.2464774215495034</v>
          </cell>
          <cell r="F24">
            <v>1.5483068778187672</v>
          </cell>
          <cell r="G24">
            <v>2.1671967981825877</v>
          </cell>
        </row>
        <row r="25">
          <cell r="B25">
            <v>4.5378954048875633</v>
          </cell>
          <cell r="C25">
            <v>4.4910962129653162</v>
          </cell>
          <cell r="D25">
            <v>4.1983278619020465</v>
          </cell>
          <cell r="E25">
            <v>2.3583978077653849</v>
          </cell>
          <cell r="F25">
            <v>4.7977452466509067</v>
          </cell>
          <cell r="G25">
            <v>4.3715866287034526</v>
          </cell>
        </row>
        <row r="26">
          <cell r="B26">
            <v>2.9709354110893629</v>
          </cell>
          <cell r="C26">
            <v>2.9709301755134772</v>
          </cell>
          <cell r="D26">
            <v>2.9709296682492687</v>
          </cell>
          <cell r="E26">
            <v>2.9500709406359329</v>
          </cell>
          <cell r="F26">
            <v>3.4925734367580228</v>
          </cell>
          <cell r="G26">
            <v>15.965833173358755</v>
          </cell>
        </row>
        <row r="27">
          <cell r="B27">
            <v>2.3169193032765528E-2</v>
          </cell>
          <cell r="C27">
            <v>5.1077988280059321E-2</v>
          </cell>
          <cell r="D27">
            <v>6.3702166566919575E-3</v>
          </cell>
          <cell r="E27">
            <v>2.424174957521706E-4</v>
          </cell>
          <cell r="F27">
            <v>2.5697884945672121E-4</v>
          </cell>
          <cell r="G27">
            <v>4.369912285154337E-4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2.9921002645544044E-2</v>
          </cell>
          <cell r="F32">
            <v>0.20615065474015237</v>
          </cell>
          <cell r="G32">
            <v>0.91043851018427879</v>
          </cell>
        </row>
      </sheetData>
      <sheetData sheetId="47">
        <row r="53">
          <cell r="B53">
            <v>2.574161822403374</v>
          </cell>
          <cell r="C53">
            <v>2.5421107041952968</v>
          </cell>
          <cell r="D53">
            <v>2.3994304905967354</v>
          </cell>
          <cell r="E53">
            <v>2.2718088620318309</v>
          </cell>
          <cell r="F53">
            <v>2.2944973394255377</v>
          </cell>
          <cell r="G53">
            <v>2.3174147318152167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6.4919972376749104</v>
          </cell>
          <cell r="C55">
            <v>5.9888266878867125</v>
          </cell>
          <cell r="D55">
            <v>5.5930069438530321</v>
          </cell>
          <cell r="E55">
            <v>4.8977530035101777</v>
          </cell>
          <cell r="F55">
            <v>4.0185259918655172</v>
          </cell>
          <cell r="G55">
            <v>3.1551675122933633</v>
          </cell>
        </row>
        <row r="56">
          <cell r="B56">
            <v>3.7901110929491795</v>
          </cell>
          <cell r="C56">
            <v>3.3618702601743897</v>
          </cell>
          <cell r="D56">
            <v>3.4765731302078704</v>
          </cell>
          <cell r="E56">
            <v>3.1432986480846896</v>
          </cell>
          <cell r="F56">
            <v>2.021239009188498</v>
          </cell>
          <cell r="G56">
            <v>0.79502143504447398</v>
          </cell>
        </row>
        <row r="57">
          <cell r="B57">
            <v>7.1753219359794516</v>
          </cell>
          <cell r="C57">
            <v>6.5876194449900387</v>
          </cell>
          <cell r="D57">
            <v>5.9667758675621876</v>
          </cell>
          <cell r="E57">
            <v>5.7518078315543173</v>
          </cell>
          <cell r="F57">
            <v>4.2041333646064505</v>
          </cell>
          <cell r="G57">
            <v>1.28758142808086</v>
          </cell>
        </row>
        <row r="58">
          <cell r="B58">
            <v>14.55033511027195</v>
          </cell>
          <cell r="C58">
            <v>14.018173015267786</v>
          </cell>
          <cell r="D58">
            <v>12.432231725884868</v>
          </cell>
          <cell r="E58">
            <v>8.1670233999838526</v>
          </cell>
          <cell r="F58">
            <v>3.5317371294008391</v>
          </cell>
          <cell r="G58">
            <v>0.78592400823677822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-1.664475669152806</v>
          </cell>
          <cell r="G59">
            <v>-4.9110338587742426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-0.43866022956835571</v>
          </cell>
          <cell r="G60">
            <v>-3.4299444726787418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-9.8013900371109766E-5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-2.7113916355043508E-5</v>
          </cell>
          <cell r="G62">
            <v>-3.0825153088769306E-5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-3.6586421322586868E-6</v>
          </cell>
          <cell r="G63">
            <v>-1.8395549743493606E-5</v>
          </cell>
        </row>
        <row r="77">
          <cell r="B77">
            <v>0.83333321598095578</v>
          </cell>
          <cell r="C77">
            <v>1.9047618885533224</v>
          </cell>
        </row>
        <row r="78">
          <cell r="B78">
            <v>0.28106575824388336</v>
          </cell>
          <cell r="C78">
            <v>0.66331858201477989</v>
          </cell>
        </row>
        <row r="79">
          <cell r="B79">
            <v>0.98874836134454147</v>
          </cell>
          <cell r="C79">
            <v>5.7730281345718737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2" sqref="B2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STEM_to_Premise_AGS_1160</v>
      </c>
      <c r="C2" s="2" t="s">
        <v>7</v>
      </c>
      <c r="D2" s="2" t="s">
        <v>15</v>
      </c>
      <c r="E2" s="2" t="s">
        <v>8</v>
      </c>
      <c r="F2" s="3">
        <f>F3+F8+F11+F12+F16+F17+F18+F19</f>
        <v>299.34486656495159</v>
      </c>
      <c r="G2" s="3">
        <f t="shared" ref="G2:K2" si="0">G3+G8+G11+G12+G16+G17+G18+G19</f>
        <v>292.70417024849314</v>
      </c>
      <c r="H2" s="3">
        <f t="shared" si="0"/>
        <v>336.70516066005337</v>
      </c>
      <c r="I2" s="3">
        <f t="shared" si="0"/>
        <v>364.19569192607952</v>
      </c>
      <c r="J2" s="3">
        <f t="shared" si="0"/>
        <v>426.01621402548358</v>
      </c>
      <c r="K2" s="3">
        <f t="shared" si="0"/>
        <v>569.05581037596721</v>
      </c>
    </row>
    <row r="3" spans="1:13" x14ac:dyDescent="0.25">
      <c r="A3" s="5" t="str">
        <f>A2</f>
        <v>STEM</v>
      </c>
      <c r="B3" s="5" t="str">
        <f t="shared" ref="B3" ca="1" si="1">B2</f>
        <v>STEM_to_Premise_AGS_1160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44.769995171967302</v>
      </c>
      <c r="G3" s="1">
        <f t="shared" ref="G3:K3" si="3">SUM(G4:G7)</f>
        <v>46.449661580041408</v>
      </c>
      <c r="H3" s="1">
        <f t="shared" si="3"/>
        <v>46.449668771982594</v>
      </c>
      <c r="I3" s="1">
        <f t="shared" si="3"/>
        <v>47.789271567735717</v>
      </c>
      <c r="J3" s="1">
        <f t="shared" si="3"/>
        <v>49.291433446773027</v>
      </c>
      <c r="K3" s="1">
        <f t="shared" si="3"/>
        <v>63.755664333316425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STEM_to_Premise_AGS_1160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10.182338673215142</v>
      </c>
      <c r="G4" s="1" cm="1">
        <f t="array" ref="G4">SUMPRODUCT(("RNWWOD1"=[1]OUT_PrimaryEnergyCons!$A$1:$A$1000)*1,[1]OUT_PrimaryEnergyCons!E$1:E$1000)</f>
        <v>11.152949732073878</v>
      </c>
      <c r="H4" s="1" cm="1">
        <f t="array" ref="H4">SUMPRODUCT(("RNWWOD1"=[1]OUT_PrimaryEnergyCons!$A$1:$A$1000)*1,[1]OUT_PrimaryEnergyCons!F$1:F$1000)</f>
        <v>12.608866393953969</v>
      </c>
      <c r="I4" s="1" cm="1">
        <f t="array" ref="I4">SUMPRODUCT(("RNWWOD1"=[1]OUT_PrimaryEnergyCons!$A$1:$A$1000)*1,[1]OUT_PrimaryEnergyCons!G$1:G$1000)</f>
        <v>15.035394615668219</v>
      </c>
      <c r="J4" s="1" cm="1">
        <f t="array" ref="J4">SUMPRODUCT(("RNWWOD1"=[1]OUT_PrimaryEnergyCons!$A$1:$A$1000)*1,[1]OUT_PrimaryEnergyCons!H$1:H$1000)</f>
        <v>17.461922434078133</v>
      </c>
      <c r="K4" s="1" cm="1">
        <f t="array" ref="K4">SUMPRODUCT(("RNWWOD1"=[1]OUT_PrimaryEnergyCons!$A$1:$A$1000)*1,[1]OUT_PrimaryEnergyCons!I$1:I$1000)</f>
        <v>17.461924735533664</v>
      </c>
    </row>
    <row r="5" spans="1:13" x14ac:dyDescent="0.25">
      <c r="A5" s="5" t="str">
        <f t="shared" si="4"/>
        <v>STEM</v>
      </c>
      <c r="B5" s="5" t="str">
        <f t="shared" ca="1" si="5"/>
        <v>STEM_to_Premise_AGS_1160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7.4592154923394496</v>
      </c>
      <c r="G5" s="1" cm="1">
        <f t="array" ref="G5">SUMPRODUCT(("RNWWOD2"=[1]OUT_PrimaryEnergyCons!$A$1:$A$1000)*1,[1]OUT_PrimaryEnergyCons!E$1:E$1000)</f>
        <v>8.0030393025468349</v>
      </c>
      <c r="H5" s="1" cm="1">
        <f t="array" ref="H5">SUMPRODUCT(("RNWWOD2"=[1]OUT_PrimaryEnergyCons!$A$1:$A$1000)*1,[1]OUT_PrimaryEnergyCons!F$1:F$1000)</f>
        <v>8.8187751587166261</v>
      </c>
      <c r="I5" s="1" cm="1">
        <f t="array" ref="I5">SUMPRODUCT(("RNWWOD2"=[1]OUT_PrimaryEnergyCons!$A$1:$A$1000)*1,[1]OUT_PrimaryEnergyCons!G$1:G$1000)</f>
        <v>10.178335375645677</v>
      </c>
      <c r="J5" s="1" cm="1">
        <f t="array" ref="J5">SUMPRODUCT(("RNWWOD2"=[1]OUT_PrimaryEnergyCons!$A$1:$A$1000)*1,[1]OUT_PrimaryEnergyCons!H$1:H$1000)</f>
        <v>10.23078813622273</v>
      </c>
      <c r="K5" s="1" cm="1">
        <f t="array" ref="K5">SUMPRODUCT(("RNWWOD2"=[1]OUT_PrimaryEnergyCons!$A$1:$A$1000)*1,[1]OUT_PrimaryEnergyCons!I$1:I$1000)</f>
        <v>7.616576494154053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STEM_to_Premise_AGS_1160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2.6225272899254892</v>
      </c>
      <c r="G6" s="1" cm="1">
        <f t="array" ref="G6">SUMPRODUCT(("RNWWOD3"=[1]OUT_PrimaryEnergyCons!$A$1:$A$1000)*1,[1]OUT_PrimaryEnergyCons!E$1:E$1000)</f>
        <v>3.2650030549202813</v>
      </c>
      <c r="H6" s="1" cm="1">
        <f t="array" ref="H6">SUMPRODUCT(("RNWWOD3"=[1]OUT_PrimaryEnergyCons!$A$1:$A$1000)*1,[1]OUT_PrimaryEnergyCons!F$1:F$1000)</f>
        <v>4.2287175674212421</v>
      </c>
      <c r="I6" s="1" cm="1">
        <f t="array" ref="I6">SUMPRODUCT(("RNWWOD3"=[1]OUT_PrimaryEnergyCons!$A$1:$A$1000)*1,[1]OUT_PrimaryEnergyCons!G$1:G$1000)</f>
        <v>5.8349088556757112</v>
      </c>
      <c r="J6" s="1" cm="1">
        <f t="array" ref="J6">SUMPRODUCT(("RNWWOD3"=[1]OUT_PrimaryEnergyCons!$A$1:$A$1000)*1,[1]OUT_PrimaryEnergyCons!H$1:H$1000)</f>
        <v>6.380623083111761</v>
      </c>
      <c r="K6" s="1" cm="1">
        <f t="array" ref="K6">SUMPRODUCT(("RNWWOD3"=[1]OUT_PrimaryEnergyCons!$A$1:$A$1000)*1,[1]OUT_PrimaryEnergyCons!I$1:I$1000)</f>
        <v>4.2596739615365973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STEM_to_Premise_AGS_1160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24.505913716487221</v>
      </c>
      <c r="G7" s="1" cm="1">
        <f t="array" ref="G7">SUMPRODUCT(("RNWWOD4"=[1]OUT_PrimaryEnergyCons!$A$1:$A$1000)*1+("RNWWOD5"=[1]OUT_PrimaryEnergyCons!$A$1:$A$1000)*1,[1]OUT_PrimaryEnergyCons!E$1:E$1000)</f>
        <v>24.028669490500416</v>
      </c>
      <c r="H7" s="1" cm="1">
        <f t="array" ref="H7">SUMPRODUCT(("RNWWOD4"=[1]OUT_PrimaryEnergyCons!$A$1:$A$1000)*1+("RNWWOD5"=[1]OUT_PrimaryEnergyCons!$A$1:$A$1000)*1,[1]OUT_PrimaryEnergyCons!F$1:F$1000)</f>
        <v>20.793309651890759</v>
      </c>
      <c r="I7" s="1" cm="1">
        <f t="array" ref="I7">SUMPRODUCT(("RNWWOD4"=[1]OUT_PrimaryEnergyCons!$A$1:$A$1000)*1+("RNWWOD5"=[1]OUT_PrimaryEnergyCons!$A$1:$A$1000)*1,[1]OUT_PrimaryEnergyCons!G$1:G$1000)</f>
        <v>16.74063272074611</v>
      </c>
      <c r="J7" s="1" cm="1">
        <f t="array" ref="J7">SUMPRODUCT(("RNWWOD4"=[1]OUT_PrimaryEnergyCons!$A$1:$A$1000)*1+("RNWWOD5"=[1]OUT_PrimaryEnergyCons!$A$1:$A$1000)*1,[1]OUT_PrimaryEnergyCons!H$1:H$1000)</f>
        <v>15.218099793360413</v>
      </c>
      <c r="K7" s="1" cm="1">
        <f t="array" ref="K7">SUMPRODUCT(("RNWWOD4"=[1]OUT_PrimaryEnergyCons!$A$1:$A$1000)*1+("RNWWOD5"=[1]OUT_PrimaryEnergyCons!$A$1:$A$1000)*1,[1]OUT_PrimaryEnergyCons!I$1:I$1000)</f>
        <v>34.417489142092109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STEM_to_Premise_AGS_1160</v>
      </c>
      <c r="C8" s="5" t="str">
        <f t="shared" si="6"/>
        <v>CH</v>
      </c>
      <c r="D8" t="s">
        <v>772</v>
      </c>
      <c r="E8" t="s">
        <v>8</v>
      </c>
      <c r="F8" s="1">
        <f>SUM(F9:F10)</f>
        <v>69.392852973916121</v>
      </c>
      <c r="G8" s="1">
        <f t="shared" ref="G8:K8" si="7">SUM(G9:G10)</f>
        <v>69.663484515608687</v>
      </c>
      <c r="H8" s="1">
        <f t="shared" si="7"/>
        <v>69.2705735189395</v>
      </c>
      <c r="I8" s="1">
        <f t="shared" si="7"/>
        <v>68.821070703805844</v>
      </c>
      <c r="J8" s="1">
        <f t="shared" si="7"/>
        <v>68.940569471044853</v>
      </c>
      <c r="K8" s="1">
        <f t="shared" si="7"/>
        <v>69.384453521299022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STEM_to_Premise_AGS_1160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35.611746538211534</v>
      </c>
      <c r="G9" s="1" cm="1">
        <f t="array" ref="G9">SUMPRODUCT(("RNNWWST1"=[1]OUT_PrimaryEnergyCons!$A$1:$A$1000)*1,[1]OUT_PrimaryEnergyCons!E$1:E$1000)</f>
        <v>35.882383631348119</v>
      </c>
      <c r="H9" s="1" cm="1">
        <f t="array" ref="H9">SUMPRODUCT(("RNNWWST1"=[1]OUT_PrimaryEnergyCons!$A$1:$A$1000)*1,[1]OUT_PrimaryEnergyCons!F$1:F$1000)</f>
        <v>35.489472765128646</v>
      </c>
      <c r="I9" s="1" cm="1">
        <f t="array" ref="I9">SUMPRODUCT(("RNNWWST1"=[1]OUT_PrimaryEnergyCons!$A$1:$A$1000)*1,[1]OUT_PrimaryEnergyCons!G$1:G$1000)</f>
        <v>35.039965431868346</v>
      </c>
      <c r="J9" s="1" cm="1">
        <f t="array" ref="J9">SUMPRODUCT(("RNNWWST1"=[1]OUT_PrimaryEnergyCons!$A$1:$A$1000)*1,[1]OUT_PrimaryEnergyCons!H$1:H$1000)</f>
        <v>35.159453252153725</v>
      </c>
      <c r="K9" s="1" cm="1">
        <f t="array" ref="K9">SUMPRODUCT(("RNNWWST1"=[1]OUT_PrimaryEnergyCons!$A$1:$A$1000)*1,[1]OUT_PrimaryEnergyCons!I$1:I$1000)</f>
        <v>35.60317729253876</v>
      </c>
    </row>
    <row r="10" spans="1:13" x14ac:dyDescent="0.25">
      <c r="A10" s="5" t="str">
        <f t="shared" si="4"/>
        <v>STEM</v>
      </c>
      <c r="B10" s="5" t="str">
        <f t="shared" ca="1" si="5"/>
        <v>STEM_to_Premise_AGS_1160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33.781106435704594</v>
      </c>
      <c r="G10" s="1" cm="1">
        <f t="array" ref="G10">SUMPRODUCT(("RNWWST1"=[1]OUT_PrimaryEnergyCons!$A$1:$A$1000)*1,[1]OUT_PrimaryEnergyCons!E$1:E$1000)</f>
        <v>33.781100884260567</v>
      </c>
      <c r="H10" s="1" cm="1">
        <f t="array" ref="H10">SUMPRODUCT(("RNWWST1"=[1]OUT_PrimaryEnergyCons!$A$1:$A$1000)*1,[1]OUT_PrimaryEnergyCons!F$1:F$1000)</f>
        <v>33.781100753810854</v>
      </c>
      <c r="I10" s="1" cm="1">
        <f t="array" ref="I10">SUMPRODUCT(("RNWWST1"=[1]OUT_PrimaryEnergyCons!$A$1:$A$1000)*1,[1]OUT_PrimaryEnergyCons!G$1:G$1000)</f>
        <v>33.781105271937498</v>
      </c>
      <c r="J10" s="1" cm="1">
        <f t="array" ref="J10">SUMPRODUCT(("RNWWST1"=[1]OUT_PrimaryEnergyCons!$A$1:$A$1000)*1,[1]OUT_PrimaryEnergyCons!H$1:H$1000)</f>
        <v>33.781116218891135</v>
      </c>
      <c r="K10" s="1" cm="1">
        <f t="array" ref="K10">SUMPRODUCT(("RNWWST1"=[1]OUT_PrimaryEnergyCons!$A$1:$A$1000)*1,[1]OUT_PrimaryEnergyCons!I$1:I$1000)</f>
        <v>33.781276228760262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STEM_to_Premise_AGS_1160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3.7980812902085246</v>
      </c>
      <c r="G11" s="1" cm="1">
        <f t="array" ref="G11">SUMPRODUCT(("mnr"=[1]OUT_PrimaryEnergyCons!$C$1:$C$1000)*1,[1]OUT_PrimaryEnergyCons!E$1:E$1000)</f>
        <v>11.700173894281342</v>
      </c>
      <c r="H11" s="1" cm="1">
        <f t="array" ref="H11">SUMPRODUCT(("mnr"=[1]OUT_PrimaryEnergyCons!$C$1:$C$1000)*1,[1]OUT_PrimaryEnergyCons!F$1:F$1000)</f>
        <v>15.33999939567955</v>
      </c>
      <c r="I11" s="1" cm="1">
        <f t="array" ref="I11">SUMPRODUCT(("mnr"=[1]OUT_PrimaryEnergyCons!$C$1:$C$1000)*1,[1]OUT_PrimaryEnergyCons!G$1:G$1000)</f>
        <v>17.012229152569258</v>
      </c>
      <c r="J11" s="1" cm="1">
        <f t="array" ref="J11">SUMPRODUCT(("mnr"=[1]OUT_PrimaryEnergyCons!$C$1:$C$1000)*1,[1]OUT_PrimaryEnergyCons!H$1:H$1000)</f>
        <v>18.475796818679825</v>
      </c>
      <c r="K11" s="1" cm="1">
        <f t="array" ref="K11">SUMPRODUCT(("mnr"=[1]OUT_PrimaryEnergyCons!$C$1:$C$1000)*1,[1]OUT_PrimaryEnergyCons!I$1:I$1000)</f>
        <v>26.999988692762514</v>
      </c>
    </row>
    <row r="12" spans="1:13" x14ac:dyDescent="0.25">
      <c r="A12" s="5" t="str">
        <f t="shared" si="4"/>
        <v>STEM</v>
      </c>
      <c r="B12" s="5" t="str">
        <f t="shared" ca="1" si="5"/>
        <v>STEM_to_Premise_AGS_1160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149.43048207019086</v>
      </c>
      <c r="G12" s="1">
        <f t="shared" ref="G12:K12" si="8">SUM(G13:G15)</f>
        <v>125.60616687864739</v>
      </c>
      <c r="H12" s="1">
        <f t="shared" si="8"/>
        <v>142.95178514063201</v>
      </c>
      <c r="I12" s="1">
        <f t="shared" si="8"/>
        <v>150.47500602879214</v>
      </c>
      <c r="J12" s="1">
        <f t="shared" si="8"/>
        <v>151.6453246468771</v>
      </c>
      <c r="K12" s="1">
        <f t="shared" si="8"/>
        <v>152.06058787863105</v>
      </c>
    </row>
    <row r="13" spans="1:13" x14ac:dyDescent="0.25">
      <c r="A13" s="5" t="str">
        <f t="shared" si="4"/>
        <v>STEM</v>
      </c>
      <c r="B13" s="5" t="str">
        <f t="shared" ca="1" si="5"/>
        <v>STEM_to_Premise_AGS_1160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66.745680515782567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49.798800515209201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68.536114863786807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70.234826600387393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72.166272254460694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74.335932375205019</v>
      </c>
    </row>
    <row r="14" spans="1:13" x14ac:dyDescent="0.25">
      <c r="A14" s="5" t="str">
        <f t="shared" si="4"/>
        <v>STEM</v>
      </c>
      <c r="B14" s="5" t="str">
        <f t="shared" ca="1" si="5"/>
        <v>STEM_to_Premise_AGS_1160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66.63240103572511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55.764002183346413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65.549227662121538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64.464446238840182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63.146925761791977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60.977267112321194</v>
      </c>
    </row>
    <row r="15" spans="1:13" x14ac:dyDescent="0.25">
      <c r="A15" s="5" t="str">
        <f t="shared" si="4"/>
        <v>STEM</v>
      </c>
      <c r="B15" s="5" t="str">
        <f t="shared" ca="1" si="5"/>
        <v>STEM_to_Premise_AGS_1160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16.052400518683189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20.043364180091771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8.8664426147236544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15.775733189564559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16.332126630624437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16.747388391104831</v>
      </c>
    </row>
    <row r="16" spans="1:13" x14ac:dyDescent="0.25">
      <c r="A16" s="5" t="str">
        <f t="shared" si="4"/>
        <v>STEM</v>
      </c>
      <c r="B16" s="5" t="str">
        <f t="shared" ca="1" si="5"/>
        <v>STEM_to_Premise_AGS_1160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16.523384559962881</v>
      </c>
      <c r="H16" s="1" cm="1">
        <f t="array" ref="H16">SUMPRODUCT(ISNUMBER(SEARCH("SOL",[1]OUT_PrimaryEnergyCons!$C$1:$C$1000))*1,[1]OUT_PrimaryEnergyCons!F$1:F$1000)</f>
        <v>32.50199090457987</v>
      </c>
      <c r="I16" s="1" cm="1">
        <f t="array" ref="I16">SUMPRODUCT(ISNUMBER(SEARCH("SOL",[1]OUT_PrimaryEnergyCons!$C$1:$C$1000))*1,[1]OUT_PrimaryEnergyCons!G$1:G$1000)</f>
        <v>40.639582795342157</v>
      </c>
      <c r="J16" s="1" cm="1">
        <f t="array" ref="J16">SUMPRODUCT(ISNUMBER(SEARCH("SOL",[1]OUT_PrimaryEnergyCons!$C$1:$C$1000))*1,[1]OUT_PrimaryEnergyCons!H$1:H$1000)</f>
        <v>81.733415537872816</v>
      </c>
      <c r="K16" s="1" cm="1">
        <f t="array" ref="K16">SUMPRODUCT(ISNUMBER(SEARCH("SOL",[1]OUT_PrimaryEnergyCons!$C$1:$C$1000))*1,[1]OUT_PrimaryEnergyCons!I$1:I$1000)</f>
        <v>105.55961081937525</v>
      </c>
    </row>
    <row r="17" spans="1:18" x14ac:dyDescent="0.25">
      <c r="A17" s="5" t="str">
        <f t="shared" si="4"/>
        <v>STEM</v>
      </c>
      <c r="B17" s="5" t="str">
        <f t="shared" ca="1" si="5"/>
        <v>STEM_to_Premise_AGS_1160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0.52400259797908411</v>
      </c>
      <c r="G17" s="1" cm="1">
        <f t="array" ref="G17">SUMPRODUCT(ISNUMBER(SEARCH("wnd",[1]OUT_PrimaryEnergyCons!$C$1:$C$1000))*1,[1]OUT_PrimaryEnergyCons!E$1:E$1000)</f>
        <v>0.54529471490852288</v>
      </c>
      <c r="H17" s="1" cm="1">
        <f t="array" ref="H17">SUMPRODUCT(ISNUMBER(SEARCH("wnd",[1]OUT_PrimaryEnergyCons!$C$1:$C$1000))*1,[1]OUT_PrimaryEnergyCons!F$1:F$1000)</f>
        <v>1.9633970304520505</v>
      </c>
      <c r="I17" s="1" cm="1">
        <f t="array" ref="I17">SUMPRODUCT(ISNUMBER(SEARCH("wnd",[1]OUT_PrimaryEnergyCons!$C$1:$C$1000))*1,[1]OUT_PrimaryEnergyCons!G$1:G$1000)</f>
        <v>4.1991528748177611</v>
      </c>
      <c r="J17" s="1" cm="1">
        <f t="array" ref="J17">SUMPRODUCT(ISNUMBER(SEARCH("wnd",[1]OUT_PrimaryEnergyCons!$C$1:$C$1000))*1,[1]OUT_PrimaryEnergyCons!H$1:H$1000)</f>
        <v>9.5041115119321411</v>
      </c>
      <c r="K17" s="1" cm="1">
        <f t="array" ref="K17">SUMPRODUCT(ISNUMBER(SEARCH("wnd",[1]OUT_PrimaryEnergyCons!$C$1:$C$1000))*1,[1]OUT_PrimaryEnergyCons!I$1:I$1000)</f>
        <v>15.48119901255197</v>
      </c>
    </row>
    <row r="18" spans="1:18" x14ac:dyDescent="0.25">
      <c r="A18" s="5" t="str">
        <f t="shared" si="4"/>
        <v>STEM</v>
      </c>
      <c r="B18" s="5" t="str">
        <f t="shared" ca="1" si="5"/>
        <v>STEM_to_Premise_AGS_1160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18.873007051616518</v>
      </c>
      <c r="G18" s="1">
        <f>[1]Overview!C$9-G19</f>
        <v>22.21600410504287</v>
      </c>
      <c r="H18" s="1">
        <f>[1]Overview!D$9-H19</f>
        <v>28.227745897787837</v>
      </c>
      <c r="I18" s="1">
        <f>[1]Overview!E$9-I19</f>
        <v>35.232064829922095</v>
      </c>
      <c r="J18" s="1">
        <f>[1]Overview!F$9-J19</f>
        <v>42.835816826670481</v>
      </c>
      <c r="K18" s="1">
        <f>[1]Overview!G$9-K19</f>
        <v>74.751705102548726</v>
      </c>
    </row>
    <row r="19" spans="1:18" x14ac:dyDescent="0.25">
      <c r="A19" s="5" t="str">
        <f t="shared" si="4"/>
        <v>STEM</v>
      </c>
      <c r="B19" s="5" t="str">
        <f t="shared" ca="1" si="5"/>
        <v>STEM_to_Premise_AGS_1160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2.7313973094599892E-2</v>
      </c>
      <c r="J19" s="1">
        <f>+[1]Overview!F$28</f>
        <v>3.589745765633324</v>
      </c>
      <c r="K19" s="1">
        <f>+[1]Overview!G$28</f>
        <v>61.062601015482194</v>
      </c>
    </row>
    <row r="20" spans="1:18" x14ac:dyDescent="0.25">
      <c r="A20" s="9" t="str">
        <f t="shared" si="4"/>
        <v>STEM</v>
      </c>
      <c r="B20" s="9" t="str">
        <f t="shared" ca="1" si="5"/>
        <v>STEM_to_Premise_AGS_1160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779.74473444807472</v>
      </c>
      <c r="G20" s="3">
        <f t="shared" si="9"/>
        <v>703.30082558284107</v>
      </c>
      <c r="H20" s="3">
        <f t="shared" si="9"/>
        <v>616.69478645646768</v>
      </c>
      <c r="I20" s="3">
        <f t="shared" si="9"/>
        <v>523.91184927149936</v>
      </c>
      <c r="J20" s="3">
        <f t="shared" si="9"/>
        <v>309.95821949499219</v>
      </c>
      <c r="K20" s="3">
        <f t="shared" si="9"/>
        <v>102.45900181392564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STEM_to_Premise_AGS_1160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3.6600014654182136</v>
      </c>
      <c r="G21" s="1" cm="1">
        <f t="array" ref="G21">SUMPRODUCT(("COA"=[1]OUT_PrimaryEnergyCons!$C$4:$C$10000)*1,[1]OUT_PrimaryEnergyCons!E$4:E$10000)</f>
        <v>3.5647174066066025</v>
      </c>
      <c r="H21" s="1" cm="1">
        <f t="array" ref="H21">SUMPRODUCT(("COA"=[1]OUT_PrimaryEnergyCons!$C$4:$C$10000)*1,[1]OUT_PrimaryEnergyCons!F$4:F$10000)</f>
        <v>8.9061360884365604E-3</v>
      </c>
      <c r="I21" s="1" cm="1">
        <f t="array" ref="I21">SUMPRODUCT(("COA"=[1]OUT_PrimaryEnergyCons!$C$4:$C$10000)*1,[1]OUT_PrimaryEnergyCons!G$4:G$10000)</f>
        <v>1.1813370363424182E-3</v>
      </c>
      <c r="J21" s="1" cm="1">
        <f t="array" ref="J21">SUMPRODUCT(("COA"=[1]OUT_PrimaryEnergyCons!$C$4:$C$10000)*1,[1]OUT_PrimaryEnergyCons!H$4:H$10000)</f>
        <v>6.5928410901522805E-4</v>
      </c>
      <c r="K21" s="1" cm="1">
        <f t="array" ref="K21">SUMPRODUCT(("COA"=[1]OUT_PrimaryEnergyCons!$C$4:$C$10000)*1,[1]OUT_PrimaryEnergyCons!I$4:I$10000)</f>
        <v>2.0127854067118734E-4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STEM_to_Premise_AGS_1160</v>
      </c>
      <c r="C22" s="5" t="str">
        <f t="shared" si="6"/>
        <v>CH</v>
      </c>
      <c r="D22" t="s">
        <v>780</v>
      </c>
      <c r="E22" t="s">
        <v>8</v>
      </c>
      <c r="F22" s="1">
        <f>F23+F29</f>
        <v>310.90768052239605</v>
      </c>
      <c r="G22" s="1">
        <f t="shared" ref="G22:K22" si="10">G23+G29</f>
        <v>288.92597715166164</v>
      </c>
      <c r="H22" s="1">
        <f t="shared" si="10"/>
        <v>250.14140188937287</v>
      </c>
      <c r="I22" s="1">
        <f t="shared" si="10"/>
        <v>179.77651770858716</v>
      </c>
      <c r="J22" s="1">
        <f t="shared" si="10"/>
        <v>87.395043074821544</v>
      </c>
      <c r="K22" s="1">
        <f t="shared" si="10"/>
        <v>23.723854224964882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STEM_to_Premise_AGS_1160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303.86913061780967</v>
      </c>
      <c r="G23" s="1">
        <f t="shared" ref="G23:K23" si="14">SUM(G24:G28)</f>
        <v>281.49055660791072</v>
      </c>
      <c r="H23" s="1">
        <f t="shared" si="14"/>
        <v>243.33027708201479</v>
      </c>
      <c r="I23" s="1">
        <f t="shared" si="14"/>
        <v>174.05670192126075</v>
      </c>
      <c r="J23" s="1">
        <f t="shared" si="14"/>
        <v>78.494631021326015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STEM_to_Premise_AGS_1160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101.737417912506</v>
      </c>
      <c r="G24" s="1" cm="1">
        <f t="array" ref="G24">SUMPRODUCT(("LFO"=[1]OUT_PrimaryEnergyCons!$C$4:$C$10000)*1,[1]OUT_PrimaryEnergyCons!E$4:E$10000)</f>
        <v>90.977670830682086</v>
      </c>
      <c r="H24" s="1" cm="1">
        <f t="array" ref="H24">SUMPRODUCT(("LFO"=[1]OUT_PrimaryEnergyCons!$C$4:$C$10000)*1,[1]OUT_PrimaryEnergyCons!F$4:F$10000)</f>
        <v>78.842282934959542</v>
      </c>
      <c r="I24" s="1" cm="1">
        <f t="array" ref="I24">SUMPRODUCT(("LFO"=[1]OUT_PrimaryEnergyCons!$C$4:$C$10000)*1,[1]OUT_PrimaryEnergyCons!G$4:G$10000)</f>
        <v>68.494942981133605</v>
      </c>
      <c r="J24" s="1" cm="1">
        <f t="array" ref="J24">SUMPRODUCT(("LFO"=[1]OUT_PrimaryEnergyCons!$C$4:$C$10000)*1,[1]OUT_PrimaryEnergyCons!H$4:H$10000)</f>
        <v>35.363747622854063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STEM_to_Premise_AGS_1160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2.7763693724055711</v>
      </c>
      <c r="G25" s="1" cm="1">
        <f t="array" ref="G25">SUMPRODUCT(("HFO"=[1]OUT_PrimaryEnergyCons!$C$4:$C$10000)*1,[1]OUT_PrimaryEnergyCons!E$4:E$10000)</f>
        <v>3.6509898126212099E-4</v>
      </c>
      <c r="H25" s="1" cm="1">
        <f t="array" ref="H25">SUMPRODUCT(("HFO"=[1]OUT_PrimaryEnergyCons!$C$4:$C$10000)*1,[1]OUT_PrimaryEnergyCons!F$4:F$10000)</f>
        <v>1.0204906752020032E-3</v>
      </c>
      <c r="I25" s="1" cm="1">
        <f t="array" ref="I25">SUMPRODUCT(("HFO"=[1]OUT_PrimaryEnergyCons!$C$4:$C$10000)*1,[1]OUT_PrimaryEnergyCons!G$4:G$10000)</f>
        <v>5.1815230963353986E-4</v>
      </c>
      <c r="J25" s="1" cm="1">
        <f t="array" ref="J25">SUMPRODUCT(("HFO"=[1]OUT_PrimaryEnergyCons!$C$4:$C$10000)*1,[1]OUT_PrimaryEnergyCons!H$4:H$10000)</f>
        <v>8.6751395213862574E-4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STEM_to_Premise_AGS_1160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118.71744125053596</v>
      </c>
      <c r="G26" s="1" cm="1">
        <f t="array" ref="G26">SUMPRODUCT(("DSL"=[1]OUT_PrimaryEnergyCons!$C$4:$C$10000)*1,[1]OUT_PrimaryEnergyCons!E$4:E$10000)</f>
        <v>110.39950725947929</v>
      </c>
      <c r="H26" s="1" cm="1">
        <f t="array" ref="H26">SUMPRODUCT(("DSL"=[1]OUT_PrimaryEnergyCons!$C$4:$C$10000)*1,[1]OUT_PrimaryEnergyCons!F$4:F$10000)</f>
        <v>89.06273763397725</v>
      </c>
      <c r="I26" s="1" cm="1">
        <f t="array" ref="I26">SUMPRODUCT(("DSL"=[1]OUT_PrimaryEnergyCons!$C$4:$C$10000)*1,[1]OUT_PrimaryEnergyCons!G$4:G$10000)</f>
        <v>61.667618443237281</v>
      </c>
      <c r="J26" s="1" cm="1">
        <f t="array" ref="J26">SUMPRODUCT(("DSL"=[1]OUT_PrimaryEnergyCons!$C$4:$C$10000)*1,[1]OUT_PrimaryEnergyCons!H$4:H$10000)</f>
        <v>36.053555272535633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STEM_to_Premise_AGS_1160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79.528516715982974</v>
      </c>
      <c r="G27" s="1" cm="1">
        <f t="array" ref="G27">SUMPRODUCT(("GSL"=[1]OUT_PrimaryEnergyCons!$C$4:$C$10000)*1,[1]OUT_PrimaryEnergyCons!E$4:E$10000)</f>
        <v>78.707798535214309</v>
      </c>
      <c r="H27" s="1" cm="1">
        <f t="array" ref="H27">SUMPRODUCT(("GSL"=[1]OUT_PrimaryEnergyCons!$C$4:$C$10000)*1,[1]OUT_PrimaryEnergyCons!F$4:F$10000)</f>
        <v>73.575276863087112</v>
      </c>
      <c r="I27" s="1" cm="1">
        <f t="array" ref="I27">SUMPRODUCT(("GSL"=[1]OUT_PrimaryEnergyCons!$C$4:$C$10000)*1,[1]OUT_PrimaryEnergyCons!G$4:G$10000)</f>
        <v>41.326261120402727</v>
      </c>
      <c r="J27" s="1" cm="1">
        <f t="array" ref="J27">SUMPRODUCT(("GSL"=[1]OUT_PrimaryEnergyCons!$C$4:$C$10000)*1,[1]OUT_PrimaryEnergyCons!H$4:H$10000)</f>
        <v>5.4646131458353535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STEM_to_Premise_AGS_1160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2.5673612241774948</v>
      </c>
      <c r="J28" s="1" cm="1">
        <f t="array" ref="J28">SUMPRODUCT(("KER"=[1]OUT_PrimaryEnergyCons!$C$4:$C$10000)*1,[1]OUT_PrimaryEnergyCons!H$4:H$10000)</f>
        <v>1.6118474661488267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STEM_to_Premise_AGS_1160</v>
      </c>
      <c r="C29" s="5" t="str">
        <f>C48</f>
        <v>CH</v>
      </c>
      <c r="D29" t="s">
        <v>782</v>
      </c>
      <c r="E29" t="s">
        <v>8</v>
      </c>
      <c r="F29" s="1">
        <f>SUM(F30:F31)</f>
        <v>7.0385499045863922</v>
      </c>
      <c r="G29" s="1">
        <f t="shared" ref="G29:K29" si="18">SUM(G30:G31)</f>
        <v>7.4354205437509231</v>
      </c>
      <c r="H29" s="1">
        <f t="shared" si="18"/>
        <v>6.8111248073580857</v>
      </c>
      <c r="I29" s="1">
        <f t="shared" si="18"/>
        <v>5.7198157873264082</v>
      </c>
      <c r="J29" s="1">
        <f t="shared" si="18"/>
        <v>8.9004120534955273</v>
      </c>
      <c r="K29" s="1">
        <f t="shared" si="18"/>
        <v>23.723854224964882</v>
      </c>
    </row>
    <row r="30" spans="1:18" x14ac:dyDescent="0.25">
      <c r="A30" s="5" t="str">
        <f>A35</f>
        <v>STEM</v>
      </c>
      <c r="B30" s="5" t="str">
        <f ca="1">B35</f>
        <v>STEM_to_Premise_AGS_1160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2.6043997473530522</v>
      </c>
      <c r="G30" s="1" cm="1">
        <f t="array" ref="G30">SUMPRODUCT(ISNUMBER(SEARCH("IMPBDS",[1]OUT_SyntheticFuels!$C$4:$C$1000))*1,("Var_Fout"=[1]OUT_SyntheticFuels!$B$4:$B$1000)*1,[1]OUT_SyntheticFuels!F$4:F$1000)</f>
        <v>2.8774964951320952</v>
      </c>
      <c r="H30" s="1" cm="1">
        <f t="array" ref="H30">SUMPRODUCT(ISNUMBER(SEARCH("IMPBDS",[1]OUT_SyntheticFuels!$C$4:$C$1000))*1,("Var_Fout"=[1]OUT_SyntheticFuels!$B$4:$B$1000)*1,[1]OUT_SyntheticFuels!G$4:G$1000)</f>
        <v>2.5533784180641184</v>
      </c>
      <c r="I30" s="1" cm="1">
        <f t="array" ref="I30">SUMPRODUCT(ISNUMBER(SEARCH("IMPBDS",[1]OUT_SyntheticFuels!$C$4:$C$1000))*1,("Var_Fout"=[1]OUT_SyntheticFuels!$B$4:$B$1000)*1,[1]OUT_SyntheticFuels!H$4:H$1000)</f>
        <v>3.3262961774540969</v>
      </c>
      <c r="J30" s="1" cm="1">
        <f t="array" ref="J30">SUMPRODUCT(ISNUMBER(SEARCH("IMPBDS",[1]OUT_SyntheticFuels!$C$4:$C$1000))*1,("Var_Fout"=[1]OUT_SyntheticFuels!$B$4:$B$1000)*1,[1]OUT_SyntheticFuels!I$4:I$1000)</f>
        <v>4.0312052452535951</v>
      </c>
      <c r="K30" s="1" cm="1">
        <f t="array" ref="K30">SUMPRODUCT(ISNUMBER(SEARCH("IMPBDS",[1]OUT_SyntheticFuels!$C$4:$C$1000))*1,("Var_Fout"=[1]OUT_SyntheticFuels!$B$4:$B$1000)*1,[1]OUT_SyntheticFuels!J$4:J$1000)</f>
        <v>19.287070999416223</v>
      </c>
    </row>
    <row r="31" spans="1:18" x14ac:dyDescent="0.25">
      <c r="A31" s="5" t="str">
        <f>A30</f>
        <v>STEM</v>
      </c>
      <c r="B31" s="5" t="str">
        <f ca="1">B30</f>
        <v>STEM_to_Premise_AGS_1160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4.4341501572333399</v>
      </c>
      <c r="G31" s="1" cm="1">
        <f t="array" ref="G31">SUMPRODUCT(ISNUMBER(SEARCH("IMPeth",[1]OUT_SyntheticFuels!$C$4:$C$1000))*1,("Var_Fout"=[1]OUT_SyntheticFuels!$B$4:$B$1000)*1,[1]OUT_SyntheticFuels!F$4:F$1000)</f>
        <v>4.5579240486188279</v>
      </c>
      <c r="H31" s="1" cm="1">
        <f t="array" ref="H31">SUMPRODUCT(ISNUMBER(SEARCH("IMPeth",[1]OUT_SyntheticFuels!$C$4:$C$1000))*1,("Var_Fout"=[1]OUT_SyntheticFuels!$B$4:$B$1000)*1,[1]OUT_SyntheticFuels!G$4:G$1000)</f>
        <v>4.2577463892939678</v>
      </c>
      <c r="I31" s="1" cm="1">
        <f t="array" ref="I31">SUMPRODUCT(ISNUMBER(SEARCH("IMPeth",[1]OUT_SyntheticFuels!$C$4:$C$1000))*1,("Var_Fout"=[1]OUT_SyntheticFuels!$B$4:$B$1000)*1,[1]OUT_SyntheticFuels!H$4:H$1000)</f>
        <v>2.3935196098723113</v>
      </c>
      <c r="J31" s="1" cm="1">
        <f t="array" ref="J31">SUMPRODUCT(ISNUMBER(SEARCH("IMPeth",[1]OUT_SyntheticFuels!$C$4:$C$1000))*1,("Var_Fout"=[1]OUT_SyntheticFuels!$B$4:$B$1000)*1,[1]OUT_SyntheticFuels!I$4:I$1000)</f>
        <v>4.8692068082419322</v>
      </c>
      <c r="K31" s="1" cm="1">
        <f t="array" ref="K31">SUMPRODUCT(ISNUMBER(SEARCH("IMPeth",[1]OUT_SyntheticFuels!$C$4:$C$1000))*1,("Var_Fout"=[1]OUT_SyntheticFuels!$B$4:$B$1000)*1,[1]OUT_SyntheticFuels!J$4:J$1000)</f>
        <v>4.436783225548659</v>
      </c>
    </row>
    <row r="32" spans="1:18" x14ac:dyDescent="0.25">
      <c r="A32" s="5" t="str">
        <f>A29</f>
        <v>STEM</v>
      </c>
      <c r="B32" s="5" t="str">
        <f ca="1">B29</f>
        <v>STEM_to_Premise_AGS_1160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7.0385499045863922</v>
      </c>
      <c r="G32" s="1">
        <f t="shared" si="19"/>
        <v>7.4354205437509231</v>
      </c>
      <c r="H32" s="1">
        <f t="shared" si="19"/>
        <v>6.8111248073580857</v>
      </c>
      <c r="I32" s="1">
        <f t="shared" si="19"/>
        <v>5.7198157873264082</v>
      </c>
      <c r="J32" s="1">
        <f t="shared" si="19"/>
        <v>7.8842202260729248</v>
      </c>
      <c r="K32" s="1">
        <f t="shared" si="19"/>
        <v>8.4679884708022541</v>
      </c>
    </row>
    <row r="33" spans="1:11" x14ac:dyDescent="0.25">
      <c r="A33" s="5" t="str">
        <f>A31</f>
        <v>STEM</v>
      </c>
      <c r="B33" s="5" t="str">
        <f ca="1">B31</f>
        <v>STEM_to_Premise_AGS_1160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2.6043997473530522</v>
      </c>
      <c r="G33" s="1">
        <f t="shared" si="20"/>
        <v>2.8774964951320952</v>
      </c>
      <c r="H33" s="1">
        <f t="shared" si="20"/>
        <v>2.5533784180641184</v>
      </c>
      <c r="I33" s="1">
        <f t="shared" si="20"/>
        <v>3.3262961774540969</v>
      </c>
      <c r="J33" s="1">
        <f>IF(J30-MAX(F30:I30)&lt;0,J30,MAX(F30:I30))</f>
        <v>3.3262961774540969</v>
      </c>
      <c r="K33" s="1">
        <f>IF(K30-MAX(F30:J30)&lt;0,K30,MAX(F30:J30))</f>
        <v>4.0312052452535951</v>
      </c>
    </row>
    <row r="34" spans="1:11" x14ac:dyDescent="0.25">
      <c r="A34" s="5" t="str">
        <f>A33</f>
        <v>STEM</v>
      </c>
      <c r="B34" s="5" t="str">
        <f ca="1">B33</f>
        <v>STEM_to_Premise_AGS_1160</v>
      </c>
      <c r="C34" s="5" t="str">
        <f>C33</f>
        <v>CH</v>
      </c>
      <c r="D34" t="s">
        <v>534</v>
      </c>
      <c r="E34" t="s">
        <v>8</v>
      </c>
      <c r="F34" s="1">
        <f t="shared" si="20"/>
        <v>4.4341501572333399</v>
      </c>
      <c r="G34" s="1">
        <f t="shared" si="20"/>
        <v>4.5579240486188279</v>
      </c>
      <c r="H34" s="1">
        <f t="shared" si="20"/>
        <v>4.2577463892939678</v>
      </c>
      <c r="I34" s="1">
        <f t="shared" si="20"/>
        <v>2.3935196098723113</v>
      </c>
      <c r="J34" s="1">
        <f>IF(J31-MAX(F31:I31)&lt;0,J31,MAX(F31:I31))</f>
        <v>4.5579240486188279</v>
      </c>
      <c r="K34" s="1">
        <f>IF(K31-MAX(F31:J31)&lt;0,K31,MAX(F31:J31))</f>
        <v>4.436783225548659</v>
      </c>
    </row>
    <row r="35" spans="1:11" x14ac:dyDescent="0.25">
      <c r="A35" s="5" t="str">
        <f>A32</f>
        <v>STEM</v>
      </c>
      <c r="B35" s="5" t="str">
        <f ca="1">B32</f>
        <v>STEM_to_Premise_AGS_1160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1.0161918274226025</v>
      </c>
      <c r="K35" s="1">
        <f t="shared" si="21"/>
        <v>15.255865754162627</v>
      </c>
    </row>
    <row r="36" spans="1:11" x14ac:dyDescent="0.25">
      <c r="A36" s="5" t="str">
        <f>A34</f>
        <v>STEM</v>
      </c>
      <c r="B36" s="5" t="str">
        <f ca="1">B34</f>
        <v>STEM_to_Premise_AGS_1160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0.70490906779949825</v>
      </c>
      <c r="K36" s="1">
        <f>K30-K33</f>
        <v>15.255865754162627</v>
      </c>
    </row>
    <row r="37" spans="1:11" x14ac:dyDescent="0.25">
      <c r="A37" s="5" t="str">
        <f>A36</f>
        <v>STEM</v>
      </c>
      <c r="B37" s="5" t="str">
        <f ca="1">B36</f>
        <v>STEM_to_Premise_AGS_1160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0.31128275962310425</v>
      </c>
      <c r="K37" s="1">
        <f>K31-K34</f>
        <v>0</v>
      </c>
    </row>
    <row r="38" spans="1:11" x14ac:dyDescent="0.25">
      <c r="A38" s="5"/>
      <c r="B38" s="5" t="str">
        <f ca="1">B37</f>
        <v>STEM_to_Premise_AGS_1160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STEM_to_Premise_AGS_1160</v>
      </c>
      <c r="C39" s="5" t="str">
        <f t="shared" si="22"/>
        <v>CH</v>
      </c>
      <c r="D39" t="s">
        <v>784</v>
      </c>
      <c r="E39" t="s">
        <v>8</v>
      </c>
      <c r="F39" s="1">
        <f>F40+F43</f>
        <v>117.0688754173493</v>
      </c>
      <c r="G39" s="1">
        <f t="shared" ref="G39:K39" si="23">G40+G43</f>
        <v>107.23650075012574</v>
      </c>
      <c r="H39" s="1">
        <f t="shared" si="23"/>
        <v>117.62245877302676</v>
      </c>
      <c r="I39" s="1">
        <f t="shared" si="23"/>
        <v>112.18980859845817</v>
      </c>
      <c r="J39" s="1">
        <f t="shared" si="23"/>
        <v>91.214510615674726</v>
      </c>
      <c r="K39" s="1">
        <f t="shared" si="23"/>
        <v>56.807870077174925</v>
      </c>
    </row>
    <row r="40" spans="1:11" x14ac:dyDescent="0.25">
      <c r="A40" s="5" t="str">
        <f t="shared" si="22"/>
        <v>STEM</v>
      </c>
      <c r="B40" s="5" t="str">
        <f t="shared" ca="1" si="22"/>
        <v>STEM_to_Premise_AGS_1160</v>
      </c>
      <c r="C40" s="5" t="str">
        <f t="shared" si="22"/>
        <v>CH</v>
      </c>
      <c r="D40" t="s">
        <v>549</v>
      </c>
      <c r="E40" t="s">
        <v>8</v>
      </c>
      <c r="F40" s="1">
        <f>F41+F42</f>
        <v>117.0688754173493</v>
      </c>
      <c r="G40" s="1">
        <f t="shared" ref="G40:K40" si="24">G41+G42</f>
        <v>106.72000029426167</v>
      </c>
      <c r="H40" s="1">
        <f t="shared" si="24"/>
        <v>116.45531716566516</v>
      </c>
      <c r="I40" s="1">
        <f t="shared" si="24"/>
        <v>107.82366264124762</v>
      </c>
      <c r="J40" s="1">
        <f t="shared" si="24"/>
        <v>82.987029215824052</v>
      </c>
      <c r="K40" s="1">
        <f t="shared" si="24"/>
        <v>41.002189932555076</v>
      </c>
    </row>
    <row r="41" spans="1:11" x14ac:dyDescent="0.25">
      <c r="A41" s="5" t="str">
        <f>A27</f>
        <v>STEM</v>
      </c>
      <c r="B41" s="5" t="str">
        <f ca="1">B27</f>
        <v>STEM_to_Premise_AGS_1160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117.0688754173493</v>
      </c>
      <c r="G41" s="1" cm="1">
        <f t="array" ref="G41">SUMPRODUCT(("NGA"=[1]OUT_PrimaryEnergyCons!$C$4:$C$10000)*1,[1]OUT_PrimaryEnergyCons!E$4:E$10000)</f>
        <v>106.72000029426167</v>
      </c>
      <c r="H41" s="1" cm="1">
        <f t="array" ref="H41">SUMPRODUCT(("NGA"=[1]OUT_PrimaryEnergyCons!$C$4:$C$10000)*1,[1]OUT_PrimaryEnergyCons!F$4:F$10000)</f>
        <v>116.45531716566516</v>
      </c>
      <c r="I41" s="1" cm="1">
        <f t="array" ref="I41">SUMPRODUCT(("NGA"=[1]OUT_PrimaryEnergyCons!$C$4:$C$10000)*1,[1]OUT_PrimaryEnergyCons!G$4:G$10000)</f>
        <v>107.82270252140523</v>
      </c>
      <c r="J41" s="1" cm="1">
        <f t="array" ref="J41">SUMPRODUCT(("NGA"=[1]OUT_PrimaryEnergyCons!$C$4:$C$10000)*1,[1]OUT_PrimaryEnergyCons!H$4:H$10000)</f>
        <v>82.985952882805805</v>
      </c>
      <c r="K41" s="1" cm="1">
        <f t="array" ref="K41">SUMPRODUCT(("NGA"=[1]OUT_PrimaryEnergyCons!$C$4:$C$10000)*1,[1]OUT_PrimaryEnergyCons!I$4:I$10000)</f>
        <v>41.001680753540406</v>
      </c>
    </row>
    <row r="42" spans="1:11" x14ac:dyDescent="0.25">
      <c r="A42" s="5" t="str">
        <f t="shared" si="4"/>
        <v>STEM</v>
      </c>
      <c r="B42" s="5" t="str">
        <f t="shared" ca="1" si="5"/>
        <v>STEM_to_Premise_AGS_1160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9.6011984238281991E-4</v>
      </c>
      <c r="J42" s="1" cm="1">
        <f t="array" ref="J42">SUMPRODUCT(("LNGA"=[1]OUT_PrimaryEnergyCons!$C$4:$C$10000)*1,[1]OUT_PrimaryEnergyCons!H$4:H$10000)</f>
        <v>1.076333018253633E-3</v>
      </c>
      <c r="K42" s="1" cm="1">
        <f t="array" ref="K42">SUMPRODUCT(("LNGA"=[1]OUT_PrimaryEnergyCons!$C$4:$C$10000)*1,[1]OUT_PrimaryEnergyCons!I$4:I$10000)</f>
        <v>5.091790146722465E-4</v>
      </c>
    </row>
    <row r="43" spans="1:11" x14ac:dyDescent="0.25">
      <c r="A43" s="5" t="str">
        <f>A37</f>
        <v>STEM</v>
      </c>
      <c r="B43" s="5" t="str">
        <f ca="1">B37</f>
        <v>STEM_to_Premise_AGS_1160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0.516500455864078</v>
      </c>
      <c r="H43" s="1" cm="1">
        <f t="array" ref="H43">SUMPRODUCT(("BIO"=[1]OUT_PrimaryEnergyCons!$C$4:$C$10000)*1+("LBIO"=[1]OUT_PrimaryEnergyCons!$C$4:$C$10000)*1,[1]OUT_PrimaryEnergyCons!F$4:F$10000)</f>
        <v>1.1671416073615983</v>
      </c>
      <c r="I43" s="1" cm="1">
        <f t="array" ref="I43">SUMPRODUCT(("BIO"=[1]OUT_PrimaryEnergyCons!$C$4:$C$10000)*1+("LBIO"=[1]OUT_PrimaryEnergyCons!$C$4:$C$10000)*1,[1]OUT_PrimaryEnergyCons!G$4:G$10000)</f>
        <v>4.3661459572105557</v>
      </c>
      <c r="J43" s="1" cm="1">
        <f t="array" ref="J43">SUMPRODUCT(("BIO"=[1]OUT_PrimaryEnergyCons!$C$4:$C$10000)*1+("LBIO"=[1]OUT_PrimaryEnergyCons!$C$4:$C$10000)*1,[1]OUT_PrimaryEnergyCons!H$4:H$10000)</f>
        <v>8.2274813998506797</v>
      </c>
      <c r="K43" s="1" cm="1">
        <f t="array" ref="K43">SUMPRODUCT(("BIO"=[1]OUT_PrimaryEnergyCons!$C$4:$C$10000)*1+("LBIO"=[1]OUT_PrimaryEnergyCons!$C$4:$C$10000)*1,[1]OUT_PrimaryEnergyCons!I$4:I$10000)</f>
        <v>15.805680144619851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STEM_to_Premise_AGS_1160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0.516500455864078</v>
      </c>
      <c r="H44" s="1">
        <f t="shared" si="26"/>
        <v>1.1671416073615983</v>
      </c>
      <c r="I44" s="1">
        <f t="shared" si="26"/>
        <v>4.3661459572105557</v>
      </c>
      <c r="J44" s="1">
        <f t="shared" si="26"/>
        <v>4.3661459572105557</v>
      </c>
      <c r="K44" s="1">
        <f t="shared" si="26"/>
        <v>8.2274813998506797</v>
      </c>
    </row>
    <row r="45" spans="1:11" x14ac:dyDescent="0.25">
      <c r="A45" s="5" t="str">
        <f t="shared" si="25"/>
        <v>STEM</v>
      </c>
      <c r="B45" s="5" t="str">
        <f t="shared" ca="1" si="25"/>
        <v>STEM_to_Premise_AGS_1160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0.516500455864078</v>
      </c>
      <c r="H45" s="1">
        <f>H43</f>
        <v>1.1671416073615983</v>
      </c>
      <c r="I45" s="1">
        <f>I43</f>
        <v>4.3661459572105557</v>
      </c>
      <c r="J45" s="1">
        <f>IF(J43-MAX(F43:I43)&lt;0,J43,MAX(F43:I43))</f>
        <v>4.3661459572105557</v>
      </c>
      <c r="K45" s="1">
        <f>IF(K43-MAX(G43:J43)&lt;0,K43,MAX(G43:J43))</f>
        <v>8.2274813998506797</v>
      </c>
    </row>
    <row r="46" spans="1:11" x14ac:dyDescent="0.25">
      <c r="A46" s="5" t="str">
        <f>A44</f>
        <v>STEM</v>
      </c>
      <c r="B46" s="5" t="str">
        <f ca="1">B44</f>
        <v>STEM_to_Premise_AGS_1160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3.8613354426401241</v>
      </c>
      <c r="K46" s="1">
        <f t="shared" si="27"/>
        <v>7.5781987447691712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STEM_to_Premise_AGS_1160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3.8613354426401241</v>
      </c>
      <c r="K47" s="1">
        <f>K43-K45</f>
        <v>7.5781987447691712</v>
      </c>
    </row>
    <row r="48" spans="1:11" x14ac:dyDescent="0.25">
      <c r="A48" s="5" t="str">
        <f>A42</f>
        <v>STEM</v>
      </c>
      <c r="B48" s="5" t="str">
        <f ca="1">B42</f>
        <v>STEM_to_Premise_AGS_1160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250.94817497006227</v>
      </c>
      <c r="G48" s="1" cm="1">
        <f t="array" ref="G48">SUMPRODUCT(("urn"=[1]OUT_PrimaryEnergyCons!$C$4:$C$10000)*1,[1]OUT_PrimaryEnergyCons!E$4:E$10000)</f>
        <v>253.29957166674765</v>
      </c>
      <c r="H48" s="1" cm="1">
        <f t="array" ref="H48">SUMPRODUCT(("urn"=[1]OUT_PrimaryEnergyCons!$C$4:$C$10000)*1,[1]OUT_PrimaryEnergyCons!F$4:F$10000)</f>
        <v>198.47066462619168</v>
      </c>
      <c r="I48" s="1" cm="1">
        <f t="array" ref="I48">SUMPRODUCT(("urn"=[1]OUT_PrimaryEnergyCons!$C$4:$C$10000)*1,[1]OUT_PrimaryEnergyCons!G$4:G$10000)</f>
        <v>205.86501900409883</v>
      </c>
      <c r="J48" s="1" cm="1">
        <f t="array" ref="J48">SUMPRODUCT(("urn"=[1]OUT_PrimaryEnergyCons!$C$4:$C$10000)*1,[1]OUT_PrimaryEnergyCons!H$4:H$10000)</f>
        <v>98.945489038881234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STEM_to_Premise_AGS_1160</v>
      </c>
      <c r="C49" s="5" t="str">
        <f>C37</f>
        <v>CH</v>
      </c>
      <c r="D49" t="s">
        <v>789</v>
      </c>
      <c r="E49" t="s">
        <v>8</v>
      </c>
      <c r="F49" s="1">
        <f>SUM(F50:F53)</f>
        <v>97.160002072848897</v>
      </c>
      <c r="G49" s="1">
        <f t="shared" ref="G49:K49" si="31">SUM(G50:G53)</f>
        <v>50.274058607699374</v>
      </c>
      <c r="H49" s="1">
        <f t="shared" si="31"/>
        <v>50.451355031787905</v>
      </c>
      <c r="I49" s="1">
        <f t="shared" si="31"/>
        <v>26.079322623318877</v>
      </c>
      <c r="J49" s="1">
        <f t="shared" si="31"/>
        <v>25.072296779351753</v>
      </c>
      <c r="K49" s="1">
        <f t="shared" si="31"/>
        <v>14.596842083357592</v>
      </c>
    </row>
    <row r="50" spans="1:19" x14ac:dyDescent="0.25">
      <c r="A50" s="5" t="str">
        <f t="shared" si="4"/>
        <v>STEM</v>
      </c>
      <c r="B50" s="5" t="str">
        <f t="shared" ca="1" si="5"/>
        <v>STEM_to_Premise_AGS_1160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15.01380600514255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7.4555717489361193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5.1325178787522017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2.0214118184791769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3.7841350941929131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4.3818712975184066</v>
      </c>
    </row>
    <row r="51" spans="1:19" x14ac:dyDescent="0.25">
      <c r="A51" s="5" t="str">
        <f t="shared" si="4"/>
        <v>STEM</v>
      </c>
      <c r="B51" s="5" t="str">
        <f t="shared" ca="1" si="5"/>
        <v>STEM_to_Premise_AGS_1160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28.948621585946501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21.546899240461645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27.131847458729467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13.420254898522581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8.7182394993464172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6.5807382987429506</v>
      </c>
    </row>
    <row r="52" spans="1:19" x14ac:dyDescent="0.25">
      <c r="A52" s="5" t="str">
        <f t="shared" si="4"/>
        <v>STEM</v>
      </c>
      <c r="B52" s="5" t="str">
        <f t="shared" ca="1" si="5"/>
        <v>STEM_to_Premise_AGS_1160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46.398476075347027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21.271254129202397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18.186702479577711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10.637543518904177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12.56979077864281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3.6341430898123663</v>
      </c>
    </row>
    <row r="53" spans="1:19" x14ac:dyDescent="0.25">
      <c r="A53" s="5" t="str">
        <f t="shared" si="4"/>
        <v>STEM</v>
      </c>
      <c r="B53" s="5" t="str">
        <f t="shared" ca="1" si="5"/>
        <v>STEM_to_Premise_AGS_1160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6.799098406412809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3.3348909921426437E-4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2.872147285227875E-4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1.1238741294474905E-4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1.3140716961171982E-4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8.9397283866277433E-5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STEM_to_Premise_AGS_1160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7.3302207021538708</v>
      </c>
      <c r="K54" s="1" cm="1">
        <f t="array" ref="K54">SUMPRODUCT(("h2"=[1]OUT_PrimaryEnergyCons!$C$4:$C$10000)*1,[1]OUT_PrimaryEnergyCons!I$4:I$10000)</f>
        <v>7.3302341498875752</v>
      </c>
    </row>
    <row r="55" spans="1:19" x14ac:dyDescent="0.25">
      <c r="A55" s="9" t="str">
        <f>A53</f>
        <v>STEM</v>
      </c>
      <c r="B55" s="9" t="str">
        <f ca="1">B53</f>
        <v>STEM_to_Premise_AGS_1160</v>
      </c>
      <c r="C55" s="2" t="str">
        <f>C53</f>
        <v>CH</v>
      </c>
      <c r="D55" s="2" t="s">
        <v>24</v>
      </c>
      <c r="E55" s="2" t="s">
        <v>8</v>
      </c>
      <c r="F55" s="3">
        <f>F56</f>
        <v>117.17000207170486</v>
      </c>
      <c r="G55" s="3">
        <f t="shared" ref="G55:K55" si="35">G56</f>
        <v>35.578982428217927</v>
      </c>
      <c r="H55" s="3">
        <f t="shared" si="35"/>
        <v>54.851107589534593</v>
      </c>
      <c r="I55" s="3">
        <f t="shared" si="35"/>
        <v>31.067558991743045</v>
      </c>
      <c r="J55" s="3">
        <f t="shared" si="35"/>
        <v>14.054598688113654</v>
      </c>
      <c r="K55" s="3">
        <f t="shared" si="35"/>
        <v>21.660729488413196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STEM_to_Premise_AGS_1160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117.17000207170486</v>
      </c>
      <c r="G56" s="1">
        <f t="shared" ref="G56:K56" si="36">SUM(G57:G60)</f>
        <v>35.578982428217927</v>
      </c>
      <c r="H56" s="1">
        <f t="shared" si="36"/>
        <v>54.851107589534593</v>
      </c>
      <c r="I56" s="1">
        <f t="shared" si="36"/>
        <v>31.067558991743045</v>
      </c>
      <c r="J56" s="1">
        <f t="shared" si="36"/>
        <v>14.054598688113654</v>
      </c>
      <c r="K56" s="1">
        <f t="shared" si="36"/>
        <v>21.660729488413196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STEM_to_Premise_AGS_1160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6.2295549848453122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5.2251210861392996E-4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5.6538739681355206E-4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1.0130865748794821E-4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9.7063491698402333E-5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7.5326261140007422E-5</v>
      </c>
    </row>
    <row r="58" spans="1:19" x14ac:dyDescent="0.25">
      <c r="A58" s="5" t="str">
        <f t="shared" si="37"/>
        <v>STEM</v>
      </c>
      <c r="B58" s="5" t="str">
        <f t="shared" ca="1" si="5"/>
        <v>STEM_to_Premise_AGS_1160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12.753359060871977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3.8489416576882113E-4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3.6283567089491638E-4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1.6348694786785263E-4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3.6979308466402415E-4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2.909714376849729E-4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STEM_to_Premise_AGS_1160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26.492979772485658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3.0491827820948859E-4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3.2731723411777365E-4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2.020724453155998E-4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5.7664761105568317E-4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1.915601401532017E-4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STEM_to_Premise_AGS_1160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71.694108253501909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35.577770103665337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54.849852049232766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31.067092123692372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14.053555183926235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21.660171630574219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STEM_to_Premise_AGS_1160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251.16050646421468</v>
      </c>
      <c r="G61" s="3">
        <f t="shared" ref="G61:K61" si="41">SUM(G62,G64,G72,G80,G128,G149,G157,G159,G167,G171,G165)</f>
        <v>229.28961583953819</v>
      </c>
      <c r="H61" s="3">
        <f t="shared" si="41"/>
        <v>249.37808130500537</v>
      </c>
      <c r="I61" s="3">
        <f t="shared" si="41"/>
        <v>272.16530778044455</v>
      </c>
      <c r="J61" s="3">
        <f t="shared" si="41"/>
        <v>285.07472888098118</v>
      </c>
      <c r="K61" s="3">
        <f t="shared" si="41"/>
        <v>349.47214677940786</v>
      </c>
    </row>
    <row r="62" spans="1:19" x14ac:dyDescent="0.25">
      <c r="A62" s="5" t="str">
        <f>A61</f>
        <v>STEM</v>
      </c>
      <c r="B62" s="5" t="str">
        <f t="shared" ca="1" si="39"/>
        <v>STEM_to_Premise_AGS_1160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82.760001547427322</v>
      </c>
      <c r="G62" s="1">
        <f t="shared" ref="G62:K62" si="42">+G63</f>
        <v>82.75994432150253</v>
      </c>
      <c r="H62" s="1">
        <f t="shared" si="42"/>
        <v>64.572973132021687</v>
      </c>
      <c r="I62" s="1">
        <f t="shared" si="42"/>
        <v>67.950833554434098</v>
      </c>
      <c r="J62" s="1">
        <f t="shared" si="42"/>
        <v>32.820796560946199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STEM_to_Premise_AGS_1160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82.760001547427322</v>
      </c>
      <c r="G63" s="1">
        <f>'[1]Electricity and CHPs'!C14</f>
        <v>82.75994432150253</v>
      </c>
      <c r="H63" s="1">
        <f>'[1]Electricity and CHPs'!D14</f>
        <v>64.572973132021687</v>
      </c>
      <c r="I63" s="1">
        <f>'[1]Electricity and CHPs'!E14</f>
        <v>67.950833554434098</v>
      </c>
      <c r="J63" s="1">
        <f>'[1]Electricity and CHPs'!F14</f>
        <v>32.820796560946199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STEM_to_Premise_AGS_1160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146.22000182789344</v>
      </c>
      <c r="G64" s="1">
        <f t="shared" ref="G64:K64" si="46">SUM(G65:G67)</f>
        <v>121.59749390406796</v>
      </c>
      <c r="H64" s="1">
        <f t="shared" si="46"/>
        <v>141.17849647875164</v>
      </c>
      <c r="I64" s="1">
        <f t="shared" si="46"/>
        <v>147.31985925364583</v>
      </c>
      <c r="J64" s="1">
        <f t="shared" si="46"/>
        <v>148.37889918063519</v>
      </c>
      <c r="K64" s="1">
        <f t="shared" si="46"/>
        <v>148.71111006334945</v>
      </c>
    </row>
    <row r="65" spans="1:11" x14ac:dyDescent="0.25">
      <c r="A65" s="5" t="str">
        <f t="shared" si="43"/>
        <v>STEM</v>
      </c>
      <c r="B65" s="5" t="str">
        <f t="shared" ca="1" si="44"/>
        <v>STEM_to_Premise_AGS_1160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66.745680515782567</v>
      </c>
      <c r="G65" s="1">
        <f>'[1]Electricity and CHPs'!C15</f>
        <v>49.798800515209201</v>
      </c>
      <c r="H65" s="1">
        <f>'[1]Electricity and CHPs'!D15</f>
        <v>68.536114863786807</v>
      </c>
      <c r="I65" s="1">
        <f>'[1]Electricity and CHPs'!E15</f>
        <v>70.234826600387393</v>
      </c>
      <c r="J65" s="1">
        <f>'[1]Electricity and CHPs'!F15</f>
        <v>72.166272254460694</v>
      </c>
      <c r="K65" s="1">
        <f>'[1]Electricity and CHPs'!G15</f>
        <v>74.335932375205019</v>
      </c>
    </row>
    <row r="66" spans="1:11" x14ac:dyDescent="0.25">
      <c r="A66" s="5" t="str">
        <f t="shared" si="43"/>
        <v>STEM</v>
      </c>
      <c r="B66" s="5" t="str">
        <f t="shared" ca="1" si="44"/>
        <v>STEM_to_Premise_AGS_1160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66.63240103572511</v>
      </c>
      <c r="G66" s="1">
        <f>'[1]Electricity and CHPs'!C16</f>
        <v>55.764002183346413</v>
      </c>
      <c r="H66" s="1">
        <f>'[1]Electricity and CHPs'!D16</f>
        <v>65.549227662121538</v>
      </c>
      <c r="I66" s="1">
        <f>'[1]Electricity and CHPs'!E16</f>
        <v>64.464446238840182</v>
      </c>
      <c r="J66" s="1">
        <f>'[1]Electricity and CHPs'!F16</f>
        <v>63.146925761791977</v>
      </c>
      <c r="K66" s="1">
        <f>'[1]Electricity and CHPs'!G16</f>
        <v>60.977267112321194</v>
      </c>
    </row>
    <row r="67" spans="1:11" x14ac:dyDescent="0.25">
      <c r="A67" s="5" t="str">
        <f t="shared" si="43"/>
        <v>STEM</v>
      </c>
      <c r="B67" s="5" t="str">
        <f t="shared" ca="1" si="44"/>
        <v>STEM_to_Premise_AGS_1160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12.841920276385771</v>
      </c>
      <c r="G67" s="1">
        <f>'[1]Electricity and CHPs'!C17</f>
        <v>16.034691205512352</v>
      </c>
      <c r="H67" s="1">
        <f>'[1]Electricity and CHPs'!D17</f>
        <v>7.0931539528432843</v>
      </c>
      <c r="I67" s="1">
        <f>'[1]Electricity and CHPs'!E17</f>
        <v>12.620586414418243</v>
      </c>
      <c r="J67" s="1">
        <f>'[1]Electricity and CHPs'!F17</f>
        <v>13.06570116438253</v>
      </c>
      <c r="K67" s="1">
        <f>'[1]Electricity and CHPs'!G17</f>
        <v>13.397910575823239</v>
      </c>
    </row>
    <row r="68" spans="1:11" x14ac:dyDescent="0.25">
      <c r="A68" s="5" t="str">
        <f>A59</f>
        <v>STEM</v>
      </c>
      <c r="B68" s="5" t="str">
        <f ca="1">B59</f>
        <v>STEM_to_Premise_AGS_1160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0.11190205759937659</v>
      </c>
      <c r="G68" s="1">
        <f t="shared" ref="G68" si="48">SUM(G69:G71)</f>
        <v>0.1715297491950406</v>
      </c>
      <c r="H68" s="1">
        <f t="shared" ref="H68" si="49">SUM(H69:H71)</f>
        <v>6.0273302434628775E-3</v>
      </c>
      <c r="I68" s="1">
        <f t="shared" ref="I68" si="50">SUM(I69:I71)</f>
        <v>0.17152963975524133</v>
      </c>
      <c r="J68" s="1">
        <f t="shared" ref="J68" si="51">SUM(J69:J71)</f>
        <v>1.0712387160278407E-2</v>
      </c>
      <c r="K68" s="1">
        <f t="shared" ref="K68" si="52">SUM(K69:K71)</f>
        <v>5.3470047649970272E-2</v>
      </c>
    </row>
    <row r="69" spans="1:11" x14ac:dyDescent="0.25">
      <c r="A69" s="5" t="str">
        <f>A68</f>
        <v>STEM</v>
      </c>
      <c r="B69" s="5" t="str">
        <f ca="1">B68</f>
        <v>STEM_to_Premise_AGS_1160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3.9600519599547926E-2</v>
      </c>
      <c r="G69" s="1">
        <f>'[1]Electricity and CHPs'!C18</f>
        <v>9.3370180861731091E-5</v>
      </c>
      <c r="H69" s="1">
        <f>'[1]Electricity and CHPs'!D18</f>
        <v>1.9713478541184236E-3</v>
      </c>
      <c r="I69" s="1">
        <f>'[1]Electricity and CHPs'!E18</f>
        <v>3.7372184233333382E-4</v>
      </c>
      <c r="J69" s="1">
        <f>'[1]Electricity and CHPs'!F18</f>
        <v>9.3268650624835255E-4</v>
      </c>
      <c r="K69" s="1">
        <f>'[1]Electricity and CHPs'!G18</f>
        <v>6.3391993872273996E-7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STEM_to_Premise_AGS_1160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1.8005196017110957E-3</v>
      </c>
      <c r="G70" s="1">
        <f>'[1]Electricity and CHPs'!C28</f>
        <v>6.0470793413959135E-5</v>
      </c>
      <c r="H70" s="1">
        <f>'[1]Electricity and CHPs'!D28</f>
        <v>6.6242978344085394E-4</v>
      </c>
      <c r="I70" s="1">
        <f>'[1]Electricity and CHPs'!E28</f>
        <v>1.6917727838771353E-4</v>
      </c>
      <c r="J70" s="1">
        <f>'[1]Electricity and CHPs'!F28</f>
        <v>2.0519033502398098E-4</v>
      </c>
      <c r="K70" s="1">
        <f>'[1]Electricity and CHPs'!G28</f>
        <v>0</v>
      </c>
    </row>
    <row r="71" spans="1:11" x14ac:dyDescent="0.25">
      <c r="A71" s="5" t="str">
        <f t="shared" si="53"/>
        <v>STEM</v>
      </c>
      <c r="B71" s="5" t="str">
        <f t="shared" ca="1" si="54"/>
        <v>STEM_to_Premise_AGS_1160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7.0501018398117565E-2</v>
      </c>
      <c r="G71" s="1">
        <f>'[1]Electricity and CHPs'!C41</f>
        <v>0.1713759082207649</v>
      </c>
      <c r="H71" s="1">
        <f>'[1]Electricity and CHPs'!D41</f>
        <v>3.3935526059035996E-3</v>
      </c>
      <c r="I71" s="1">
        <f>'[1]Electricity and CHPs'!E41</f>
        <v>0.17098674063452027</v>
      </c>
      <c r="J71" s="1">
        <f>'[1]Electricity and CHPs'!F41</f>
        <v>9.5745103190060729E-3</v>
      </c>
      <c r="K71" s="1">
        <f>'[1]Electricity and CHPs'!G41</f>
        <v>5.3469413730031549E-2</v>
      </c>
    </row>
    <row r="72" spans="1:11" x14ac:dyDescent="0.25">
      <c r="A72" s="5" t="str">
        <f>A67</f>
        <v>STEM</v>
      </c>
      <c r="B72" s="5" t="str">
        <f ca="1">B67</f>
        <v>STEM_to_Premise_AGS_1160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0.11190205759937659</v>
      </c>
      <c r="G72" s="1">
        <f t="shared" ref="G72:K72" si="56">SUM(G73:G75)</f>
        <v>0.1715297491950406</v>
      </c>
      <c r="H72" s="1">
        <f t="shared" si="56"/>
        <v>6.0273302434628775E-3</v>
      </c>
      <c r="I72" s="1">
        <f t="shared" si="56"/>
        <v>0.17152963975524133</v>
      </c>
      <c r="J72" s="1">
        <f t="shared" si="56"/>
        <v>1.0712387160278407E-2</v>
      </c>
      <c r="K72" s="1">
        <f t="shared" si="56"/>
        <v>5.3470047649970272E-2</v>
      </c>
    </row>
    <row r="73" spans="1:11" x14ac:dyDescent="0.25">
      <c r="A73" s="5" t="str">
        <f>A72</f>
        <v>STEM</v>
      </c>
      <c r="B73" s="5" t="str">
        <f ca="1">B72</f>
        <v>STEM_to_Premise_AGS_1160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3.9600519599547926E-2</v>
      </c>
      <c r="G73" s="1">
        <f t="shared" ref="G73:K73" si="57">G69</f>
        <v>9.3370180861731091E-5</v>
      </c>
      <c r="H73" s="1">
        <f t="shared" si="57"/>
        <v>1.9713478541184236E-3</v>
      </c>
      <c r="I73" s="1">
        <f t="shared" si="57"/>
        <v>3.7372184233333382E-4</v>
      </c>
      <c r="J73" s="1">
        <f t="shared" si="57"/>
        <v>9.3268650624835255E-4</v>
      </c>
      <c r="K73" s="1">
        <f t="shared" si="57"/>
        <v>6.3391993872273996E-7</v>
      </c>
    </row>
    <row r="74" spans="1:11" x14ac:dyDescent="0.25">
      <c r="A74" s="5" t="str">
        <f t="shared" si="43"/>
        <v>STEM</v>
      </c>
      <c r="B74" s="5" t="str">
        <f t="shared" ca="1" si="44"/>
        <v>STEM_to_Premise_AGS_1160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1.8005196017110957E-3</v>
      </c>
      <c r="G74" s="1">
        <f>'[1]Electricity and CHPs'!C28</f>
        <v>6.0470793413959135E-5</v>
      </c>
      <c r="H74" s="1">
        <f>'[1]Electricity and CHPs'!D28</f>
        <v>6.6242978344085394E-4</v>
      </c>
      <c r="I74" s="1">
        <f>'[1]Electricity and CHPs'!E28</f>
        <v>1.6917727838771353E-4</v>
      </c>
      <c r="J74" s="1">
        <f>'[1]Electricity and CHPs'!F28</f>
        <v>2.0519033502398098E-4</v>
      </c>
      <c r="K74" s="1">
        <f>'[1]Electricity and CHPs'!G28</f>
        <v>0</v>
      </c>
    </row>
    <row r="75" spans="1:11" x14ac:dyDescent="0.25">
      <c r="A75" s="5" t="str">
        <f t="shared" si="43"/>
        <v>STEM</v>
      </c>
      <c r="B75" s="5" t="str">
        <f t="shared" ca="1" si="44"/>
        <v>STEM_to_Premise_AGS_1160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7.0501018398117565E-2</v>
      </c>
      <c r="G75" s="1">
        <f>'[1]Electricity and CHPs'!C41</f>
        <v>0.1713759082207649</v>
      </c>
      <c r="H75" s="1">
        <f>'[1]Electricity and CHPs'!D41</f>
        <v>3.3935526059035996E-3</v>
      </c>
      <c r="I75" s="1">
        <f>'[1]Electricity and CHPs'!E41</f>
        <v>0.17098674063452027</v>
      </c>
      <c r="J75" s="1">
        <f>'[1]Electricity and CHPs'!F41</f>
        <v>9.5745103190060729E-3</v>
      </c>
      <c r="K75" s="1">
        <f>'[1]Electricity and CHPs'!G41</f>
        <v>5.3469413730031549E-2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STEM_to_Premise_AGS_1160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STEM_to_Premise_AGS_1160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STEM_to_Premise_AGS_1160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STEM_to_Premise_AGS_1160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STEM_to_Premise_AGS_1160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3.2313754595526056</v>
      </c>
      <c r="G80" s="1">
        <f t="shared" ref="G80:K80" si="60">SUM(G81:G95)</f>
        <v>1.8299053376323686</v>
      </c>
      <c r="H80" s="1">
        <f t="shared" si="60"/>
        <v>2.0718465852515022</v>
      </c>
      <c r="I80" s="1">
        <f t="shared" si="60"/>
        <v>3.7723732303554947</v>
      </c>
      <c r="J80" s="1">
        <f t="shared" si="60"/>
        <v>4.3670300452412016</v>
      </c>
      <c r="K80" s="1">
        <f t="shared" si="60"/>
        <v>3.8024316972854186</v>
      </c>
    </row>
    <row r="81" spans="1:11" x14ac:dyDescent="0.25">
      <c r="A81" s="5" t="str">
        <f t="shared" si="43"/>
        <v>STEM</v>
      </c>
      <c r="B81" s="5" t="str">
        <f t="shared" ca="1" si="44"/>
        <v>STEM_to_Premise_AGS_1160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0.214896130462467</v>
      </c>
      <c r="K81" s="1">
        <f>'[1]Electricity and CHPs'!G21</f>
        <v>9.711007110413531E-4</v>
      </c>
    </row>
    <row r="82" spans="1:11" x14ac:dyDescent="0.25">
      <c r="A82" s="5" t="str">
        <f t="shared" si="43"/>
        <v>STEM</v>
      </c>
      <c r="B82" s="5" t="str">
        <f t="shared" ca="1" si="44"/>
        <v>STEM_to_Premise_AGS_1160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3.7425807429746676E-4</v>
      </c>
      <c r="H82" s="1">
        <f>'[1]Electricity and CHPs'!D22</f>
        <v>3.8439619654005597E-3</v>
      </c>
      <c r="I82" s="1">
        <f>'[1]Electricity and CHPs'!E22</f>
        <v>2.1638505989905093E-3</v>
      </c>
      <c r="J82" s="1">
        <f>'[1]Electricity and CHPs'!F22</f>
        <v>7.0423788420760402E-3</v>
      </c>
      <c r="K82" s="1">
        <f>'[1]Electricity and CHPs'!G22</f>
        <v>5.4568699736499146E-4</v>
      </c>
    </row>
    <row r="83" spans="1:11" x14ac:dyDescent="0.25">
      <c r="A83" s="5" t="str">
        <f t="shared" si="43"/>
        <v>STEM</v>
      </c>
      <c r="B83" s="5" t="str">
        <f t="shared" ca="1" si="44"/>
        <v>STEM_to_Premise_AGS_1160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5.612769974662697E-3</v>
      </c>
      <c r="K83" s="1">
        <f>'[1]Electricity and CHPs'!G23</f>
        <v>4.6483067095681859E-3</v>
      </c>
    </row>
    <row r="84" spans="1:11" x14ac:dyDescent="0.25">
      <c r="A84" s="5" t="str">
        <f t="shared" si="43"/>
        <v>STEM</v>
      </c>
      <c r="B84" s="5" t="str">
        <f t="shared" ca="1" si="44"/>
        <v>STEM_to_Premise_AGS_1160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0.96588051954647824</v>
      </c>
      <c r="G84" s="1">
        <f>'[1]Electricity and CHPs'!C24</f>
        <v>3.7895674046763372E-4</v>
      </c>
      <c r="H84" s="1">
        <f>'[1]Electricity and CHPs'!D24</f>
        <v>3.9008753693882902E-3</v>
      </c>
      <c r="I84" s="1">
        <f>'[1]Electricity and CHPs'!E24</f>
        <v>1.1593863696288509E-2</v>
      </c>
      <c r="J84" s="1">
        <f>'[1]Electricity and CHPs'!F24</f>
        <v>1.77031573321361E-2</v>
      </c>
      <c r="K84" s="1">
        <f>'[1]Electricity and CHPs'!G24</f>
        <v>2.677528365294353E-4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STEM_to_Premise_AGS_1160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1.7758430253391962E-2</v>
      </c>
      <c r="K85" s="1">
        <f>'[1]Electricity and CHPs'!G29</f>
        <v>6.6760862678284186E-4</v>
      </c>
    </row>
    <row r="86" spans="1:11" x14ac:dyDescent="0.25">
      <c r="A86" s="5" t="str">
        <f t="shared" si="43"/>
        <v>STEM</v>
      </c>
      <c r="B86" s="5" t="str">
        <f t="shared" ca="1" si="44"/>
        <v>STEM_to_Premise_AGS_1160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0.66996103916528915</v>
      </c>
      <c r="G86" s="1">
        <f>'[1]Electricity and CHPs'!C39</f>
        <v>9.0306008829809936E-2</v>
      </c>
      <c r="H86" s="1">
        <f>'[1]Electricity and CHPs'!D39</f>
        <v>4.9798336820940488E-2</v>
      </c>
      <c r="I86" s="1">
        <f>'[1]Electricity and CHPs'!E39</f>
        <v>4.0439960070721252E-2</v>
      </c>
      <c r="J86" s="1">
        <f>'[1]Electricity and CHPs'!F39</f>
        <v>0.12206591534685937</v>
      </c>
      <c r="K86" s="1">
        <f>'[1]Electricity and CHPs'!G39</f>
        <v>4.22804614264259E-2</v>
      </c>
    </row>
    <row r="87" spans="1:11" x14ac:dyDescent="0.25">
      <c r="A87" s="5" t="str">
        <f t="shared" si="43"/>
        <v>STEM</v>
      </c>
      <c r="B87" s="5" t="str">
        <f t="shared" ca="1" si="44"/>
        <v>STEM_to_Premise_AGS_1160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3.2254864051709131E-2</v>
      </c>
      <c r="K87" s="1">
        <f>'[1]Electricity and CHPs'!G40</f>
        <v>2.4448365022973564E-2</v>
      </c>
    </row>
    <row r="88" spans="1:11" x14ac:dyDescent="0.25">
      <c r="A88" s="5" t="str">
        <f t="shared" si="43"/>
        <v>STEM</v>
      </c>
      <c r="B88" s="5" t="str">
        <f t="shared" ca="1" si="44"/>
        <v>STEM_to_Premise_AGS_1160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4.6063838349783709E-4</v>
      </c>
      <c r="J88" s="1">
        <f>'[1]Electricity and CHPs'!F47</f>
        <v>4.0913699253451114E-3</v>
      </c>
      <c r="K88" s="1">
        <f>'[1]Electricity and CHPs'!G47</f>
        <v>5.6059271062700576E-4</v>
      </c>
    </row>
    <row r="89" spans="1:11" x14ac:dyDescent="0.25">
      <c r="A89" s="5" t="str">
        <f t="shared" si="43"/>
        <v>STEM</v>
      </c>
      <c r="B89" s="5" t="str">
        <f t="shared" ca="1" si="44"/>
        <v>STEM_to_Premise_AGS_1160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1.3964247648672323E-2</v>
      </c>
      <c r="G89" s="1">
        <f>'[1]Electricity and CHPs'!C48</f>
        <v>3.86241556757078E-3</v>
      </c>
      <c r="H89" s="1">
        <f>'[1]Electricity and CHPs'!D48</f>
        <v>1.202274775437129E-2</v>
      </c>
      <c r="I89" s="1">
        <f>'[1]Electricity and CHPs'!E48</f>
        <v>1.1353297125664729E-2</v>
      </c>
      <c r="J89" s="1">
        <f>'[1]Electricity and CHPs'!F48</f>
        <v>1.7188564328783844E-2</v>
      </c>
      <c r="K89" s="1">
        <f>'[1]Electricity and CHPs'!G48</f>
        <v>3.1276308316370086E-2</v>
      </c>
    </row>
    <row r="90" spans="1:11" x14ac:dyDescent="0.25">
      <c r="A90" s="5" t="str">
        <f t="shared" si="43"/>
        <v>STEM</v>
      </c>
      <c r="B90" s="5" t="str">
        <f t="shared" ca="1" si="44"/>
        <v>STEM_to_Premise_AGS_1160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1.9618160825061619E-4</v>
      </c>
      <c r="J90" s="1">
        <f>'[1]Electricity and CHPs'!F49</f>
        <v>6.191647733340157E-4</v>
      </c>
      <c r="K90" s="1">
        <f>'[1]Electricity and CHPs'!G49</f>
        <v>4.1584671446885722E-4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STEM_to_Premise_AGS_1160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2.7807573144165112E-2</v>
      </c>
      <c r="G91" s="1">
        <f>'[1]Electricity and CHPs'!C51</f>
        <v>3.097088237346563E-3</v>
      </c>
      <c r="H91" s="1">
        <f>'[1]Electricity and CHPs'!D51</f>
        <v>1.2870936119882116E-2</v>
      </c>
      <c r="I91" s="1">
        <f>'[1]Electricity and CHPs'!E51</f>
        <v>0.24955291624484566</v>
      </c>
      <c r="J91" s="1">
        <f>'[1]Electricity and CHPs'!F51</f>
        <v>0.47740312525953776</v>
      </c>
      <c r="K91" s="1">
        <f>'[1]Electricity and CHPs'!G51</f>
        <v>0.46756954335253975</v>
      </c>
    </row>
    <row r="92" spans="1:11" x14ac:dyDescent="0.25">
      <c r="A92" s="5" t="str">
        <f t="shared" si="43"/>
        <v>STEM</v>
      </c>
      <c r="B92" s="5" t="str">
        <f t="shared" ca="1" si="44"/>
        <v>STEM_to_Premise_AGS_1160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8.2611077540828632E-4</v>
      </c>
      <c r="J92" s="1">
        <f>'[1]Electricity and CHPs'!F52</f>
        <v>3.1350485178011237E-3</v>
      </c>
      <c r="K92" s="1">
        <f>'[1]Electricity and CHPs'!G52</f>
        <v>2.0615497065999029E-3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STEM_to_Premise_AGS_1160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0.9593650408715183</v>
      </c>
      <c r="G93" s="1">
        <f>'[1]Electricity and CHPs'!C54</f>
        <v>1.1060002312419168</v>
      </c>
      <c r="H93" s="1">
        <f>'[1]Electricity and CHPs'!D54</f>
        <v>1.6283219330122205</v>
      </c>
      <c r="I93" s="1">
        <f>'[1]Electricity and CHPs'!E54</f>
        <v>1.6283420831643733</v>
      </c>
      <c r="J93" s="1">
        <f>'[1]Electricity and CHPs'!F54</f>
        <v>1.6745197713944098</v>
      </c>
      <c r="K93" s="1">
        <f>'[1]Electricity and CHPs'!G54</f>
        <v>3.2235102702816452</v>
      </c>
    </row>
    <row r="94" spans="1:11" x14ac:dyDescent="0.25">
      <c r="A94" s="5" t="str">
        <f t="shared" si="43"/>
        <v>STEM</v>
      </c>
      <c r="B94" s="5" t="str">
        <f t="shared" ca="1" si="44"/>
        <v>STEM_to_Premise_AGS_1160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0.59439703917648223</v>
      </c>
      <c r="G94" s="1">
        <f>'[1]Electricity and CHPs'!C55</f>
        <v>0.62588637894095944</v>
      </c>
      <c r="H94" s="1">
        <f>'[1]Electricity and CHPs'!D55</f>
        <v>0.36108779420929887</v>
      </c>
      <c r="I94" s="1">
        <f>'[1]Electricity and CHPs'!E55</f>
        <v>1.8268876930608446</v>
      </c>
      <c r="J94" s="1">
        <f>'[1]Electricity and CHPs'!F55</f>
        <v>1.7703747058161319</v>
      </c>
      <c r="K94" s="1">
        <f>'[1]Electricity and CHPs'!G55</f>
        <v>2.8178736056944619E-3</v>
      </c>
    </row>
    <row r="95" spans="1:11" x14ac:dyDescent="0.25">
      <c r="A95" s="5" t="str">
        <f t="shared" si="43"/>
        <v>STEM</v>
      </c>
      <c r="B95" s="5" t="str">
        <f t="shared" ca="1" si="44"/>
        <v>STEM_to_Premise_AGS_1160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5.5663562660963829E-4</v>
      </c>
      <c r="J95" s="1">
        <f>'[1]Electricity and CHPs'!F58</f>
        <v>2.3646489625553488E-3</v>
      </c>
      <c r="K95" s="1">
        <f>'[1]Electricity and CHPs'!G58</f>
        <v>3.9043026678739902E-4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STEM_to_Premise_AGS_1160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2.2128983166726024</v>
      </c>
      <c r="G96" s="1">
        <f t="shared" ref="G96:K96" si="65">G80-G112</f>
        <v>0.67149366311182823</v>
      </c>
      <c r="H96" s="1">
        <f t="shared" si="65"/>
        <v>0.38066496379789383</v>
      </c>
      <c r="I96" s="1">
        <f t="shared" si="65"/>
        <v>2.139913247082962</v>
      </c>
      <c r="J96" s="1">
        <f t="shared" si="65"/>
        <v>2.6402627691308345</v>
      </c>
      <c r="K96" s="1">
        <f t="shared" si="65"/>
        <v>0.51616708273870016</v>
      </c>
    </row>
    <row r="97" spans="1:11" x14ac:dyDescent="0.25">
      <c r="A97" s="5" t="str">
        <f t="shared" si="61"/>
        <v>STEM</v>
      </c>
      <c r="B97" s="5" t="str">
        <f t="shared" ca="1" si="62"/>
        <v>STEM_to_Premise_AGS_1160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0.21072612349950837</v>
      </c>
      <c r="K97" s="1">
        <f t="shared" si="66"/>
        <v>8.6583463261660451E-4</v>
      </c>
    </row>
    <row r="98" spans="1:11" x14ac:dyDescent="0.25">
      <c r="A98" s="5" t="str">
        <f t="shared" si="61"/>
        <v>STEM</v>
      </c>
      <c r="B98" s="5" t="str">
        <f t="shared" ca="1" si="62"/>
        <v>STEM_to_Premise_AGS_1160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3.4716142080041493E-4</v>
      </c>
      <c r="H98" s="1">
        <f t="shared" si="67"/>
        <v>3.2991664274171044E-3</v>
      </c>
      <c r="I98" s="1">
        <f t="shared" si="67"/>
        <v>2.1596946329602131E-3</v>
      </c>
      <c r="J98" s="1">
        <f t="shared" si="67"/>
        <v>6.9057231994451053E-3</v>
      </c>
      <c r="K98" s="1">
        <f t="shared" si="67"/>
        <v>4.865352228817961E-4</v>
      </c>
    </row>
    <row r="99" spans="1:11" x14ac:dyDescent="0.25">
      <c r="A99" s="5" t="str">
        <f t="shared" si="61"/>
        <v>STEM</v>
      </c>
      <c r="B99" s="5" t="str">
        <f t="shared" ca="1" si="62"/>
        <v>STEM_to_Premise_AGS_1160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5.5038555431861542E-3</v>
      </c>
      <c r="K99" s="1">
        <f t="shared" si="68"/>
        <v>4.1444361912292768E-3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STEM_to_Premise_AGS_1160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0.94075069297086611</v>
      </c>
      <c r="G100" s="1">
        <f t="shared" si="69"/>
        <v>3.5151989890823925E-4</v>
      </c>
      <c r="H100" s="1">
        <f t="shared" si="69"/>
        <v>3.3480136307444093E-3</v>
      </c>
      <c r="I100" s="1">
        <f t="shared" si="69"/>
        <v>1.1571596122129676E-2</v>
      </c>
      <c r="J100" s="1">
        <f t="shared" si="69"/>
        <v>1.7359631884830511E-2</v>
      </c>
      <c r="K100" s="1">
        <f t="shared" si="69"/>
        <v>2.3872877057202072E-4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STEM_to_Premise_AGS_1160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1.7413832248539599E-2</v>
      </c>
      <c r="K101" s="1">
        <f t="shared" si="70"/>
        <v>5.9524070318344423E-4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STEM_to_Premise_AGS_1160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0.65253030691017977</v>
      </c>
      <c r="G102" s="1">
        <f t="shared" si="71"/>
        <v>8.3767764773068076E-2</v>
      </c>
      <c r="H102" s="1">
        <f t="shared" si="71"/>
        <v>4.2740537617087411E-2</v>
      </c>
      <c r="I102" s="1">
        <f t="shared" si="71"/>
        <v>4.0362289689781436E-2</v>
      </c>
      <c r="J102" s="1">
        <f t="shared" si="71"/>
        <v>0.11969725605159474</v>
      </c>
      <c r="K102" s="1">
        <f t="shared" si="71"/>
        <v>3.7697313337103598E-2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STEM_to_Premise_AGS_1160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3.1628966287075337E-2</v>
      </c>
      <c r="K103" s="1">
        <f t="shared" si="72"/>
        <v>2.1798193438704563E-2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STEM_to_Premise_AGS_1160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4.5975366554412966E-4</v>
      </c>
      <c r="J104" s="1">
        <f t="shared" si="73"/>
        <v>4.0119778905047801E-3</v>
      </c>
      <c r="K104" s="1">
        <f t="shared" si="73"/>
        <v>4.9982517583864754E-4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STEM_to_Premise_AGS_1160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1.3600932399458263E-2</v>
      </c>
      <c r="G105" s="1">
        <f t="shared" si="74"/>
        <v>3.5827728731745601E-3</v>
      </c>
      <c r="H105" s="1">
        <f t="shared" si="74"/>
        <v>1.0318792462971951E-2</v>
      </c>
      <c r="I105" s="1">
        <f t="shared" si="74"/>
        <v>1.1331491591951758E-2</v>
      </c>
      <c r="J105" s="1">
        <f t="shared" si="74"/>
        <v>1.6855024433114062E-2</v>
      </c>
      <c r="K105" s="1">
        <f t="shared" si="74"/>
        <v>2.7885996388231221E-2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STEM_to_Premise_AGS_1160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1.9580481509306696E-4</v>
      </c>
      <c r="J106" s="1">
        <f t="shared" si="75"/>
        <v>6.0715003202403901E-4</v>
      </c>
      <c r="K106" s="1">
        <f t="shared" si="75"/>
        <v>3.7076946103856015E-4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STEM_to_Premise_AGS_1160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2.708408874163297E-2</v>
      </c>
      <c r="G107" s="1">
        <f t="shared" si="76"/>
        <v>2.8728559960657157E-3</v>
      </c>
      <c r="H107" s="1">
        <f t="shared" si="76"/>
        <v>1.1046769119558746E-2</v>
      </c>
      <c r="I107" s="1">
        <f t="shared" si="76"/>
        <v>0.24907361631389907</v>
      </c>
      <c r="J107" s="1">
        <f t="shared" si="76"/>
        <v>0.46813923413136233</v>
      </c>
      <c r="K107" s="1">
        <f t="shared" si="76"/>
        <v>0.41688560124442159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STEM_to_Premise_AGS_1160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8.2452411858389182E-4</v>
      </c>
      <c r="J108" s="1">
        <f t="shared" si="77"/>
        <v>3.0742136664694145E-3</v>
      </c>
      <c r="K108" s="1">
        <f t="shared" si="77"/>
        <v>1.8380803479390979E-3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STEM_to_Premise_AGS_1160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STEM_to_Premise_AGS_1160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0.57893229565046522</v>
      </c>
      <c r="G110" s="1">
        <f t="shared" si="79"/>
        <v>0.58057158814981136</v>
      </c>
      <c r="H110" s="1">
        <f t="shared" si="79"/>
        <v>0.30991168454011409</v>
      </c>
      <c r="I110" s="1">
        <f t="shared" si="79"/>
        <v>1.8233789095999768</v>
      </c>
      <c r="J110" s="1">
        <f t="shared" si="79"/>
        <v>1.7360210167366141</v>
      </c>
      <c r="K110" s="1">
        <f t="shared" si="79"/>
        <v>2.5124197010732026E-3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STEM_to_Premise_AGS_1160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5.5556653304258637E-4</v>
      </c>
      <c r="J111" s="1">
        <f t="shared" si="80"/>
        <v>2.3187635265654676E-3</v>
      </c>
      <c r="K111" s="1">
        <f t="shared" si="80"/>
        <v>3.481081238667481E-4</v>
      </c>
    </row>
    <row r="112" spans="1:11" x14ac:dyDescent="0.25">
      <c r="A112" s="5" t="str">
        <f>A95</f>
        <v>STEM</v>
      </c>
      <c r="B112" s="5" t="str">
        <f ca="1">B95</f>
        <v>STEM_to_Premise_AGS_1160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1.0184771428800032</v>
      </c>
      <c r="G112" s="1">
        <f t="shared" ref="G112:K112" si="81">SUM(G113:G127)</f>
        <v>1.1584116745205404</v>
      </c>
      <c r="H112" s="1">
        <f t="shared" si="81"/>
        <v>1.6911816214536084</v>
      </c>
      <c r="I112" s="1">
        <f t="shared" si="81"/>
        <v>1.6324599832725324</v>
      </c>
      <c r="J112" s="1">
        <f t="shared" si="81"/>
        <v>1.7267672761103672</v>
      </c>
      <c r="K112" s="1">
        <f t="shared" si="81"/>
        <v>3.2862646145467185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STEM_to_Premise_AGS_1160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4.1700069629586221E-3</v>
      </c>
      <c r="K113" s="1">
        <f>'[1]Electricity and CHPs_IN'!Q$23/SUM('[1]Electricity and CHPs_IN'!Q$22:Q$23)*K81</f>
        <v>1.0526607842474861E-4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STEM_to_Premise_AGS_1160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2.7096653497051855E-5</v>
      </c>
      <c r="H114" s="1">
        <f>'[1]Electricity and CHPs_IN'!N$23/SUM('[1]Electricity and CHPs_IN'!N$22:N$23)*H82</f>
        <v>5.4479553798345514E-4</v>
      </c>
      <c r="I114" s="1">
        <f>'[1]Electricity and CHPs_IN'!O$23/SUM('[1]Electricity and CHPs_IN'!O$22:O$23)*I82</f>
        <v>4.1559660302959875E-6</v>
      </c>
      <c r="J114" s="1">
        <f>'[1]Electricity and CHPs_IN'!P$23/SUM('[1]Electricity and CHPs_IN'!P$22:P$23)*J82</f>
        <v>1.3665564263093451E-4</v>
      </c>
      <c r="K114" s="1">
        <f>'[1]Electricity and CHPs_IN'!Q$23/SUM('[1]Electricity and CHPs_IN'!Q$22:Q$23)*K82</f>
        <v>5.9151774483195353E-5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STEM_to_Premise_AGS_1160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1.0891443147654267E-4</v>
      </c>
      <c r="K115" s="1">
        <f>'[1]Electricity and CHPs_IN'!Q$23/SUM('[1]Electricity and CHPs_IN'!Q$22:Q$23)*K83</f>
        <v>5.0387051833890913E-4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STEM_to_Premise_AGS_1160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2.5129826575612173E-2</v>
      </c>
      <c r="G116" s="1">
        <f>'[1]Electricity and CHPs_IN'!M$23/SUM('[1]Electricity and CHPs_IN'!M$22:M$23)*G84</f>
        <v>2.743684155939447E-5</v>
      </c>
      <c r="H116" s="1">
        <f>'[1]Electricity and CHPs_IN'!N$23/SUM('[1]Electricity and CHPs_IN'!N$22:N$23)*H84</f>
        <v>5.5286173864388085E-4</v>
      </c>
      <c r="I116" s="1">
        <f>'[1]Electricity and CHPs_IN'!O$23/SUM('[1]Electricity and CHPs_IN'!O$22:O$23)*I84</f>
        <v>2.2267574158833256E-5</v>
      </c>
      <c r="J116" s="1">
        <f>'[1]Electricity and CHPs_IN'!P$23/SUM('[1]Electricity and CHPs_IN'!P$22:P$23)*J84</f>
        <v>3.4352544730559059E-4</v>
      </c>
      <c r="K116" s="1">
        <f>'[1]Electricity and CHPs_IN'!Q$23/SUM('[1]Electricity and CHPs_IN'!Q$22:Q$23)*K84</f>
        <v>2.9024065957414581E-5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STEM_to_Premise_AGS_1160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3.4459800485236438E-4</v>
      </c>
      <c r="K117" s="1">
        <f>'[1]Electricity and CHPs_IN'!Q$23/SUM('[1]Electricity and CHPs_IN'!Q$22:Q$23)*K85</f>
        <v>7.2367923599397625E-5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STEM_to_Premise_AGS_1160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1.743073225510941E-2</v>
      </c>
      <c r="G118" s="1">
        <f>'[1]Electricity and CHPs_IN'!M$23/SUM('[1]Electricity and CHPs_IN'!M$22:M$23)*G86</f>
        <v>6.538244056741859E-3</v>
      </c>
      <c r="H118" s="1">
        <f>'[1]Electricity and CHPs_IN'!N$23/SUM('[1]Electricity and CHPs_IN'!N$22:N$23)*H86</f>
        <v>7.0577992038530768E-3</v>
      </c>
      <c r="I118" s="1">
        <f>'[1]Electricity and CHPs_IN'!O$23/SUM('[1]Electricity and CHPs_IN'!O$22:O$23)*I86</f>
        <v>7.7670380939816821E-5</v>
      </c>
      <c r="J118" s="1">
        <f>'[1]Electricity and CHPs_IN'!P$23/SUM('[1]Electricity and CHPs_IN'!P$22:P$23)*J86</f>
        <v>2.3686592952646217E-3</v>
      </c>
      <c r="K118" s="1">
        <f>'[1]Electricity and CHPs_IN'!Q$23/SUM('[1]Electricity and CHPs_IN'!Q$22:Q$23)*K86</f>
        <v>4.5831480893223026E-3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STEM_to_Premise_AGS_1160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6.2589776463379664E-4</v>
      </c>
      <c r="K119" s="1">
        <f>'[1]Electricity and CHPs_IN'!Q$23/SUM('[1]Electricity and CHPs_IN'!Q$22:Q$23)*K87</f>
        <v>2.6501715842690006E-3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STEM_to_Premise_AGS_1160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8.847179537074239E-7</v>
      </c>
      <c r="J120" s="1">
        <f>'[1]Electricity and CHPs_IN'!P$23/SUM('[1]Electricity and CHPs_IN'!P$22:P$23)*J88</f>
        <v>7.9392034840331549E-5</v>
      </c>
      <c r="K120" s="1">
        <f>'[1]Electricity and CHPs_IN'!Q$23/SUM('[1]Electricity and CHPs_IN'!Q$22:Q$23)*K88</f>
        <v>6.0767534788358179E-5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STEM_to_Premise_AGS_1160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3.6331524921406113E-4</v>
      </c>
      <c r="G121" s="1">
        <f>'[1]Electricity and CHPs_IN'!M$23/SUM('[1]Electricity and CHPs_IN'!M$22:M$23)*G89</f>
        <v>2.7964269439622003E-4</v>
      </c>
      <c r="H121" s="1">
        <f>'[1]Electricity and CHPs_IN'!N$23/SUM('[1]Electricity and CHPs_IN'!N$22:N$23)*H89</f>
        <v>1.7039552913993385E-3</v>
      </c>
      <c r="I121" s="1">
        <f>'[1]Electricity and CHPs_IN'!O$23/SUM('[1]Electricity and CHPs_IN'!O$22:O$23)*I89</f>
        <v>2.1805533712970837E-5</v>
      </c>
      <c r="J121" s="1">
        <f>'[1]Electricity and CHPs_IN'!P$23/SUM('[1]Electricity and CHPs_IN'!P$22:P$23)*J89</f>
        <v>3.3353989566978069E-4</v>
      </c>
      <c r="K121" s="1">
        <f>'[1]Electricity and CHPs_IN'!Q$23/SUM('[1]Electricity and CHPs_IN'!Q$22:Q$23)*K89</f>
        <v>3.3903119281388627E-3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STEM_to_Premise_AGS_1160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3.7679315754921584E-7</v>
      </c>
      <c r="J122" s="1">
        <f>'[1]Electricity and CHPs_IN'!P$23/SUM('[1]Electricity and CHPs_IN'!P$22:P$23)*J90</f>
        <v>1.201474130997669E-5</v>
      </c>
      <c r="K122" s="1">
        <f>'[1]Electricity and CHPs_IN'!Q$23/SUM('[1]Electricity and CHPs_IN'!Q$22:Q$23)*K90</f>
        <v>4.5077253430297075E-5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STEM_to_Premise_AGS_1160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7.2348440253214318E-4</v>
      </c>
      <c r="G123" s="1">
        <f>'[1]Electricity and CHPs_IN'!M$23/SUM('[1]Electricity and CHPs_IN'!M$22:M$23)*G91</f>
        <v>2.2423224128084748E-4</v>
      </c>
      <c r="H123" s="1">
        <f>'[1]Electricity and CHPs_IN'!N$23/SUM('[1]Electricity and CHPs_IN'!N$22:N$23)*H91</f>
        <v>1.8241670003233694E-3</v>
      </c>
      <c r="I123" s="1">
        <f>'[1]Electricity and CHPs_IN'!O$23/SUM('[1]Electricity and CHPs_IN'!O$22:O$23)*I91</f>
        <v>4.7929993094658532E-4</v>
      </c>
      <c r="J123" s="1">
        <f>'[1]Electricity and CHPs_IN'!P$23/SUM('[1]Electricity and CHPs_IN'!P$22:P$23)*J91</f>
        <v>9.2638911281754388E-3</v>
      </c>
      <c r="K123" s="1">
        <f>'[1]Electricity and CHPs_IN'!Q$23/SUM('[1]Electricity and CHPs_IN'!Q$22:Q$23)*K91</f>
        <v>5.0683942108118177E-2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STEM_to_Premise_AGS_1160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1.5866568243944529E-6</v>
      </c>
      <c r="J124" s="1">
        <f>'[1]Electricity and CHPs_IN'!P$23/SUM('[1]Electricity and CHPs_IN'!P$22:P$23)*J92</f>
        <v>6.0834851331709339E-5</v>
      </c>
      <c r="K124" s="1">
        <f>'[1]Electricity and CHPs_IN'!Q$23/SUM('[1]Electricity and CHPs_IN'!Q$22:Q$23)*K92</f>
        <v>2.2346935866080495E-4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STEM_to_Premise_AGS_1160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0.9593650408715183</v>
      </c>
      <c r="G125" s="1">
        <f t="shared" si="83"/>
        <v>1.1060002312419168</v>
      </c>
      <c r="H125" s="1">
        <f t="shared" si="83"/>
        <v>1.6283219330122205</v>
      </c>
      <c r="I125" s="1">
        <f t="shared" si="83"/>
        <v>1.6283420831643733</v>
      </c>
      <c r="J125" s="1">
        <f t="shared" si="83"/>
        <v>1.6745197713944098</v>
      </c>
      <c r="K125" s="1">
        <f t="shared" si="83"/>
        <v>3.2235102702816452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STEM_to_Premise_AGS_1160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1.5464743526017018E-2</v>
      </c>
      <c r="G126" s="1">
        <f>'[1]Electricity and CHPs_IN'!M$23/SUM('[1]Electricity and CHPs_IN'!M$22:M$23)*G94</f>
        <v>4.5314790791148106E-2</v>
      </c>
      <c r="H126" s="1">
        <f>'[1]Electricity and CHPs_IN'!N$23/SUM('[1]Electricity and CHPs_IN'!N$22:N$23)*H94</f>
        <v>5.1176109669184781E-2</v>
      </c>
      <c r="I126" s="1">
        <f>'[1]Electricity and CHPs_IN'!O$23/SUM('[1]Electricity and CHPs_IN'!O$22:O$23)*I94</f>
        <v>3.5087834608677503E-3</v>
      </c>
      <c r="J126" s="1">
        <f>'[1]Electricity and CHPs_IN'!P$23/SUM('[1]Electricity and CHPs_IN'!P$22:P$23)*J94</f>
        <v>3.4353689079517837E-2</v>
      </c>
      <c r="K126" s="1">
        <f>'[1]Electricity and CHPs_IN'!Q$23/SUM('[1]Electricity and CHPs_IN'!Q$22:Q$23)*K94</f>
        <v>3.054539046212591E-4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STEM_to_Premise_AGS_1160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1.0690935670519112E-6</v>
      </c>
      <c r="J127" s="1">
        <f>'[1]Electricity and CHPs_IN'!P$23/SUM('[1]Electricity and CHPs_IN'!P$22:P$23)*J95</f>
        <v>4.5885435989881193E-5</v>
      </c>
      <c r="K127" s="1">
        <f>'[1]Electricity and CHPs_IN'!Q$23/SUM('[1]Electricity and CHPs_IN'!Q$22:Q$23)*K95</f>
        <v>4.2322142920650906E-5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STEM_to_Premise_AGS_1160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8.2546787162643298</v>
      </c>
      <c r="G128" s="1">
        <f t="shared" ref="G128:K128" si="84">SUM(G129:G134)</f>
        <v>8.9452061352181396</v>
      </c>
      <c r="H128" s="1">
        <f t="shared" si="84"/>
        <v>9.1760223582018003</v>
      </c>
      <c r="I128" s="1">
        <f t="shared" si="84"/>
        <v>9.1336167408334337</v>
      </c>
      <c r="J128" s="1">
        <f t="shared" si="84"/>
        <v>9.3121051567881175</v>
      </c>
      <c r="K128" s="1">
        <f t="shared" si="84"/>
        <v>11.007148758753777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STEM_to_Premise_AGS_1160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6.5070005192512239</v>
      </c>
      <c r="G129" s="1">
        <f>'[1]Electricity and CHPs'!C19</f>
        <v>7.3027690915564687</v>
      </c>
      <c r="H129" s="1">
        <f>'[1]Electricity and CHPs'!D19</f>
        <v>7.4118164521308545</v>
      </c>
      <c r="I129" s="1">
        <f>'[1]Electricity and CHPs'!E19</f>
        <v>7.3981397877020454</v>
      </c>
      <c r="J129" s="1">
        <f>'[1]Electricity and CHPs'!F19</f>
        <v>4.5642089850863972</v>
      </c>
      <c r="K129" s="1">
        <f>'[1]Electricity and CHPs'!G19</f>
        <v>4.6534312621855625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STEM_to_Premise_AGS_1160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3.0628014403781698</v>
      </c>
      <c r="K130" s="1">
        <f>'[1]Electricity and CHPs'!G20</f>
        <v>4.4441221832731665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STEM_to_Premise_AGS_1160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1.5176371578229615</v>
      </c>
      <c r="G131" s="1">
        <f>'[1]Electricity and CHPs'!C26</f>
        <v>1.4122791038806959</v>
      </c>
      <c r="H131" s="1">
        <f>'[1]Electricity and CHPs'!D26</f>
        <v>1.4274992311638253</v>
      </c>
      <c r="I131" s="1">
        <f>'[1]Electricity and CHPs'!E26</f>
        <v>1.4025306113164644</v>
      </c>
      <c r="J131" s="1">
        <f>'[1]Electricity and CHPs'!F26</f>
        <v>0.8722797366180256</v>
      </c>
      <c r="K131" s="1">
        <f>'[1]Electricity and CHPs'!G26</f>
        <v>0.60489927593730297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STEM_to_Premise_AGS_1160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0.51232789899100351</v>
      </c>
      <c r="K132" s="1">
        <f>'[1]Electricity and CHPs'!G27</f>
        <v>0.71175348263823268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STEM_to_Premise_AGS_1160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0.23004103919014507</v>
      </c>
      <c r="G133" s="1">
        <f>'[1]Electricity and CHPs'!C44</f>
        <v>0.23015793978097485</v>
      </c>
      <c r="H133" s="1">
        <f>'[1]Electricity and CHPs'!D44</f>
        <v>0.33670667490711909</v>
      </c>
      <c r="I133" s="1">
        <f>'[1]Electricity and CHPs'!E44</f>
        <v>0.33294634181492505</v>
      </c>
      <c r="J133" s="1">
        <f>'[1]Electricity and CHPs'!F44</f>
        <v>5.7133023998606536E-2</v>
      </c>
      <c r="K133" s="1">
        <f>'[1]Electricity and CHPs'!G44</f>
        <v>5.4117740577915789E-5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STEM_to_Premise_AGS_1160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0.24335407171591433</v>
      </c>
      <c r="K134" s="1">
        <f>'[1]Electricity and CHPs'!G45</f>
        <v>0.59288843697893256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STEM_to_Premise_AGS_1160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4.0123188385370927</v>
      </c>
      <c r="G135" s="1">
        <f t="shared" ref="G135:K135" si="86">SUM(G136:G139)</f>
        <v>4.3575240977185823</v>
      </c>
      <c r="H135" s="1">
        <f t="shared" si="86"/>
        <v>4.4196578416473393</v>
      </c>
      <c r="I135" s="1">
        <f t="shared" si="86"/>
        <v>4.4003351995092546</v>
      </c>
      <c r="J135" s="1">
        <f t="shared" si="86"/>
        <v>4.5058090305367982</v>
      </c>
      <c r="K135" s="1">
        <f t="shared" si="86"/>
        <v>5.2071031020171326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STEM_to_Premise_AGS_1160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3.253500259625612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3.6513845457782343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3.7059082260654272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3.6990698938510227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2.2821044925431986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2.3267156310927812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STEM_to_Premise_AGS_1160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1.5314007201890849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2.2220610916365833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STEM_to_Premise_AGS_1160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0.75881857891148075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0.70613955194034794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0.71374961558191252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0.7012653056582322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0.4361398683090128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0.30244963796865149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STEM_to_Premise_AGS_1160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0.25616394949550175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0.35587674131911634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STEM_to_Premise_AGS_1160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STEM_to_Premise_AGS_1160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STEM_to_Premise_AGS_1160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4.242359877727238</v>
      </c>
      <c r="G142" s="1">
        <f t="shared" ref="G142:K142" si="87">SUM(G143:G148)</f>
        <v>4.5876820374995573</v>
      </c>
      <c r="H142" s="1">
        <f t="shared" si="87"/>
        <v>4.7563645165544592</v>
      </c>
      <c r="I142" s="1">
        <f t="shared" si="87"/>
        <v>4.73328154132418</v>
      </c>
      <c r="J142" s="1">
        <f t="shared" si="87"/>
        <v>4.8062961262513193</v>
      </c>
      <c r="K142" s="1">
        <f t="shared" si="87"/>
        <v>5.8000456567366427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STEM_to_Premise_AGS_1160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3.253500259625612</v>
      </c>
      <c r="G143" s="1">
        <f t="shared" ref="G143:K143" si="88">G129-G136</f>
        <v>3.6513845457782343</v>
      </c>
      <c r="H143" s="1">
        <f t="shared" si="88"/>
        <v>3.7059082260654272</v>
      </c>
      <c r="I143" s="1">
        <f t="shared" si="88"/>
        <v>3.6990698938510227</v>
      </c>
      <c r="J143" s="1">
        <f t="shared" si="88"/>
        <v>2.2821044925431986</v>
      </c>
      <c r="K143" s="1">
        <f t="shared" si="88"/>
        <v>2.3267156310927812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STEM_to_Premise_AGS_1160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1.5314007201890849</v>
      </c>
      <c r="K144" s="1">
        <f t="shared" si="89"/>
        <v>2.2220610916365833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STEM_to_Premise_AGS_1160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0.75881857891148075</v>
      </c>
      <c r="G145" s="1">
        <f t="shared" si="90"/>
        <v>0.70613955194034794</v>
      </c>
      <c r="H145" s="1">
        <f t="shared" si="90"/>
        <v>0.71374961558191274</v>
      </c>
      <c r="I145" s="1">
        <f t="shared" si="90"/>
        <v>0.7012653056582322</v>
      </c>
      <c r="J145" s="1">
        <f t="shared" si="90"/>
        <v>0.4361398683090128</v>
      </c>
      <c r="K145" s="1">
        <f t="shared" si="90"/>
        <v>0.30244963796865149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STEM_to_Premise_AGS_1160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0.25616394949550175</v>
      </c>
      <c r="K146" s="1">
        <f t="shared" si="91"/>
        <v>0.35587674131911634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STEM_to_Premise_AGS_1160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0.23004103919014507</v>
      </c>
      <c r="G147" s="1">
        <f t="shared" si="92"/>
        <v>0.23015793978097485</v>
      </c>
      <c r="H147" s="1">
        <f t="shared" si="92"/>
        <v>0.33670667490711909</v>
      </c>
      <c r="I147" s="1">
        <f t="shared" si="92"/>
        <v>0.33294634181492505</v>
      </c>
      <c r="J147" s="1">
        <f t="shared" si="92"/>
        <v>5.7133023998606536E-2</v>
      </c>
      <c r="K147" s="1">
        <f t="shared" si="92"/>
        <v>5.4117740577915789E-5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STEM_to_Premise_AGS_1160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0.24335407171591433</v>
      </c>
      <c r="K148" s="1">
        <f t="shared" si="96"/>
        <v>0.59288843697893256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STEM_to_Premise_AGS_1160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0.59824587109930427</v>
      </c>
      <c r="G149" s="1">
        <f t="shared" ref="G149:K149" si="97">SUM(G150:G156)</f>
        <v>0.59825613207462125</v>
      </c>
      <c r="H149" s="1">
        <f t="shared" si="97"/>
        <v>1.5040160119714976</v>
      </c>
      <c r="I149" s="1">
        <f t="shared" si="97"/>
        <v>2.6424472360931226</v>
      </c>
      <c r="J149" s="1">
        <f t="shared" si="97"/>
        <v>4.543471763457104</v>
      </c>
      <c r="K149" s="1">
        <f t="shared" si="97"/>
        <v>11.828911974977798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STEM_to_Premise_AGS_1160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0.4257549072649135</v>
      </c>
      <c r="G150" s="1">
        <f>'[1]Electricity and CHPs'!C25</f>
        <v>7.6623494983083185E-2</v>
      </c>
      <c r="H150" s="1">
        <f>'[1]Electricity and CHPs'!D25</f>
        <v>0.373429248894035</v>
      </c>
      <c r="I150" s="1">
        <f>'[1]Electricity and CHPs'!E25</f>
        <v>1.7688640316598074E-3</v>
      </c>
      <c r="J150" s="1">
        <f>'[1]Electricity and CHPs'!F25</f>
        <v>0.70681874097423947</v>
      </c>
      <c r="K150" s="1">
        <f>'[1]Electricity and CHPs'!G25</f>
        <v>1.8671805906433301E-4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STEM_to_Premise_AGS_1160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1.2185407058230224E-3</v>
      </c>
      <c r="K151" s="1">
        <f>'[1]Electricity and CHPs'!G31</f>
        <v>5.9421782065226694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STEM_to_Premise_AGS_1160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0.17249096383439078</v>
      </c>
      <c r="G152" s="1">
        <f>'[1]Electricity and CHPs'!C42</f>
        <v>0.52163263709153807</v>
      </c>
      <c r="H152" s="1">
        <f>'[1]Electricity and CHPs'!D42</f>
        <v>1.1305867630774626</v>
      </c>
      <c r="I152" s="1">
        <f>'[1]Electricity and CHPs'!E42</f>
        <v>2.6370424255493932</v>
      </c>
      <c r="J152" s="1">
        <f>'[1]Electricity and CHPs'!F42</f>
        <v>3.4117579586652669</v>
      </c>
      <c r="K152" s="1">
        <f>'[1]Electricity and CHPs'!G42</f>
        <v>3.7716992178262929E-4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STEM_to_Premise_AGS_1160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0.41798493985622814</v>
      </c>
      <c r="K153" s="1">
        <f>'[1]Electricity and CHPs'!G43</f>
        <v>5.8843292331183878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STEM_to_Premise_AGS_1160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7.6509368356336921E-4</v>
      </c>
      <c r="J154" s="1">
        <f>'[1]Electricity and CHPs'!F50</f>
        <v>1.2940432119640994E-3</v>
      </c>
      <c r="K154" s="1">
        <f>'[1]Electricity and CHPs'!G50</f>
        <v>5.054057267401765E-4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STEM_to_Premise_AGS_1160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1.6298913850549929E-3</v>
      </c>
      <c r="J155" s="1">
        <f>'[1]Electricity and CHPs'!F53</f>
        <v>2.7235256444270075E-3</v>
      </c>
      <c r="K155" s="1">
        <f>'[1]Electricity and CHPs'!G53</f>
        <v>9.7188929553139892E-4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STEM_to_Premise_AGS_1160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1.2409614434510394E-3</v>
      </c>
      <c r="J156" s="1">
        <f>'[1]Electricity and CHPs'!F56</f>
        <v>1.6740143991551691E-3</v>
      </c>
      <c r="K156" s="1">
        <f>'[1]Electricity and CHPs'!G56</f>
        <v>3.6335233362250533E-4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STEM_to_Premise_AGS_1160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0.54529212778220215</v>
      </c>
      <c r="H157" s="1">
        <f t="shared" si="98"/>
        <v>1.9633949520447944</v>
      </c>
      <c r="I157" s="1">
        <f t="shared" si="98"/>
        <v>4.1991504599315999</v>
      </c>
      <c r="J157" s="1">
        <f t="shared" si="98"/>
        <v>9.504109433524885</v>
      </c>
      <c r="K157" s="1">
        <f t="shared" si="98"/>
        <v>15.48119693478313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STEM_to_Premise_AGS_1160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0.54529212778220215</v>
      </c>
      <c r="H158" s="1">
        <f>'[1]Electricity and CHPs'!D33</f>
        <v>1.9633949520447944</v>
      </c>
      <c r="I158" s="1">
        <f>'[1]Electricity and CHPs'!E33</f>
        <v>4.1991504599315999</v>
      </c>
      <c r="J158" s="1">
        <f>'[1]Electricity and CHPs'!F33</f>
        <v>9.504109433524885</v>
      </c>
      <c r="K158" s="1">
        <f>'[1]Electricity and CHPs'!G33</f>
        <v>15.48119693478313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STEM_to_Premise_AGS_1160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12.822577798598886</v>
      </c>
      <c r="H159" s="1">
        <f t="shared" si="99"/>
        <v>28.800004000779158</v>
      </c>
      <c r="I159" s="1">
        <f t="shared" si="99"/>
        <v>36.924106342726752</v>
      </c>
      <c r="J159" s="1">
        <f t="shared" si="99"/>
        <v>71.859127876197107</v>
      </c>
      <c r="K159" s="1">
        <f t="shared" si="99"/>
        <v>95.685473243869438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STEM_to_Premise_AGS_1160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0.14080531154742068</v>
      </c>
      <c r="I160" s="1">
        <f>'[1]Electricity and CHPs'!E34</f>
        <v>0.15585326001893507</v>
      </c>
      <c r="J160" s="1">
        <f>'[1]Electricity and CHPs'!F34</f>
        <v>1.7285767492310153</v>
      </c>
      <c r="K160" s="1">
        <f>'[1]Electricity and CHPs'!G34</f>
        <v>1.4358652111408357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STEM_to_Premise_AGS_1160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4.8498357991688534</v>
      </c>
      <c r="H161" s="1">
        <f>'[1]Electricity and CHPs'!D35</f>
        <v>9.594502928620674</v>
      </c>
      <c r="I161" s="1">
        <f>'[1]Electricity and CHPs'!E35</f>
        <v>12.30649529487609</v>
      </c>
      <c r="J161" s="1">
        <f>'[1]Electricity and CHPs'!F35</f>
        <v>37.255974687958563</v>
      </c>
      <c r="K161" s="1">
        <f>'[1]Electricity and CHPs'!G35</f>
        <v>50.068918023018689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STEM_to_Premise_AGS_1160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3.3906839286970833</v>
      </c>
      <c r="H162" s="1">
        <f>'[1]Electricity and CHPs'!D36</f>
        <v>8.0481962236356708</v>
      </c>
      <c r="I162" s="1">
        <f>'[1]Electricity and CHPs'!E36</f>
        <v>10.326575289929028</v>
      </c>
      <c r="J162" s="1">
        <f>'[1]Electricity and CHPs'!F36</f>
        <v>13.878058881855893</v>
      </c>
      <c r="K162" s="1">
        <f>'[1]Electricity and CHPs'!G36</f>
        <v>18.650953283577895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STEM_to_Premise_AGS_1160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1.2876029639799298</v>
      </c>
      <c r="H163" s="1">
        <f>'[1]Electricity and CHPs'!D37</f>
        <v>4.1841027969162923</v>
      </c>
      <c r="I163" s="1">
        <f>'[1]Electricity and CHPs'!E37</f>
        <v>5.3685894509683365</v>
      </c>
      <c r="J163" s="1">
        <f>'[1]Electricity and CHPs'!F37</f>
        <v>7.2149459098141104</v>
      </c>
      <c r="K163" s="1">
        <f>'[1]Electricity and CHPs'!G37</f>
        <v>9.6962878104800829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STEM_to_Premise_AGS_1160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3.2944551067530172</v>
      </c>
      <c r="H164" s="1">
        <f>'[1]Electricity and CHPs'!D38</f>
        <v>6.8323967400590995</v>
      </c>
      <c r="I164" s="1">
        <f>'[1]Electricity and CHPs'!E38</f>
        <v>8.7665930469343625</v>
      </c>
      <c r="J164" s="1">
        <f>'[1]Electricity and CHPs'!F38</f>
        <v>11.781571647337527</v>
      </c>
      <c r="K164" s="1">
        <f>'[1]Electricity and CHPs'!G38</f>
        <v>15.833448915651925</v>
      </c>
    </row>
    <row r="165" spans="1:11" x14ac:dyDescent="0.25">
      <c r="A165" s="5" t="str">
        <f>A168</f>
        <v>STEM</v>
      </c>
      <c r="B165" s="5" t="str">
        <f ca="1">B168</f>
        <v>STEM_to_Premise_AGS_1160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2.7313973094599892E-2</v>
      </c>
      <c r="J165" s="1">
        <f>'[1]Electricity and CHPs'!F32</f>
        <v>3.5896674628925482</v>
      </c>
      <c r="K165" s="1">
        <f>'[1]Electricity and CHPs'!G32</f>
        <v>61.062542620329559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STEM_to_Premise_AGS_1160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2.7313973094599892E-2</v>
      </c>
      <c r="J166" s="1">
        <f t="shared" si="103"/>
        <v>3.5896674628925482</v>
      </c>
      <c r="K166" s="1">
        <f t="shared" si="103"/>
        <v>61.062542620329559</v>
      </c>
    </row>
    <row r="167" spans="1:11" x14ac:dyDescent="0.25">
      <c r="A167" s="5" t="str">
        <f>A164</f>
        <v>STEM</v>
      </c>
      <c r="B167" s="5" t="str">
        <f ca="1">B164</f>
        <v>STEM_to_Premise_AGS_1160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1.1190280374201063E-3</v>
      </c>
      <c r="J167" s="1">
        <f t="shared" si="104"/>
        <v>0.19747541475290581</v>
      </c>
      <c r="K167" s="1">
        <f t="shared" si="104"/>
        <v>0.14966607238230378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STEM_to_Premise_AGS_1160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1.4036928736824519E-2</v>
      </c>
      <c r="K168" s="1">
        <f>'[1]Electricity and CHPs'!G30</f>
        <v>1.8311608321811765E-2</v>
      </c>
    </row>
    <row r="169" spans="1:11" x14ac:dyDescent="0.25">
      <c r="A169" s="5" t="str">
        <f>A165</f>
        <v>STEM</v>
      </c>
      <c r="B169" s="5" t="str">
        <f ca="1">B165</f>
        <v>STEM_to_Premise_AGS_1160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6.6437603630131281E-4</v>
      </c>
      <c r="J169" s="1">
        <f>'[1]Electricity and CHPs'!F46</f>
        <v>0.18222616186330248</v>
      </c>
      <c r="K169" s="1">
        <f>'[1]Electricity and CHPs'!G46</f>
        <v>0.13035754279894998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STEM_to_Premise_AGS_1160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4.5465200111879342E-4</v>
      </c>
      <c r="J170" s="1">
        <f>'[1]Electricity and CHPs'!F57</f>
        <v>1.2123241527787975E-3</v>
      </c>
      <c r="K170" s="1">
        <f>'[1]Electricity and CHPs'!G57</f>
        <v>9.969212615420543E-4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STEM_to_Premise_AGS_1160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0.10530098437832554</v>
      </c>
      <c r="G171" s="1">
        <f t="shared" ref="G171:K171" si="106">SUM(G172:G178)</f>
        <v>1.9410333466422618E-2</v>
      </c>
      <c r="H171" s="1">
        <f t="shared" si="106"/>
        <v>0.10530045573984768</v>
      </c>
      <c r="I171" s="1">
        <f t="shared" si="106"/>
        <v>2.2958321536954675E-2</v>
      </c>
      <c r="J171" s="1">
        <f t="shared" si="106"/>
        <v>0.49133359938571036</v>
      </c>
      <c r="K171" s="1">
        <f t="shared" si="106"/>
        <v>1.6901953660269895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STEM_to_Premise_AGS_1160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9.4525615584128891E-2</v>
      </c>
      <c r="G172" s="1">
        <f>'[1]Electricity and CHPs'!C70</f>
        <v>9.5895185625086959E-3</v>
      </c>
      <c r="H172" s="1">
        <f>'[1]Electricity and CHPs'!D70</f>
        <v>9.4489416244856114E-2</v>
      </c>
      <c r="I172" s="1">
        <f>'[1]Electricity and CHPs'!E70</f>
        <v>1.0277559583378882E-3</v>
      </c>
      <c r="J172" s="1">
        <f>'[1]Electricity and CHPs'!F70</f>
        <v>8.1247425621393081E-3</v>
      </c>
      <c r="K172" s="1">
        <f>'[1]Electricity and CHPs'!G70</f>
        <v>9.4419593197672777E-2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STEM_to_Premise_AGS_1160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2.5943725826839694E-3</v>
      </c>
      <c r="G173" s="1">
        <f>'[1]Electricity and CHPs'!C71</f>
        <v>2.1208748841177153E-3</v>
      </c>
      <c r="H173" s="1">
        <f>'[1]Electricity and CHPs'!D71</f>
        <v>2.5945751580104593E-3</v>
      </c>
      <c r="I173" s="1">
        <f>'[1]Electricity and CHPs'!E71</f>
        <v>1.3671147891645633E-3</v>
      </c>
      <c r="J173" s="1">
        <f>'[1]Electricity and CHPs'!F71</f>
        <v>8.4051412538756379E-2</v>
      </c>
      <c r="K173" s="1">
        <f>'[1]Electricity and CHPs'!G71</f>
        <v>1.1786819281317644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STEM_to_Premise_AGS_1160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2.3808550450930854E-3</v>
      </c>
      <c r="G174" s="1">
        <f>'[1]Electricity and CHPs'!C72</f>
        <v>1.9044072692735764E-3</v>
      </c>
      <c r="H174" s="1">
        <f>'[1]Electricity and CHPs'!D72</f>
        <v>2.3720536909646265E-3</v>
      </c>
      <c r="I174" s="1">
        <f>'[1]Electricity and CHPs'!E72</f>
        <v>1.3013092890025776E-3</v>
      </c>
      <c r="J174" s="1">
        <f>'[1]Electricity and CHPs'!F72</f>
        <v>4.1053807030411987E-3</v>
      </c>
      <c r="K174" s="1">
        <f>'[1]Electricity and CHPs'!G72</f>
        <v>1.3709055938222305E-2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STEM_to_Premise_AGS_1160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8.6616863233013818E-4</v>
      </c>
      <c r="G175" s="1">
        <f>'[1]Electricity and CHPs'!C73</f>
        <v>8.6531350402844543E-4</v>
      </c>
      <c r="H175" s="1">
        <f>'[1]Electricity and CHPs'!D73</f>
        <v>8.7177843666068474E-4</v>
      </c>
      <c r="I175" s="1">
        <f>'[1]Electricity and CHPs'!E73</f>
        <v>1.5207275814057436E-3</v>
      </c>
      <c r="J175" s="1">
        <f>'[1]Electricity and CHPs'!F73</f>
        <v>2.8209874645033503E-3</v>
      </c>
      <c r="K175" s="1">
        <f>'[1]Electricity and CHPs'!G73</f>
        <v>2.1226646054059856E-3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STEM_to_Premise_AGS_1160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2.0323233120290688E-3</v>
      </c>
      <c r="G176" s="1">
        <f>'[1]Electricity and CHPs'!C74</f>
        <v>2.0308709452192303E-3</v>
      </c>
      <c r="H176" s="1">
        <f>'[1]Electricity and CHPs'!D74</f>
        <v>2.0488434493636369E-3</v>
      </c>
      <c r="I176" s="1">
        <f>'[1]Electricity and CHPs'!E74</f>
        <v>8.0896404342549518E-3</v>
      </c>
      <c r="J176" s="1">
        <f>'[1]Electricity and CHPs'!F74</f>
        <v>0.19485443870651509</v>
      </c>
      <c r="K176" s="1">
        <f>'[1]Electricity and CHPs'!G74</f>
        <v>0.19973194829238639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STEM_to_Premise_AGS_1160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2.0322348108162028E-3</v>
      </c>
      <c r="G177" s="1">
        <f>'[1]Electricity and CHPs'!C75</f>
        <v>2.0307811645027801E-3</v>
      </c>
      <c r="H177" s="1">
        <f>'[1]Electricity and CHPs'!D75</f>
        <v>2.0487462063434924E-3</v>
      </c>
      <c r="I177" s="1">
        <f>'[1]Electricity and CHPs'!E75</f>
        <v>8.0881356741545236E-3</v>
      </c>
      <c r="J177" s="1">
        <f>'[1]Electricity and CHPs'!F75</f>
        <v>0.1948712913098119</v>
      </c>
      <c r="K177" s="1">
        <f>'[1]Electricity and CHPs'!G75</f>
        <v>0.19975588044667317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STEM_to_Premise_AGS_1160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8.6941441124418692E-4</v>
      </c>
      <c r="G178" s="1">
        <f>'[1]Electricity and CHPs'!C76</f>
        <v>8.685671367721768E-4</v>
      </c>
      <c r="H178" s="1">
        <f>'[1]Electricity and CHPs'!D76</f>
        <v>8.7504255364866817E-4</v>
      </c>
      <c r="I178" s="1">
        <f>'[1]Electricity and CHPs'!E76</f>
        <v>1.5636378106344284E-3</v>
      </c>
      <c r="J178" s="1">
        <f>'[1]Electricity and CHPs'!F76</f>
        <v>2.5053461009431292E-3</v>
      </c>
      <c r="K178" s="1">
        <f>'[1]Electricity and CHPs'!G76</f>
        <v>1.7742954148643199E-3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STEM_to_Premise_AGS_1160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29.610986278386843</v>
      </c>
      <c r="G179" s="3">
        <f t="shared" ref="G179:K179" si="107">SUM(G180,G231)</f>
        <v>33.739409899960819</v>
      </c>
      <c r="H179" s="3">
        <f t="shared" si="107"/>
        <v>33.860589993690304</v>
      </c>
      <c r="I179" s="3">
        <f t="shared" si="107"/>
        <v>42.30390225619265</v>
      </c>
      <c r="J179" s="3">
        <f t="shared" si="107"/>
        <v>44.868364845231753</v>
      </c>
      <c r="K179" s="3">
        <f t="shared" si="107"/>
        <v>52.075700003824892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23.057941401813874</v>
      </c>
      <c r="G180" s="1">
        <f t="shared" si="108"/>
        <v>25.545181608103672</v>
      </c>
      <c r="H180" s="1">
        <f t="shared" si="108"/>
        <v>25.160317267125922</v>
      </c>
      <c r="I180" s="1">
        <f t="shared" si="108"/>
        <v>28.16931588089151</v>
      </c>
      <c r="J180" s="1">
        <f t="shared" si="108"/>
        <v>29.674065005613119</v>
      </c>
      <c r="K180" s="1">
        <f t="shared" si="108"/>
        <v>33.383701762948675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17.24629034438987</v>
      </c>
      <c r="G181" s="1">
        <f t="shared" si="109"/>
        <v>13.306800636161812</v>
      </c>
      <c r="H181" s="1">
        <f t="shared" si="109"/>
        <v>14.346444424268475</v>
      </c>
      <c r="I181" s="1">
        <f t="shared" si="109"/>
        <v>12.809973059065468</v>
      </c>
      <c r="J181" s="1">
        <f t="shared" si="109"/>
        <v>13.896374788635484</v>
      </c>
      <c r="K181" s="1">
        <f t="shared" si="109"/>
        <v>10.782839003580587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9.2598150945142031E-3</v>
      </c>
      <c r="G182" s="1">
        <f t="shared" ref="G182:K182" si="110">G183</f>
        <v>3.1099265184321797E-4</v>
      </c>
      <c r="H182" s="1">
        <f t="shared" si="110"/>
        <v>3.4067817434101024E-3</v>
      </c>
      <c r="I182" s="1">
        <f t="shared" si="110"/>
        <v>8.7005457456538365E-4</v>
      </c>
      <c r="J182" s="1">
        <f t="shared" si="110"/>
        <v>1.05526458012333E-3</v>
      </c>
      <c r="K182" s="1">
        <f t="shared" si="110"/>
        <v>1.0065699559040344E-6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9.2598150945142031E-3</v>
      </c>
      <c r="G183" s="1">
        <f>'[1]Electricity and CHPs'!C$94</f>
        <v>3.1099265184321797E-4</v>
      </c>
      <c r="H183" s="1">
        <f>'[1]Electricity and CHPs'!D$94</f>
        <v>3.4067817434101024E-3</v>
      </c>
      <c r="I183" s="1">
        <f>'[1]Electricity and CHPs'!E$94</f>
        <v>8.7005457456538365E-4</v>
      </c>
      <c r="J183" s="1">
        <f>'[1]Electricity and CHPs'!F$94</f>
        <v>1.05526458012333E-3</v>
      </c>
      <c r="K183" s="1">
        <f>'[1]Electricity and CHPs'!G$94</f>
        <v>1.0065699559040344E-6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9.2598150945142031E-3</v>
      </c>
      <c r="G184" s="1">
        <f t="shared" ref="G184:K184" si="111">G183-G185</f>
        <v>3.1099265184321797E-4</v>
      </c>
      <c r="H184" s="1">
        <f t="shared" si="111"/>
        <v>3.4067817434101024E-3</v>
      </c>
      <c r="I184" s="1">
        <f t="shared" si="111"/>
        <v>8.7005457456538365E-4</v>
      </c>
      <c r="J184" s="1">
        <f t="shared" si="111"/>
        <v>1.05526458012333E-3</v>
      </c>
      <c r="K184" s="1">
        <f t="shared" si="111"/>
        <v>1.0065699559040344E-6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1.8035507903658545</v>
      </c>
      <c r="G186" s="1">
        <f t="shared" ref="G186:K186" si="113">SUM(G187:G188)</f>
        <v>7.2818620628489826E-4</v>
      </c>
      <c r="H186" s="1">
        <f t="shared" si="113"/>
        <v>7.813438843379622E-3</v>
      </c>
      <c r="I186" s="1">
        <f t="shared" si="113"/>
        <v>2.4796164942786116E-2</v>
      </c>
      <c r="J186" s="1">
        <f t="shared" si="113"/>
        <v>6.0097182510393574E-2</v>
      </c>
      <c r="K186" s="1">
        <f t="shared" si="113"/>
        <v>1.4450488612536968E-3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1.8035507903658545</v>
      </c>
      <c r="G187" s="1">
        <f>'[1]Electricity and CHPs'!C$91</f>
        <v>7.2818620628489826E-4</v>
      </c>
      <c r="H187" s="1">
        <f>'[1]Electricity and CHPs'!D$91</f>
        <v>7.813438843379622E-3</v>
      </c>
      <c r="I187" s="1">
        <f>'[1]Electricity and CHPs'!E$91</f>
        <v>2.4796164942786116E-2</v>
      </c>
      <c r="J187" s="1">
        <f>'[1]Electricity and CHPs'!F$91</f>
        <v>3.7455183937318837E-2</v>
      </c>
      <c r="K187" s="1">
        <f>'[1]Electricity and CHPs'!G$91</f>
        <v>5.6046743076643103E-4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2.2641998573074737E-2</v>
      </c>
      <c r="K188" s="1">
        <f>'[1]Electricity and CHPs'!G$95</f>
        <v>8.8458143048726569E-4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1.756626851364079</v>
      </c>
      <c r="G189" s="1">
        <f t="shared" ref="G189:K189" si="114">SUM(G190:G191)</f>
        <v>6.754648071539025E-4</v>
      </c>
      <c r="H189" s="1">
        <f t="shared" si="114"/>
        <v>6.7060588389741271E-3</v>
      </c>
      <c r="I189" s="1">
        <f t="shared" si="114"/>
        <v>2.4748540573880096E-2</v>
      </c>
      <c r="J189" s="1">
        <f t="shared" si="114"/>
        <v>5.8931011351409837E-2</v>
      </c>
      <c r="K189" s="1">
        <f t="shared" si="114"/>
        <v>1.2884074078732268E-3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1.756626851364079</v>
      </c>
      <c r="G190" s="1">
        <f t="shared" ref="G190:K190" si="115">G187-G193</f>
        <v>6.754648071539025E-4</v>
      </c>
      <c r="H190" s="1">
        <f t="shared" si="115"/>
        <v>6.7060588389741271E-3</v>
      </c>
      <c r="I190" s="1">
        <f t="shared" si="115"/>
        <v>2.4748540573880096E-2</v>
      </c>
      <c r="J190" s="1">
        <f t="shared" si="115"/>
        <v>3.6728375234521861E-2</v>
      </c>
      <c r="K190" s="1">
        <f t="shared" si="115"/>
        <v>4.9971347615516298E-4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2.2202636116887973E-2</v>
      </c>
      <c r="K191" s="1">
        <f t="shared" si="116"/>
        <v>7.8869393171806385E-4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4.6923939001775522E-2</v>
      </c>
      <c r="G192" s="1">
        <f t="shared" ref="G192:K192" si="117">SUM(G193:G194)</f>
        <v>5.2721399130995763E-5</v>
      </c>
      <c r="H192" s="1">
        <f t="shared" si="117"/>
        <v>1.1073800044054949E-3</v>
      </c>
      <c r="I192" s="1">
        <f t="shared" si="117"/>
        <v>4.7624368906019532E-5</v>
      </c>
      <c r="J192" s="1">
        <f t="shared" si="117"/>
        <v>1.166171158983741E-3</v>
      </c>
      <c r="K192" s="1">
        <f t="shared" si="117"/>
        <v>1.5664145338046992E-4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4.6923939001775522E-2</v>
      </c>
      <c r="G193" s="1">
        <f t="shared" si="118"/>
        <v>5.2721399130995763E-5</v>
      </c>
      <c r="H193" s="1">
        <f t="shared" si="118"/>
        <v>1.1073800044054949E-3</v>
      </c>
      <c r="I193" s="1">
        <f t="shared" si="118"/>
        <v>4.7624368906019532E-5</v>
      </c>
      <c r="J193" s="1">
        <f t="shared" si="118"/>
        <v>7.2680870279697666E-4</v>
      </c>
      <c r="K193" s="1">
        <f t="shared" si="118"/>
        <v>6.0753954611268037E-5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4.3936245618676431E-4</v>
      </c>
      <c r="K194" s="1">
        <f t="shared" si="118"/>
        <v>9.5887498769201882E-5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14.159821260480921</v>
      </c>
      <c r="G195" s="1">
        <f t="shared" ref="G195:K195" si="119">SUM(G196:G197)</f>
        <v>13.051652014363125</v>
      </c>
      <c r="H195" s="1">
        <f t="shared" si="119"/>
        <v>13.178286367477787</v>
      </c>
      <c r="I195" s="1">
        <f t="shared" si="119"/>
        <v>12.779638242776144</v>
      </c>
      <c r="J195" s="1">
        <f t="shared" si="119"/>
        <v>11.969631089352479</v>
      </c>
      <c r="K195" s="1">
        <f t="shared" si="119"/>
        <v>10.757731242026402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14.159821260480921</v>
      </c>
      <c r="G196" s="1">
        <f>'[1]Electricity and CHPs'!C$93-G197</f>
        <v>13.051652014363125</v>
      </c>
      <c r="H196" s="1">
        <f>'[1]Electricity and CHPs'!D$93-H197</f>
        <v>13.178286367477787</v>
      </c>
      <c r="I196" s="1">
        <f>'[1]Electricity and CHPs'!E$93-I197</f>
        <v>12.779638242776144</v>
      </c>
      <c r="J196" s="1">
        <f>'[1]Electricity and CHPs'!F$93-J197</f>
        <v>7.1626277025285532</v>
      </c>
      <c r="K196" s="1">
        <f>'[1]Electricity and CHPs'!G$93-K197</f>
        <v>4.4515953858516646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4.8070033868239257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6.3061358561747376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7.0799106302404606</v>
      </c>
      <c r="G198" s="1">
        <f t="shared" ref="G198:K198" si="120">SUM(G199:G200)</f>
        <v>6.5258260071815624</v>
      </c>
      <c r="H198" s="1">
        <f t="shared" si="120"/>
        <v>6.5891431837388925</v>
      </c>
      <c r="I198" s="1">
        <f t="shared" si="120"/>
        <v>6.3898191213880722</v>
      </c>
      <c r="J198" s="1">
        <f t="shared" si="120"/>
        <v>5.9848155446762394</v>
      </c>
      <c r="K198" s="1">
        <f t="shared" si="120"/>
        <v>5.3788656210132011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7.0799106302404606</v>
      </c>
      <c r="G199" s="1">
        <f t="shared" si="121"/>
        <v>6.5258260071815624</v>
      </c>
      <c r="H199" s="1">
        <f t="shared" si="121"/>
        <v>6.5891431837388925</v>
      </c>
      <c r="I199" s="1">
        <f t="shared" si="121"/>
        <v>6.3898191213880722</v>
      </c>
      <c r="J199" s="1">
        <f t="shared" si="121"/>
        <v>3.5813138512642766</v>
      </c>
      <c r="K199" s="1">
        <f t="shared" si="121"/>
        <v>2.2257976929258323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2.4035016934119628</v>
      </c>
      <c r="K200" s="1">
        <f t="shared" si="122"/>
        <v>3.1530679280873688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7.0799106302404606</v>
      </c>
      <c r="G201" s="1">
        <f t="shared" ref="G201:K201" si="123">SUM(G202:G203)</f>
        <v>6.5258260071815624</v>
      </c>
      <c r="H201" s="1">
        <f t="shared" si="123"/>
        <v>6.5891431837388943</v>
      </c>
      <c r="I201" s="1">
        <f t="shared" si="123"/>
        <v>6.3898191213880722</v>
      </c>
      <c r="J201" s="1">
        <f t="shared" si="123"/>
        <v>5.9848155446762394</v>
      </c>
      <c r="K201" s="1">
        <f t="shared" si="123"/>
        <v>5.3788656210132011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7.0799106302404606</v>
      </c>
      <c r="G202" s="1">
        <f t="shared" si="124"/>
        <v>6.5258260071815624</v>
      </c>
      <c r="H202" s="1">
        <f t="shared" si="124"/>
        <v>6.5891431837388943</v>
      </c>
      <c r="I202" s="1">
        <f t="shared" si="124"/>
        <v>6.3898191213880722</v>
      </c>
      <c r="J202" s="1">
        <f t="shared" si="124"/>
        <v>3.5813138512642766</v>
      </c>
      <c r="K202" s="1">
        <f t="shared" si="124"/>
        <v>2.2257976929258323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2.4035016934119628</v>
      </c>
      <c r="K203" s="1">
        <f t="shared" si="124"/>
        <v>3.1530679280873688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1.2736584784485778</v>
      </c>
      <c r="G204" s="1">
        <f t="shared" ref="G204:K204" si="125">G205</f>
        <v>0.25410944294055809</v>
      </c>
      <c r="H204" s="1">
        <f t="shared" si="125"/>
        <v>1.1569378362038978</v>
      </c>
      <c r="I204" s="1">
        <f t="shared" si="125"/>
        <v>4.6685967719720008E-3</v>
      </c>
      <c r="J204" s="1">
        <f t="shared" si="125"/>
        <v>1.8485464101549154</v>
      </c>
      <c r="K204" s="1">
        <f t="shared" si="125"/>
        <v>5.5420038354685207E-4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1.2736584784485778</v>
      </c>
      <c r="G205" s="1">
        <f>'[1]Electricity and CHPs'!C$92</f>
        <v>0.25410944294055809</v>
      </c>
      <c r="H205" s="1">
        <f>'[1]Electricity and CHPs'!D$92</f>
        <v>1.1569378362038978</v>
      </c>
      <c r="I205" s="1">
        <f>'[1]Electricity and CHPs'!E$92</f>
        <v>4.6685967719720008E-3</v>
      </c>
      <c r="J205" s="1">
        <f>'[1]Electricity and CHPs'!F$92</f>
        <v>1.8485464101549154</v>
      </c>
      <c r="K205" s="1">
        <f>'[1]Electricity and CHPs'!G$92</f>
        <v>5.5420038354685207E-4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1.7044842037572568E-2</v>
      </c>
      <c r="K206" s="1">
        <f t="shared" si="126"/>
        <v>2.3107505739429084E-2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1.7044842037572568E-2</v>
      </c>
      <c r="K207" s="1">
        <f>'[1]Electricity and CHPs'!G$96</f>
        <v>2.3107505739429084E-2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5.8116510574240046</v>
      </c>
      <c r="G208" s="1">
        <f t="shared" ref="G208:K208" si="127">SUM(G209,G215,G217,G223,G225,G227,G229)</f>
        <v>12.23838097194186</v>
      </c>
      <c r="H208" s="1">
        <f t="shared" si="127"/>
        <v>10.813872842857448</v>
      </c>
      <c r="I208" s="1">
        <f t="shared" si="127"/>
        <v>15.35934282182604</v>
      </c>
      <c r="J208" s="1">
        <f t="shared" si="127"/>
        <v>15.777690216977636</v>
      </c>
      <c r="K208" s="1">
        <f t="shared" si="127"/>
        <v>22.600862759368088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2.6346721867591856</v>
      </c>
      <c r="G209" s="1">
        <f t="shared" ref="G209:K209" si="128">+G210</f>
        <v>1.5814012337723995</v>
      </c>
      <c r="H209" s="1">
        <f t="shared" si="128"/>
        <v>2.4209633924616738</v>
      </c>
      <c r="I209" s="1">
        <f t="shared" si="128"/>
        <v>0.45395037947336814</v>
      </c>
      <c r="J209" s="1">
        <f t="shared" si="128"/>
        <v>6.5002017806563856E-3</v>
      </c>
      <c r="K209" s="1">
        <f t="shared" si="128"/>
        <v>2.1319833627744052E-4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2.6346721867591856</v>
      </c>
      <c r="G210" s="1">
        <f>'[1]Electricity and CHPs'!C$97+G214</f>
        <v>1.5814012337723995</v>
      </c>
      <c r="H210" s="1">
        <f>'[1]Electricity and CHPs'!D$97+H214</f>
        <v>2.4209633924616738</v>
      </c>
      <c r="I210" s="1">
        <f>'[1]Electricity and CHPs'!E$97+I214</f>
        <v>0.45395037947336814</v>
      </c>
      <c r="J210" s="1">
        <f>'[1]Electricity and CHPs'!F$97+J214</f>
        <v>6.5002017806563856E-3</v>
      </c>
      <c r="K210" s="1">
        <f>'[1]Electricity and CHPs'!G$97+K214</f>
        <v>2.1319833627744052E-4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1.7328980672090828</v>
      </c>
      <c r="G211" s="1">
        <f t="shared" ref="G211:K211" si="129">G212</f>
        <v>1.5812171853566139</v>
      </c>
      <c r="H211" s="1">
        <f t="shared" si="129"/>
        <v>2.4201049815670963</v>
      </c>
      <c r="I211" s="1">
        <f t="shared" si="129"/>
        <v>0.45372853682674019</v>
      </c>
      <c r="J211" s="1">
        <f t="shared" si="129"/>
        <v>5.910511042726399E-3</v>
      </c>
      <c r="K211" s="1">
        <f t="shared" si="129"/>
        <v>8.6751026349149299E-5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1.7328980672090828</v>
      </c>
      <c r="G212" s="1">
        <f t="shared" ref="G212:K212" si="130">G210-G214</f>
        <v>1.5812171853566139</v>
      </c>
      <c r="H212" s="1">
        <f t="shared" si="130"/>
        <v>2.4201049815670963</v>
      </c>
      <c r="I212" s="1">
        <f t="shared" si="130"/>
        <v>0.45372853682674019</v>
      </c>
      <c r="J212" s="1">
        <f t="shared" si="130"/>
        <v>5.910511042726399E-3</v>
      </c>
      <c r="K212" s="1">
        <f t="shared" si="130"/>
        <v>8.6751026349149299E-5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0.90177411955010267</v>
      </c>
      <c r="G213" s="1">
        <f t="shared" ref="G213:K213" si="131">G214</f>
        <v>1.8404841578557123E-4</v>
      </c>
      <c r="H213" s="1">
        <f t="shared" si="131"/>
        <v>8.5841089457761846E-4</v>
      </c>
      <c r="I213" s="1">
        <f t="shared" si="131"/>
        <v>2.2184264662794076E-4</v>
      </c>
      <c r="J213" s="1">
        <f t="shared" si="131"/>
        <v>5.89690737929987E-4</v>
      </c>
      <c r="K213" s="1">
        <f t="shared" si="131"/>
        <v>1.2644730992829122E-4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0.90177411955010267</v>
      </c>
      <c r="G214" s="1">
        <f>'[1]Electricity and CHPs'!C$98</f>
        <v>1.8404841578557123E-4</v>
      </c>
      <c r="H214" s="1">
        <f>'[1]Electricity and CHPs'!D$98</f>
        <v>8.5841089457761846E-4</v>
      </c>
      <c r="I214" s="1">
        <f>'[1]Electricity and CHPs'!E$98</f>
        <v>2.2184264662794076E-4</v>
      </c>
      <c r="J214" s="1">
        <f>'[1]Electricity and CHPs'!F$98</f>
        <v>5.89690737929987E-4</v>
      </c>
      <c r="K214" s="1">
        <f>'[1]Electricity and CHPs'!G$98</f>
        <v>1.2644730992829122E-4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1.4500005195188228</v>
      </c>
      <c r="G215" s="1">
        <f t="shared" ref="G215:K215" si="132">+G216</f>
        <v>3.8015697363040362</v>
      </c>
      <c r="H215" s="1">
        <f t="shared" si="132"/>
        <v>3.8012758629402197</v>
      </c>
      <c r="I215" s="1">
        <f t="shared" si="132"/>
        <v>1.0123292115733724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1.4500005195188228</v>
      </c>
      <c r="G216" s="1">
        <f>'[1]Electricity and CHPs'!C$99</f>
        <v>3.8015697363040362</v>
      </c>
      <c r="H216" s="1">
        <f>'[1]Electricity and CHPs'!D$99</f>
        <v>3.8012758629402197</v>
      </c>
      <c r="I216" s="1">
        <f>'[1]Electricity and CHPs'!E$99</f>
        <v>1.0123292115733724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0.18406388043819696</v>
      </c>
      <c r="G217" s="1">
        <f t="shared" ref="G217:K217" si="133">+G218</f>
        <v>2.2978133126935729</v>
      </c>
      <c r="H217" s="1">
        <f t="shared" si="133"/>
        <v>8.9971334490653368E-4</v>
      </c>
      <c r="I217" s="1">
        <f t="shared" si="133"/>
        <v>3.864803043741804E-4</v>
      </c>
      <c r="J217" s="1">
        <f t="shared" si="133"/>
        <v>2.1317353568685014E-4</v>
      </c>
      <c r="K217" s="1">
        <f t="shared" si="133"/>
        <v>0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0.18406388043819696</v>
      </c>
      <c r="G218" s="1">
        <f>'[1]Electricity and CHPs'!C$100</f>
        <v>2.2978133126935729</v>
      </c>
      <c r="H218" s="1">
        <f>'[1]Electricity and CHPs'!D$100</f>
        <v>8.9971334490653368E-4</v>
      </c>
      <c r="I218" s="1">
        <f>'[1]Electricity and CHPs'!E$100</f>
        <v>3.864803043741804E-4</v>
      </c>
      <c r="J218" s="1">
        <f>'[1]Electricity and CHPs'!F$100</f>
        <v>2.1317353568685014E-4</v>
      </c>
      <c r="K218" s="1">
        <f>'[1]Electricity and CHPs'!G$100</f>
        <v>0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0.18406388043819696</v>
      </c>
      <c r="G219" s="1">
        <f t="shared" ref="G219:K219" si="134">G220</f>
        <v>2.2978133126935729</v>
      </c>
      <c r="H219" s="1">
        <f t="shared" si="134"/>
        <v>8.9971334490653368E-4</v>
      </c>
      <c r="I219" s="1">
        <f t="shared" si="134"/>
        <v>3.864803043741804E-4</v>
      </c>
      <c r="J219" s="1">
        <f t="shared" si="134"/>
        <v>2.1317353568685014E-4</v>
      </c>
      <c r="K219" s="1">
        <f t="shared" si="134"/>
        <v>0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0.18406388043819696</v>
      </c>
      <c r="G220" s="1">
        <f t="shared" ref="G220:K220" si="135">G218-G222</f>
        <v>2.2978133126935729</v>
      </c>
      <c r="H220" s="1">
        <f t="shared" si="135"/>
        <v>8.9971334490653368E-4</v>
      </c>
      <c r="I220" s="1">
        <f t="shared" si="135"/>
        <v>3.864803043741804E-4</v>
      </c>
      <c r="J220" s="1">
        <f t="shared" si="135"/>
        <v>2.1317353568685014E-4</v>
      </c>
      <c r="K220" s="1">
        <f t="shared" si="135"/>
        <v>0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1.5429144707077993</v>
      </c>
      <c r="G223" s="1">
        <f t="shared" ref="G223:K223" si="137">+G224</f>
        <v>1.3924806407176973</v>
      </c>
      <c r="H223" s="1">
        <f t="shared" si="137"/>
        <v>1.1938785393552098</v>
      </c>
      <c r="I223" s="1">
        <f t="shared" si="137"/>
        <v>0.92380089595902626</v>
      </c>
      <c r="J223" s="1">
        <f t="shared" si="137"/>
        <v>0.55311457027973054</v>
      </c>
      <c r="K223" s="1">
        <f t="shared" si="137"/>
        <v>0.3311713241012163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1.5429144707077993</v>
      </c>
      <c r="G224" s="1">
        <f>'[1]Electricity and CHPs'!C$101</f>
        <v>1.3924806407176973</v>
      </c>
      <c r="H224" s="1">
        <f>'[1]Electricity and CHPs'!D$101</f>
        <v>1.1938785393552098</v>
      </c>
      <c r="I224" s="1">
        <f>'[1]Electricity and CHPs'!E$101</f>
        <v>0.92380089595902626</v>
      </c>
      <c r="J224" s="1">
        <f>'[1]Electricity and CHPs'!F$101</f>
        <v>0.55311457027973054</v>
      </c>
      <c r="K224" s="1">
        <f>'[1]Electricity and CHPs'!G$101</f>
        <v>0.3311713241012163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2.5721943497014202E-7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2.5721943497014202E-7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6.6557329659453821E-5</v>
      </c>
      <c r="K227" s="1">
        <f t="shared" si="139"/>
        <v>4.9635879741715221E-5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6.6557329659453821E-5</v>
      </c>
      <c r="K228" s="1">
        <f>'[1]Electricity and CHPs'!G$90</f>
        <v>4.9635879741715221E-5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3.1651160484541534</v>
      </c>
      <c r="H229" s="1">
        <f t="shared" si="140"/>
        <v>3.3968553347554375</v>
      </c>
      <c r="I229" s="1">
        <f t="shared" si="140"/>
        <v>12.968875854515899</v>
      </c>
      <c r="J229" s="1">
        <f t="shared" si="140"/>
        <v>15.217795714051903</v>
      </c>
      <c r="K229" s="1">
        <f t="shared" si="140"/>
        <v>22.269428343831418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3.1651160484541534</v>
      </c>
      <c r="H230" s="1">
        <f>'[1]Electricity and CHPs'!D$123</f>
        <v>3.3968553347554375</v>
      </c>
      <c r="I230" s="1">
        <f>'[1]Electricity and CHPs'!E$123</f>
        <v>12.968875854515899</v>
      </c>
      <c r="J230" s="1">
        <f>'[1]Electricity and CHPs'!F$123</f>
        <v>15.217795714051903</v>
      </c>
      <c r="K230" s="1">
        <f>'[1]Electricity and CHPs'!G$123</f>
        <v>22.269428343831418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6.5530448765729679</v>
      </c>
      <c r="G231" s="1">
        <f t="shared" ref="G231:K231" si="141">SUM(G232,G238,G271,G280,G286)</f>
        <v>8.1942282918571436</v>
      </c>
      <c r="H231" s="1">
        <f t="shared" si="141"/>
        <v>8.700272726564382</v>
      </c>
      <c r="I231" s="1">
        <f t="shared" si="141"/>
        <v>14.134586375301138</v>
      </c>
      <c r="J231" s="1">
        <f t="shared" si="141"/>
        <v>15.194299839618632</v>
      </c>
      <c r="K231" s="1">
        <f t="shared" si="141"/>
        <v>18.691998240876217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0.92933160615700516</v>
      </c>
      <c r="G232" s="1">
        <f t="shared" ref="G232:K232" si="142">+G233</f>
        <v>2.0711306963158007</v>
      </c>
      <c r="H232" s="1">
        <f t="shared" si="142"/>
        <v>3.5430534033024874E-2</v>
      </c>
      <c r="I232" s="1">
        <f t="shared" si="142"/>
        <v>1.3164729239778585</v>
      </c>
      <c r="J232" s="1">
        <f t="shared" si="142"/>
        <v>2.1224008162157672E-2</v>
      </c>
      <c r="K232" s="1">
        <f t="shared" si="142"/>
        <v>0.1185267168368128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0.92933160615700516</v>
      </c>
      <c r="G233" s="1">
        <f>'[1]Electricity and CHPs'!C$104</f>
        <v>2.0711306963158007</v>
      </c>
      <c r="H233" s="1">
        <f>'[1]Electricity and CHPs'!D$104</f>
        <v>3.5430534033024874E-2</v>
      </c>
      <c r="I233" s="1">
        <f>'[1]Electricity and CHPs'!E$104</f>
        <v>1.3164729239778585</v>
      </c>
      <c r="J233" s="1">
        <f>'[1]Electricity and CHPs'!F$104</f>
        <v>2.1224008162157672E-2</v>
      </c>
      <c r="K233" s="1">
        <f>'[1]Electricity and CHPs'!G$104</f>
        <v>0.1185267168368128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0.92933160615700516</v>
      </c>
      <c r="G234" s="1">
        <f t="shared" ref="G234:K234" si="143">G235</f>
        <v>2.0711306963158007</v>
      </c>
      <c r="H234" s="1">
        <f t="shared" si="143"/>
        <v>3.5430534033024874E-2</v>
      </c>
      <c r="I234" s="1">
        <f t="shared" si="143"/>
        <v>1.3164729239778585</v>
      </c>
      <c r="J234" s="1">
        <f t="shared" si="143"/>
        <v>2.1224008162157672E-2</v>
      </c>
      <c r="K234" s="1">
        <f t="shared" si="143"/>
        <v>0.1185267168368128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0.92933160615700516</v>
      </c>
      <c r="G235" s="1">
        <f t="shared" ref="G235:K235" si="144">G233-G237</f>
        <v>2.0711306963158007</v>
      </c>
      <c r="H235" s="1">
        <f t="shared" si="144"/>
        <v>3.5430534033024874E-2</v>
      </c>
      <c r="I235" s="1">
        <f t="shared" si="144"/>
        <v>1.3164729239778585</v>
      </c>
      <c r="J235" s="1">
        <f t="shared" si="144"/>
        <v>2.1224008162157672E-2</v>
      </c>
      <c r="K235" s="1">
        <f t="shared" si="144"/>
        <v>0.1185267168368128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3.0292379208883848</v>
      </c>
      <c r="G238" s="1">
        <f t="shared" ref="G238:K238" si="147">SUM(G239:G248)</f>
        <v>2.4476690466565314</v>
      </c>
      <c r="H238" s="1">
        <f t="shared" si="147"/>
        <v>2.756802086320981</v>
      </c>
      <c r="I238" s="1">
        <f t="shared" si="147"/>
        <v>4.9845261464495056</v>
      </c>
      <c r="J238" s="1">
        <f t="shared" si="147"/>
        <v>5.4204449867652533</v>
      </c>
      <c r="K238" s="1">
        <f t="shared" si="147"/>
        <v>4.0412167967987438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0.76949713374206163</v>
      </c>
      <c r="G239" s="1">
        <f>'[1]Electricity and CHPs_IN'!C$39*0.75-G86-G240</f>
        <v>0.10258465113625292</v>
      </c>
      <c r="H239" s="1">
        <f>'[1]Electricity and CHPs_IN'!D$39*0.75-H86-H240</f>
        <v>5.7701221741459661E-2</v>
      </c>
      <c r="I239" s="1">
        <f>'[1]Electricity and CHPs_IN'!E$39*0.75-I86-I240</f>
        <v>4.3935564813640353E-2</v>
      </c>
      <c r="J239" s="1">
        <f>'[1]Electricity and CHPs'!F$103-J240</f>
        <v>0.13825284408248725</v>
      </c>
      <c r="K239" s="1">
        <f>'[1]Electricity and CHPs'!G$103-K240</f>
        <v>4.6731036313418239E-2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3.6532120190728573E-2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2.702187713065508E-2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2.3031919174891849E-4</v>
      </c>
      <c r="J241" s="1">
        <f>'[1]Electricity and CHPs'!F$107</f>
        <v>1.8392396912101866E-3</v>
      </c>
      <c r="K241" s="1">
        <f>'[1]Electricity and CHPs'!G$107</f>
        <v>2.2620407621791485E-4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3.9112998679042783E-2</v>
      </c>
      <c r="G242" s="1">
        <f>'[1]Electricity and CHPs'!C$109</f>
        <v>9.5030022257825125E-3</v>
      </c>
      <c r="H242" s="1">
        <f>'[1]Electricity and CHPs'!D$109</f>
        <v>3.1835530423356719E-2</v>
      </c>
      <c r="I242" s="1">
        <f>'[1]Electricity and CHPs'!E$109</f>
        <v>2.8342197891520437E-2</v>
      </c>
      <c r="J242" s="1">
        <f>'[1]Electricity and CHPs'!F$109</f>
        <v>4.4623591760228995E-2</v>
      </c>
      <c r="K242" s="1">
        <f>'[1]Electricity and CHPs'!G$109</f>
        <v>7.2722987196460989E-2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0.10374349471285736</v>
      </c>
      <c r="G244" s="1">
        <f>'[1]Electricity and CHPs'!C$112</f>
        <v>6.9547120428423946E-3</v>
      </c>
      <c r="H244" s="1">
        <f>'[1]Electricity and CHPs'!D$112</f>
        <v>3.2949304646346878E-2</v>
      </c>
      <c r="I244" s="1">
        <f>'[1]Electricity and CHPs'!E$112</f>
        <v>0.52808682686620501</v>
      </c>
      <c r="J244" s="1">
        <f>'[1]Electricity and CHPs'!F$112</f>
        <v>1.0198765761229429</v>
      </c>
      <c r="K244" s="1">
        <f>'[1]Electricity and CHPs'!G$112</f>
        <v>0.95822819882462507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1.4243090084516399</v>
      </c>
      <c r="G246" s="1">
        <f>'[1]Electricity and CHPs'!C$115</f>
        <v>1.5784044965831778</v>
      </c>
      <c r="H246" s="1">
        <f>'[1]Electricity and CHPs'!D$115</f>
        <v>2.1833608391003003</v>
      </c>
      <c r="I246" s="1">
        <f>'[1]Electricity and CHPs'!E$115</f>
        <v>1.9492785177773886</v>
      </c>
      <c r="J246" s="1">
        <f>'[1]Electricity and CHPs'!F$115</f>
        <v>1.5230607909258165</v>
      </c>
      <c r="K246" s="1">
        <f>'[1]Electricity and CHPs'!G$115</f>
        <v>2.9319463321262087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0.69257528530278345</v>
      </c>
      <c r="G247" s="1">
        <f>'[1]Electricity and CHPs'!C$116</f>
        <v>0.7502221846684759</v>
      </c>
      <c r="H247" s="1">
        <f>'[1]Electricity and CHPs'!D$116</f>
        <v>0.45095519040951765</v>
      </c>
      <c r="I247" s="1">
        <f>'[1]Electricity and CHPs'!E$116</f>
        <v>2.4344857292210191</v>
      </c>
      <c r="J247" s="1">
        <f>'[1]Electricity and CHPs'!F$116</f>
        <v>2.655562058724199</v>
      </c>
      <c r="K247" s="1">
        <f>'[1]Electricity and CHPs'!G$116</f>
        <v>4.2268104085416928E-3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1.6699068798289141E-4</v>
      </c>
      <c r="J248" s="1">
        <f>'[1]Electricity and CHPs'!F$118</f>
        <v>6.977652676392836E-4</v>
      </c>
      <c r="K248" s="1">
        <f>'[1]Electricity and CHPs'!G$118</f>
        <v>1.1335072261569645E-4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1.5631726243456896</v>
      </c>
      <c r="G249" s="1">
        <f t="shared" ref="G249:K249" si="148">SUM(G250:G259)</f>
        <v>0.80632893978672815</v>
      </c>
      <c r="H249" s="1">
        <f t="shared" si="148"/>
        <v>0.49216879041869488</v>
      </c>
      <c r="I249" s="1">
        <f t="shared" si="148"/>
        <v>3.0294180274768299</v>
      </c>
      <c r="J249" s="1">
        <f t="shared" si="148"/>
        <v>3.8217564067349974</v>
      </c>
      <c r="K249" s="1">
        <f t="shared" si="148"/>
        <v>0.98902696119156175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0.7494767180384212</v>
      </c>
      <c r="G250" s="1">
        <f t="shared" si="149"/>
        <v>9.5157421273081993E-2</v>
      </c>
      <c r="H250" s="1">
        <f t="shared" si="149"/>
        <v>4.9523365554564366E-2</v>
      </c>
      <c r="I250" s="1">
        <f t="shared" si="149"/>
        <v>4.3851180653766961E-2</v>
      </c>
      <c r="J250" s="1">
        <f t="shared" si="149"/>
        <v>0.13557008138577364</v>
      </c>
      <c r="K250" s="1">
        <f t="shared" si="149"/>
        <v>4.1665451583114625E-2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3.5823223314646449E-2</v>
      </c>
      <c r="K251" s="1">
        <f t="shared" si="149"/>
        <v>2.4092740116463018E-2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2.2987683277206477E-4</v>
      </c>
      <c r="J252" s="1">
        <f t="shared" si="149"/>
        <v>1.803549693896643E-3</v>
      </c>
      <c r="K252" s="1">
        <f t="shared" si="149"/>
        <v>2.0168384288226152E-4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3.809537501466035E-2</v>
      </c>
      <c r="G253" s="1">
        <f t="shared" ref="G253:K253" si="150">G242-G264</f>
        <v>8.8149754972286845E-3</v>
      </c>
      <c r="H253" s="1">
        <f t="shared" si="150"/>
        <v>2.7323556819014886E-2</v>
      </c>
      <c r="I253" s="1">
        <f t="shared" si="150"/>
        <v>2.8287762889530912E-2</v>
      </c>
      <c r="J253" s="1">
        <f t="shared" si="150"/>
        <v>4.3757681853187284E-2</v>
      </c>
      <c r="K253" s="1">
        <f t="shared" si="150"/>
        <v>6.4839908143521585E-2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0.10104434509991542</v>
      </c>
      <c r="G255" s="1">
        <f t="shared" si="152"/>
        <v>6.4511840354629438E-3</v>
      </c>
      <c r="H255" s="1">
        <f t="shared" si="152"/>
        <v>2.8279478484548017E-2</v>
      </c>
      <c r="I255" s="1">
        <f t="shared" si="152"/>
        <v>0.52707256510777922</v>
      </c>
      <c r="J255" s="1">
        <f t="shared" si="152"/>
        <v>1.0000861200796505</v>
      </c>
      <c r="K255" s="1">
        <f t="shared" si="152"/>
        <v>0.85435748430510583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0.67455618619269253</v>
      </c>
      <c r="G258" s="1">
        <f t="shared" si="155"/>
        <v>0.69590535898095451</v>
      </c>
      <c r="H258" s="1">
        <f t="shared" si="155"/>
        <v>0.38704238956056758</v>
      </c>
      <c r="I258" s="1">
        <f t="shared" si="155"/>
        <v>2.4298099720330675</v>
      </c>
      <c r="J258" s="1">
        <f t="shared" si="155"/>
        <v>2.6040315251049222</v>
      </c>
      <c r="K258" s="1">
        <f t="shared" si="155"/>
        <v>3.7686295516098042E-3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1.6666995991277583E-4</v>
      </c>
      <c r="J259" s="1">
        <f t="shared" si="156"/>
        <v>6.8422530292095796E-4</v>
      </c>
      <c r="K259" s="1">
        <f t="shared" si="156"/>
        <v>1.0106364886453974E-4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1.4660652965426955</v>
      </c>
      <c r="G260" s="1">
        <f t="shared" ref="G260:K260" si="157">SUM(G261:G270)</f>
        <v>1.6413401068698035</v>
      </c>
      <c r="H260" s="1">
        <f t="shared" si="157"/>
        <v>2.2646332959022861</v>
      </c>
      <c r="I260" s="1">
        <f t="shared" si="157"/>
        <v>1.9551081189726756</v>
      </c>
      <c r="J260" s="1">
        <f t="shared" si="157"/>
        <v>1.598688580030255</v>
      </c>
      <c r="K260" s="1">
        <f t="shared" si="157"/>
        <v>3.0521898356071819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2.0020415703640396E-2</v>
      </c>
      <c r="G261" s="1">
        <f t="shared" si="158"/>
        <v>7.4272298631709362E-3</v>
      </c>
      <c r="H261" s="1">
        <f t="shared" si="158"/>
        <v>8.1778561868952934E-3</v>
      </c>
      <c r="I261" s="1">
        <f t="shared" si="158"/>
        <v>8.4384159873395146E-5</v>
      </c>
      <c r="J261" s="1">
        <f t="shared" si="158"/>
        <v>2.6827626967135952E-3</v>
      </c>
      <c r="K261" s="1">
        <f t="shared" si="158"/>
        <v>5.0655847303036124E-3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7.0889687608212404E-4</v>
      </c>
      <c r="K262" s="1">
        <f t="shared" si="158"/>
        <v>2.9291370141920629E-3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4.4235897685371184E-7</v>
      </c>
      <c r="J263" s="1">
        <f t="shared" si="158"/>
        <v>3.568999731354352E-5</v>
      </c>
      <c r="K263" s="1">
        <f t="shared" si="158"/>
        <v>2.4520233335653326E-5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1.0176236643824308E-3</v>
      </c>
      <c r="G264" s="1">
        <f t="shared" si="158"/>
        <v>6.8802672855382719E-4</v>
      </c>
      <c r="H264" s="1">
        <f t="shared" si="158"/>
        <v>4.5119736043418325E-3</v>
      </c>
      <c r="I264" s="1">
        <f t="shared" si="158"/>
        <v>5.4435001989526053E-5</v>
      </c>
      <c r="J264" s="1">
        <f t="shared" si="158"/>
        <v>8.6590990704170964E-4</v>
      </c>
      <c r="K264" s="1">
        <f t="shared" si="158"/>
        <v>7.883079052939404E-3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2.6991496129419477E-3</v>
      </c>
      <c r="G266" s="1">
        <f t="shared" si="158"/>
        <v>5.0352800737945116E-4</v>
      </c>
      <c r="H266" s="1">
        <f t="shared" si="158"/>
        <v>4.6698261617988618E-3</v>
      </c>
      <c r="I266" s="1">
        <f t="shared" si="158"/>
        <v>1.0142617584257593E-3</v>
      </c>
      <c r="J266" s="1">
        <f t="shared" si="158"/>
        <v>1.979045604329235E-2</v>
      </c>
      <c r="K266" s="1">
        <f t="shared" si="158"/>
        <v>0.10387071451951929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1.4243090084516399</v>
      </c>
      <c r="G268" s="1">
        <f t="shared" si="158"/>
        <v>1.5784044965831778</v>
      </c>
      <c r="H268" s="1">
        <f t="shared" si="158"/>
        <v>2.1833608391003003</v>
      </c>
      <c r="I268" s="1">
        <f t="shared" si="158"/>
        <v>1.9492785177773886</v>
      </c>
      <c r="J268" s="1">
        <f t="shared" si="158"/>
        <v>1.5230607909258165</v>
      </c>
      <c r="K268" s="1">
        <f t="shared" si="158"/>
        <v>2.9319463321262087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1.8019099110090888E-2</v>
      </c>
      <c r="G269" s="1">
        <f t="shared" si="158"/>
        <v>5.4316825687521414E-2</v>
      </c>
      <c r="H269" s="1">
        <f t="shared" si="158"/>
        <v>6.3912800848950055E-2</v>
      </c>
      <c r="I269" s="1">
        <f t="shared" si="158"/>
        <v>4.6757571879514443E-3</v>
      </c>
      <c r="J269" s="1">
        <f t="shared" si="158"/>
        <v>5.1530533619276772E-2</v>
      </c>
      <c r="K269" s="1">
        <f t="shared" si="158"/>
        <v>4.5818085693188866E-4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3.2072807011557323E-7</v>
      </c>
      <c r="J270" s="1">
        <f t="shared" si="158"/>
        <v>1.3539964718325604E-5</v>
      </c>
      <c r="K270" s="1">
        <f t="shared" si="158"/>
        <v>1.2287073751156711E-5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1.9347882734672599</v>
      </c>
      <c r="G271" s="1">
        <f t="shared" ref="G271:K271" si="159">SUM(G272:G273)</f>
        <v>1.8587702247242852</v>
      </c>
      <c r="H271" s="1">
        <f t="shared" si="159"/>
        <v>2.5502925830549148</v>
      </c>
      <c r="I271" s="1">
        <f t="shared" si="159"/>
        <v>2.2433360405499934</v>
      </c>
      <c r="J271" s="1">
        <f t="shared" si="159"/>
        <v>1.5219788386023334</v>
      </c>
      <c r="K271" s="1">
        <f t="shared" si="159"/>
        <v>2.0114077768203744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1.9347882734672599</v>
      </c>
      <c r="G272" s="1">
        <f>'[1]Electricity and CHPs'!C$106-G273</f>
        <v>1.8587702247242852</v>
      </c>
      <c r="H272" s="1">
        <f>'[1]Electricity and CHPs'!D$106-H273</f>
        <v>2.5502925830549148</v>
      </c>
      <c r="I272" s="1">
        <f>'[1]Electricity and CHPs'!E$106-I273</f>
        <v>2.2433360405499934</v>
      </c>
      <c r="J272" s="1">
        <f>'[1]Electricity and CHPs'!F$106-J273</f>
        <v>0.28938099090235347</v>
      </c>
      <c r="K272" s="1">
        <f>'[1]Electricity and CHPs'!G$106-K273</f>
        <v>1.8358075903979199E-4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1.2325978476999799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2.0112241960613346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1.9347882734672599</v>
      </c>
      <c r="G277" s="1">
        <f t="shared" ref="G277:K277" si="161">SUM(G278:G279)</f>
        <v>1.8587702247242852</v>
      </c>
      <c r="H277" s="1">
        <f t="shared" si="161"/>
        <v>2.5502925830549148</v>
      </c>
      <c r="I277" s="1">
        <f t="shared" si="161"/>
        <v>2.2433360405499934</v>
      </c>
      <c r="J277" s="1">
        <f t="shared" si="161"/>
        <v>1.5219788386023334</v>
      </c>
      <c r="K277" s="1">
        <f t="shared" si="161"/>
        <v>2.0114077768203744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1.9347882734672599</v>
      </c>
      <c r="G278" s="1">
        <f t="shared" ref="G278:K278" si="162">G272</f>
        <v>1.8587702247242852</v>
      </c>
      <c r="H278" s="1">
        <f t="shared" si="162"/>
        <v>2.5502925830549148</v>
      </c>
      <c r="I278" s="1">
        <f t="shared" si="162"/>
        <v>2.2433360405499934</v>
      </c>
      <c r="J278" s="1">
        <f t="shared" si="162"/>
        <v>0.28938099090235347</v>
      </c>
      <c r="K278" s="1">
        <f t="shared" si="162"/>
        <v>1.8358075903979199E-4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1.2325978476999799</v>
      </c>
      <c r="K279" s="1">
        <f t="shared" si="163"/>
        <v>2.0112241960613346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0.65968707606031829</v>
      </c>
      <c r="G280" s="1">
        <f t="shared" ref="G280:K280" si="164">SUM(G281:G285)</f>
        <v>1.8166583241605259</v>
      </c>
      <c r="H280" s="1">
        <f t="shared" si="164"/>
        <v>3.3577475231554614</v>
      </c>
      <c r="I280" s="1">
        <f t="shared" si="164"/>
        <v>5.5894124745603433</v>
      </c>
      <c r="J280" s="1">
        <f t="shared" si="164"/>
        <v>8.1205529937635994</v>
      </c>
      <c r="K280" s="1">
        <f t="shared" si="164"/>
        <v>12.455104701786027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0.65967931821426751</v>
      </c>
      <c r="G281" s="1">
        <f>'[1]Electricity and CHPs'!C$105-G282</f>
        <v>1.8166480136870191</v>
      </c>
      <c r="H281" s="1">
        <f>'[1]Electricity and CHPs'!D$105-H282</f>
        <v>3.3577369110521733</v>
      </c>
      <c r="I281" s="1">
        <f>'[1]Electricity and CHPs'!E$105-I282</f>
        <v>5.5783589771237256</v>
      </c>
      <c r="J281" s="1">
        <f>'[1]Electricity and CHPs'!F$105-J282</f>
        <v>7.2171802971765464</v>
      </c>
      <c r="K281" s="1">
        <f>'[1]Electricity and CHPs'!G$105-K282</f>
        <v>7.9785944992494251E-4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0.88419891123433136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12.447619531596624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3.8789229679528674E-6</v>
      </c>
      <c r="G283" s="1">
        <f>'[1]Electricity and CHPs'!C$110</f>
        <v>5.1552367453239206E-6</v>
      </c>
      <c r="H283" s="1">
        <f>'[1]Electricity and CHPs'!D$110</f>
        <v>5.3060515235320649E-6</v>
      </c>
      <c r="I283" s="1">
        <f>'[1]Electricity and CHPs'!E$110</f>
        <v>3.1079896037347751E-3</v>
      </c>
      <c r="J283" s="1">
        <f>'[1]Electricity and CHPs'!F$110</f>
        <v>5.6105820737726115E-3</v>
      </c>
      <c r="K283" s="1">
        <f>'[1]Electricity and CHPs'!G$110</f>
        <v>2.2955858152504233E-3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3.8789230827968733E-6</v>
      </c>
      <c r="G284" s="1">
        <f>'[1]Electricity and CHPs'!C$113</f>
        <v>5.1552367615391001E-6</v>
      </c>
      <c r="H284" s="1">
        <f>'[1]Electricity and CHPs'!D$113</f>
        <v>5.3060517647115177E-6</v>
      </c>
      <c r="I284" s="1">
        <f>'[1]Electricity and CHPs'!E$113</f>
        <v>5.962242448051637E-3</v>
      </c>
      <c r="J284" s="1">
        <f>'[1]Electricity and CHPs'!F$113</f>
        <v>1.1003163447241155E-2</v>
      </c>
      <c r="K284" s="1">
        <f>'[1]Electricity and CHPs'!G$113</f>
        <v>3.8581071189989738E-3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1.983265384831844E-3</v>
      </c>
      <c r="J285" s="1">
        <f>'[1]Electricity and CHPs'!F$117</f>
        <v>2.5600398317088772E-3</v>
      </c>
      <c r="K285" s="1">
        <f>'[1]Electricity and CHPs'!G$117</f>
        <v>5.3361780522763285E-4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8.3878976343621675E-4</v>
      </c>
      <c r="J286" s="1">
        <f t="shared" si="165"/>
        <v>0.11009901232528664</v>
      </c>
      <c r="K286" s="1">
        <f t="shared" si="165"/>
        <v>6.5742248634259634E-2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4.9660430996259855E-4</v>
      </c>
      <c r="J287" s="1">
        <f>'[1]Electricity and CHPs'!F$108</f>
        <v>0.10933569711798147</v>
      </c>
      <c r="K287" s="1">
        <f>'[1]Electricity and CHPs'!G$108</f>
        <v>6.5178771399474991E-2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3.4218545347361825E-4</v>
      </c>
      <c r="J288" s="1">
        <f>'[1]Electricity and CHPs'!F$119</f>
        <v>7.6331520730516878E-4</v>
      </c>
      <c r="K288" s="1">
        <f>'[1]Electricity and CHPs'!G$119</f>
        <v>5.6347723478463959E-4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437.65241768124844</v>
      </c>
      <c r="G289" s="3">
        <f t="shared" ref="G289" si="166">SUM(G290,G292,G300,G308,G356,G377,G385,G387,G395,G399,G393)</f>
        <v>419.6103328836686</v>
      </c>
      <c r="H289" s="3">
        <f t="shared" ref="H289" si="167">SUM(H290,H292,H300,H308,H356,H377,H385,H387,H395,H399,H393)</f>
        <v>401.32573535223287</v>
      </c>
      <c r="I289" s="3">
        <f t="shared" ref="I289" si="168">SUM(I290,I292,I300,I308,I356,I377,I385,I387,I395,I399,I393)</f>
        <v>429.70820097227374</v>
      </c>
      <c r="J289" s="3">
        <f t="shared" ref="J289" si="169">SUM(J290,J292,J300,J308,J356,J377,J385,J387,J395,J399,J393)</f>
        <v>369.00061604711857</v>
      </c>
      <c r="K289" s="3">
        <f t="shared" ref="K289" si="170">SUM(K290,K292,K300,K308,K356,K377,K385,K387,K395,K399,K393)</f>
        <v>330.39069220559452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250.94817497006241</v>
      </c>
      <c r="G290" s="1">
        <f t="shared" ref="G290:K290" si="171">G291</f>
        <v>253.29957166674757</v>
      </c>
      <c r="H290" s="1">
        <f t="shared" si="171"/>
        <v>198.47066462619168</v>
      </c>
      <c r="I290" s="1">
        <f t="shared" si="171"/>
        <v>205.86501900409877</v>
      </c>
      <c r="J290" s="1">
        <f t="shared" si="171"/>
        <v>98.945489038881234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250.94817497006241</v>
      </c>
      <c r="G291" s="1">
        <f>'[1]Electricity and CHPs_IN'!C$14</f>
        <v>253.29957166674757</v>
      </c>
      <c r="H291" s="1">
        <f>'[1]Electricity and CHPs_IN'!D$14</f>
        <v>198.47066462619168</v>
      </c>
      <c r="I291" s="1">
        <f>'[1]Electricity and CHPs_IN'!E$14</f>
        <v>205.86501900409877</v>
      </c>
      <c r="J291" s="1">
        <f>'[1]Electricity and CHPs_IN'!F$14</f>
        <v>98.945489038881234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149.43048207019086</v>
      </c>
      <c r="G292" s="1">
        <f t="shared" ref="G292:K292" si="173">SUM(G293:G295)</f>
        <v>125.60616687864739</v>
      </c>
      <c r="H292" s="1">
        <f t="shared" si="173"/>
        <v>142.95178514063201</v>
      </c>
      <c r="I292" s="1">
        <f t="shared" si="173"/>
        <v>150.47500602879214</v>
      </c>
      <c r="J292" s="1">
        <f t="shared" si="173"/>
        <v>151.6453246468771</v>
      </c>
      <c r="K292" s="1">
        <f t="shared" si="173"/>
        <v>152.06058787863105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66.745680515782567</v>
      </c>
      <c r="G293" s="1">
        <f>'[1]Electricity and CHPs_IN'!C$15</f>
        <v>49.798800515209201</v>
      </c>
      <c r="H293" s="1">
        <f>'[1]Electricity and CHPs_IN'!D$15</f>
        <v>68.536114863786807</v>
      </c>
      <c r="I293" s="1">
        <f>'[1]Electricity and CHPs_IN'!E$15</f>
        <v>70.234826600387393</v>
      </c>
      <c r="J293" s="1">
        <f>'[1]Electricity and CHPs_IN'!F$15</f>
        <v>72.166272254460694</v>
      </c>
      <c r="K293" s="1">
        <f>'[1]Electricity and CHPs_IN'!G$15</f>
        <v>74.335932375205019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66.63240103572511</v>
      </c>
      <c r="G294" s="1">
        <f>'[1]Electricity and CHPs_IN'!C$16</f>
        <v>55.764002183346413</v>
      </c>
      <c r="H294" s="1">
        <f>'[1]Electricity and CHPs_IN'!D$16</f>
        <v>65.549227662121538</v>
      </c>
      <c r="I294" s="1">
        <f>'[1]Electricity and CHPs_IN'!E$16</f>
        <v>64.464446238840182</v>
      </c>
      <c r="J294" s="1">
        <f>'[1]Electricity and CHPs_IN'!F$16</f>
        <v>63.146925761791977</v>
      </c>
      <c r="K294" s="1">
        <f>'[1]Electricity and CHPs_IN'!G$16</f>
        <v>60.977267112321194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16.052400518683189</v>
      </c>
      <c r="G295" s="1">
        <f>'[1]Electricity and CHPs_IN'!C$13</f>
        <v>20.043364180091771</v>
      </c>
      <c r="H295" s="1">
        <f>'[1]Electricity and CHPs_IN'!D$13</f>
        <v>8.8664426147236544</v>
      </c>
      <c r="I295" s="1">
        <f>'[1]Electricity and CHPs_IN'!E$13</f>
        <v>15.775733189564559</v>
      </c>
      <c r="J295" s="1">
        <f>'[1]Electricity and CHPs_IN'!F$13</f>
        <v>16.332126630624437</v>
      </c>
      <c r="K295" s="1">
        <f>'[1]Electricity and CHPs_IN'!G$13</f>
        <v>16.747388391104831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0.14288574543286658</v>
      </c>
      <c r="G296" s="1">
        <f t="shared" ref="G296:K296" si="174">SUM(G297:G299)</f>
        <v>5.4762835295262789E-2</v>
      </c>
      <c r="H296" s="1">
        <f t="shared" si="174"/>
        <v>9.1614649700784978E-3</v>
      </c>
      <c r="I296" s="1">
        <f t="shared" si="174"/>
        <v>7.6340507167140456E-2</v>
      </c>
      <c r="J296" s="1">
        <f t="shared" si="174"/>
        <v>1.4933470329035508E-2</v>
      </c>
      <c r="K296" s="1">
        <f t="shared" si="174"/>
        <v>6.3197272292720763E-2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0.11869370354894349</v>
      </c>
      <c r="G297" s="1">
        <f>'[1]Electricity and CHPs_IN'!C$18</f>
        <v>1.3641655895098458E-3</v>
      </c>
      <c r="H297" s="1">
        <f>'[1]Electricity and CHPs_IN'!D$18</f>
        <v>6.7935217007525465E-3</v>
      </c>
      <c r="I297" s="1">
        <f>'[1]Electricity and CHPs_IN'!E$18</f>
        <v>1.4075309086549221E-3</v>
      </c>
      <c r="J297" s="1">
        <f>'[1]Electricity and CHPs_IN'!F$18</f>
        <v>3.1009530542949471E-3</v>
      </c>
      <c r="K297" s="1">
        <f>'[1]Electricity and CHPs_IN'!G$18</f>
        <v>6.8586446347129881E-6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3.4115980363248078E-3</v>
      </c>
      <c r="G298" s="1">
        <f>IFERROR(G70/SUM(G70,G183),0)*'[1]Electricity and CHPs_IN'!C$28</f>
        <v>2.6634668116116419E-4</v>
      </c>
      <c r="H298" s="1">
        <f>IFERROR(H70/SUM(H70,H183),0)*'[1]Electricity and CHPs_IN'!D$28</f>
        <v>1.1192197248802141E-3</v>
      </c>
      <c r="I298" s="1">
        <f>IFERROR(I70/SUM(I70,I183),0)*'[1]Electricity and CHPs_IN'!E$28</f>
        <v>2.9824326080398606E-4</v>
      </c>
      <c r="J298" s="1">
        <f>IFERROR(J70/SUM(J70,J183),0)*'[1]Electricity and CHPs_IN'!F$28</f>
        <v>3.4714582426277607E-4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2.0780443847598303E-2</v>
      </c>
      <c r="G299" s="1">
        <f>IFERROR(G71/SUM(G71,G233),0)*'[1]Electricity and CHPs_IN'!C$41</f>
        <v>5.3132323024591782E-2</v>
      </c>
      <c r="H299" s="1">
        <f>IFERROR(H71/SUM(H71,H233),0)*'[1]Electricity and CHPs_IN'!D$41</f>
        <v>1.2487235444457365E-3</v>
      </c>
      <c r="I299" s="1">
        <f>IFERROR(I71/SUM(I71,I233),0)*'[1]Electricity and CHPs_IN'!E$41</f>
        <v>7.4634732997681544E-2</v>
      </c>
      <c r="J299" s="1">
        <f>IFERROR(J71/SUM(J71,J233),0)*'[1]Electricity and CHPs_IN'!F$41</f>
        <v>1.1485371450477785E-2</v>
      </c>
      <c r="K299" s="1">
        <f>IFERROR(K71/SUM(K71,K233),0)*'[1]Electricity and CHPs_IN'!G$41</f>
        <v>6.3190413648086044E-2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0.14288574543286658</v>
      </c>
      <c r="G300" s="1">
        <f t="shared" ref="G300:K300" si="175">G296</f>
        <v>5.4762835295262789E-2</v>
      </c>
      <c r="H300" s="1">
        <f t="shared" si="175"/>
        <v>9.1614649700784978E-3</v>
      </c>
      <c r="I300" s="1">
        <f t="shared" si="175"/>
        <v>7.6340507167140456E-2</v>
      </c>
      <c r="J300" s="1">
        <f t="shared" si="175"/>
        <v>1.4933470329035508E-2</v>
      </c>
      <c r="K300" s="1">
        <f t="shared" si="175"/>
        <v>6.3197272292720763E-2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0.11869370354894349</v>
      </c>
      <c r="G301" s="1">
        <f t="shared" si="176"/>
        <v>1.3641655895098458E-3</v>
      </c>
      <c r="H301" s="1">
        <f t="shared" si="176"/>
        <v>6.7935217007525465E-3</v>
      </c>
      <c r="I301" s="1">
        <f t="shared" si="176"/>
        <v>1.4075309086549221E-3</v>
      </c>
      <c r="J301" s="1">
        <f t="shared" si="176"/>
        <v>3.1009530542949471E-3</v>
      </c>
      <c r="K301" s="1">
        <f t="shared" si="176"/>
        <v>6.8586446347129881E-6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3.4115980363248078E-3</v>
      </c>
      <c r="G302" s="1">
        <f t="shared" si="177"/>
        <v>2.6634668116116419E-4</v>
      </c>
      <c r="H302" s="1">
        <f t="shared" si="177"/>
        <v>1.1192197248802141E-3</v>
      </c>
      <c r="I302" s="1">
        <f t="shared" si="177"/>
        <v>2.9824326080398606E-4</v>
      </c>
      <c r="J302" s="1">
        <f t="shared" si="177"/>
        <v>3.4714582426277607E-4</v>
      </c>
      <c r="K302" s="1">
        <f t="shared" si="177"/>
        <v>0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2.0780443847598303E-2</v>
      </c>
      <c r="G303" s="1">
        <f t="shared" si="178"/>
        <v>5.3132323024591782E-2</v>
      </c>
      <c r="H303" s="1">
        <f t="shared" si="178"/>
        <v>1.2487235444457365E-3</v>
      </c>
      <c r="I303" s="1">
        <f t="shared" si="178"/>
        <v>7.4634732997681544E-2</v>
      </c>
      <c r="J303" s="1">
        <f t="shared" si="178"/>
        <v>1.1485371450477785E-2</v>
      </c>
      <c r="K303" s="1">
        <f t="shared" si="178"/>
        <v>6.3190413648086044E-2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4.0472570281188149</v>
      </c>
      <c r="G308" s="1">
        <f t="shared" ref="G308:K308" si="179">SUM(G309:G323)</f>
        <v>2.1762596951061179</v>
      </c>
      <c r="H308" s="1">
        <f t="shared" si="179"/>
        <v>2.4689437054848398</v>
      </c>
      <c r="I308" s="1">
        <f t="shared" si="179"/>
        <v>4.5649568982086892</v>
      </c>
      <c r="J308" s="1">
        <f t="shared" si="179"/>
        <v>5.5047608223819875</v>
      </c>
      <c r="K308" s="1">
        <f t="shared" si="179"/>
        <v>5.0617306009862828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0.34600114973911128</v>
      </c>
      <c r="K309" s="1">
        <f>'[1]Electricity and CHPs_IN'!G$21</f>
        <v>1.8295210871474607E-3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1.6808475356036646E-3</v>
      </c>
      <c r="H310" s="1">
        <f>'[1]Electricity and CHPs_IN'!D$22</f>
        <v>1.1069671004849756E-2</v>
      </c>
      <c r="I310" s="1">
        <f>'[1]Electricity and CHPs_IN'!E$22</f>
        <v>5.660211582461919E-3</v>
      </c>
      <c r="J310" s="1">
        <f>'[1]Electricity and CHPs_IN'!F$22</f>
        <v>1.7478348408722637E-2</v>
      </c>
      <c r="K310" s="1">
        <f>'[1]Electricity and CHPs_IN'!G$22</f>
        <v>1.4432067407515049E-3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1.0794891959884105E-2</v>
      </c>
      <c r="K311" s="1">
        <f>'[1]Electricity and CHPs_IN'!G$23</f>
        <v>8.7464592271107606E-3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1.2822551661234718</v>
      </c>
      <c r="G312" s="1">
        <f>IFERROR(G84/SUM(G84+G187),0)*'[1]Electricity and CHPs_IN'!C$24</f>
        <v>7.7127229508116093E-4</v>
      </c>
      <c r="H312" s="1">
        <f>IFERROR(H84/SUM(H84+H187),0)*'[1]Electricity and CHPs_IN'!D$24</f>
        <v>5.6086679727582545E-3</v>
      </c>
      <c r="I312" s="1">
        <f>IFERROR(I84/SUM(I84+I187),0)*'[1]Electricity and CHPs_IN'!E$24</f>
        <v>1.508350864689346E-2</v>
      </c>
      <c r="J312" s="1">
        <f>IFERROR(J84/SUM(J84+J187),0)*'[1]Electricity and CHPs_IN'!F$24</f>
        <v>2.29489143834729E-2</v>
      </c>
      <c r="K312" s="1">
        <f>IFERROR(K84/SUM(K84+K187),0)*'[1]Electricity and CHPs_IN'!G$24</f>
        <v>4.0860127986612927E-4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1.9514758520210951E-2</v>
      </c>
      <c r="K313" s="1">
        <f>IFERROR(K85/SUM(K85+K188),0)*'[1]Electricity and CHPs_IN'!G$29</f>
        <v>7.1785873847617402E-4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0.89328138555371883</v>
      </c>
      <c r="G314" s="1">
        <f>G86/SUM(G86,G239)*'[1]Electricity and CHPs_IN'!C$39</f>
        <v>0.1204080117730799</v>
      </c>
      <c r="H314" s="1">
        <f>H86/SUM(H86,H239)*'[1]Electricity and CHPs_IN'!D$39</f>
        <v>6.639778242792066E-2</v>
      </c>
      <c r="I314" s="1">
        <f>I86/SUM(I86,I239)*'[1]Electricity and CHPs_IN'!E$39</f>
        <v>5.3919946760961672E-2</v>
      </c>
      <c r="J314" s="1">
        <f>J86/SUM(J86,J239)*'[1]Electricity and CHPs_IN'!F$39</f>
        <v>0.20627890204700117</v>
      </c>
      <c r="K314" s="1">
        <f>K86/SUM(K86,K239)*'[1]Electricity and CHPs_IN'!G$39</f>
        <v>9.2363029905439709E-2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4.687437868229271E-2</v>
      </c>
      <c r="K315" s="1">
        <f>IFERROR(K87/SUM(K87,K240),0)*'[1]Electricity and CHPs_IN'!G$40</f>
        <v>3.5925328631464387E-2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1.6657422088433595E-2</v>
      </c>
      <c r="G317" s="1">
        <f>G89/SUM(G89,G242)*'[1]Electricity and CHPs_IN'!C$48</f>
        <v>4.156428462998755E-3</v>
      </c>
      <c r="H317" s="1">
        <f>H89/SUM(H89,H242)*'[1]Electricity and CHPs_IN'!D$48</f>
        <v>1.2992916009657541E-2</v>
      </c>
      <c r="I317" s="1">
        <f>I89/SUM(I89,I242)*'[1]Electricity and CHPs_IN'!E$48</f>
        <v>1.184264827534239E-2</v>
      </c>
      <c r="J317" s="1">
        <f>J89/SUM(J89,J242)*'[1]Electricity and CHPs_IN'!F$48</f>
        <v>1.7051899025762745E-2</v>
      </c>
      <c r="K317" s="1">
        <f>K89/SUM(K89,K242)*'[1]Electricity and CHPs_IN'!G$48</f>
        <v>3.2589402184277326E-2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4.6709906726337175E-4</v>
      </c>
      <c r="J318" s="1">
        <f>IFERROR(J90/SUM(J90,J243),0)*'[1]Electricity and CHPs_IN'!F$49</f>
        <v>1.4071926666682174E-3</v>
      </c>
      <c r="K318" s="1">
        <f>IFERROR(K90/SUM(K90,K243),0)*'[1]Electricity and CHPs_IN'!G$49</f>
        <v>9.2410380993079356E-4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2.2895467432529112E-2</v>
      </c>
      <c r="G319" s="1">
        <f>IFERROR(G91/SUM(G91,G244),0)*'[1]Electricity and CHPs_IN'!C$51</f>
        <v>3.3222925471060962E-3</v>
      </c>
      <c r="H319" s="1">
        <f>IFERROR(H91/SUM(H91,H244),0)*'[1]Electricity and CHPs_IN'!D$51</f>
        <v>1.3226483298265031E-2</v>
      </c>
      <c r="I319" s="1">
        <f>IFERROR(I91/SUM(I91,I244),0)*'[1]Electricity and CHPs_IN'!E$51</f>
        <v>0.26770236685298215</v>
      </c>
      <c r="J319" s="1">
        <f>IFERROR(J91/SUM(J91,J244),0)*'[1]Electricity and CHPs_IN'!F$51</f>
        <v>0.50029012761896952</v>
      </c>
      <c r="K319" s="1">
        <f>IFERROR(K91/SUM(K91,K244),0)*'[1]Electricity and CHPs_IN'!G$51</f>
        <v>0.49574144780428647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1.9669304176387781E-3</v>
      </c>
      <c r="J320" s="1">
        <f>IFERROR(J92/SUM(J92,J245),0)*'[1]Electricity and CHPs_IN'!F$52</f>
        <v>7.1251102677298301E-3</v>
      </c>
      <c r="K320" s="1">
        <f>IFERROR(K92/SUM(K92,K245),0)*'[1]Electricity and CHPs_IN'!G$52</f>
        <v>4.5812215702220032E-3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1.0646996200405197</v>
      </c>
      <c r="G321" s="1">
        <f>IFERROR(G93/SUM(G93,G246),0)*'[1]Electricity and CHPs_IN'!C$54</f>
        <v>1.255142460814509</v>
      </c>
      <c r="H321" s="1">
        <f>IFERROR(H93/SUM(H93,H246),0)*'[1]Electricity and CHPs_IN'!D$54</f>
        <v>1.9128765561706005</v>
      </c>
      <c r="I321" s="1">
        <f>IFERROR(I93/SUM(I93,I246),0)*'[1]Electricity and CHPs_IN'!E$54</f>
        <v>2.0319332721321945</v>
      </c>
      <c r="J321" s="1">
        <f>IFERROR(J93/SUM(J93,J246),0)*'[1]Electricity and CHPs_IN'!F$54</f>
        <v>2.3387959775741973</v>
      </c>
      <c r="K321" s="1">
        <f>IFERROR(K93/SUM(K93,K246),0)*'[1]Electricity and CHPs_IN'!G$54</f>
        <v>4.3827723227881972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0.7674679668801424</v>
      </c>
      <c r="G322" s="1">
        <f>IFERROR(G94/SUM(G94,G247),0)*'[1]Electricity and CHPs_IN'!C$55</f>
        <v>0.79077838167773939</v>
      </c>
      <c r="H322" s="1">
        <f>IFERROR(H94/SUM(H94,H247),0)*'[1]Electricity and CHPs_IN'!D$55</f>
        <v>0.44677162860078784</v>
      </c>
      <c r="I322" s="1">
        <f>IFERROR(I94/SUM(I94,I247),0)*'[1]Electricity and CHPs_IN'!E$55</f>
        <v>2.1756672790542204</v>
      </c>
      <c r="J322" s="1">
        <f>IFERROR(J94/SUM(J94,J247),0)*'[1]Electricity and CHPs_IN'!F$55</f>
        <v>1.9672059449530841</v>
      </c>
      <c r="K322" s="1">
        <f>IFERROR(K94/SUM(K94,K247),0)*'[1]Electricity and CHPs_IN'!G$55</f>
        <v>3.2000593856285676E-3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7.1363541873030445E-4</v>
      </c>
      <c r="J323" s="1">
        <f>IFERROR(J95/SUM(J95,J248),0)*'[1]Electricity and CHPs_IN'!F$58</f>
        <v>2.9932265348801856E-3</v>
      </c>
      <c r="K323" s="1">
        <f>IFERROR(K95/SUM(K95,K248),0)*'[1]Electricity and CHPs_IN'!G$58</f>
        <v>4.8803783348424893E-4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2.9049586275873009</v>
      </c>
      <c r="G324" s="1">
        <f t="shared" ref="G324:K324" si="180">G308-G340</f>
        <v>0.85442743855476544</v>
      </c>
      <c r="H324" s="1">
        <f t="shared" si="180"/>
        <v>0.4772570818649875</v>
      </c>
      <c r="I324" s="1">
        <f t="shared" si="180"/>
        <v>2.5281586136080634</v>
      </c>
      <c r="J324" s="1">
        <f t="shared" si="180"/>
        <v>3.1045300696961156</v>
      </c>
      <c r="K324" s="1">
        <f t="shared" si="180"/>
        <v>0.60536006686190991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0.33928708187526119</v>
      </c>
      <c r="K325" s="1">
        <f t="shared" si="181"/>
        <v>1.6312033348796478E-3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1.5591525171618559E-3</v>
      </c>
      <c r="H326" s="1">
        <f t="shared" si="182"/>
        <v>9.5007930022396152E-3</v>
      </c>
      <c r="I326" s="1">
        <f t="shared" si="182"/>
        <v>5.6493403850363779E-3</v>
      </c>
      <c r="J326" s="1">
        <f t="shared" si="182"/>
        <v>1.713918532370785E-2</v>
      </c>
      <c r="K326" s="1">
        <f t="shared" si="182"/>
        <v>1.2867649708838229E-3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1.0585419716059943E-2</v>
      </c>
      <c r="K327" s="1">
        <f t="shared" si="183"/>
        <v>7.7983542031193811E-3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1.2488940523021728</v>
      </c>
      <c r="G328" s="1">
        <f t="shared" si="184"/>
        <v>7.1543142065000744E-4</v>
      </c>
      <c r="H328" s="1">
        <f t="shared" si="184"/>
        <v>4.8137648719751014E-3</v>
      </c>
      <c r="I328" s="1">
        <f t="shared" si="184"/>
        <v>1.5054538740383551E-2</v>
      </c>
      <c r="J328" s="1">
        <f t="shared" si="184"/>
        <v>2.2503596300892829E-2</v>
      </c>
      <c r="K328" s="1">
        <f t="shared" si="184"/>
        <v>3.6430942230511774E-4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1.9136079393999562E-2</v>
      </c>
      <c r="K329" s="1">
        <f t="shared" si="185"/>
        <v>6.4004376686391847E-4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0.87004040921357295</v>
      </c>
      <c r="G330" s="1">
        <f t="shared" si="186"/>
        <v>0.11169035303075743</v>
      </c>
      <c r="H330" s="1">
        <f t="shared" si="186"/>
        <v>5.6987383489449893E-2</v>
      </c>
      <c r="I330" s="1">
        <f t="shared" si="186"/>
        <v>5.3816386253041915E-2</v>
      </c>
      <c r="J330" s="1">
        <f t="shared" si="186"/>
        <v>0.20227611029827913</v>
      </c>
      <c r="K330" s="1">
        <f t="shared" si="186"/>
        <v>8.2350995273987981E-2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4.5964792804367105E-2</v>
      </c>
      <c r="K331" s="1">
        <f t="shared" si="187"/>
        <v>3.2031068831057795E-2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1.6224037089142319E-2</v>
      </c>
      <c r="G333" s="1">
        <f t="shared" si="189"/>
        <v>3.8554989451558227E-3</v>
      </c>
      <c r="H333" s="1">
        <f t="shared" si="189"/>
        <v>1.1151461091224805E-2</v>
      </c>
      <c r="I333" s="1">
        <f t="shared" si="189"/>
        <v>1.1819902876947497E-2</v>
      </c>
      <c r="J333" s="1">
        <f t="shared" si="189"/>
        <v>1.6721011086942846E-2</v>
      </c>
      <c r="K333" s="1">
        <f t="shared" si="189"/>
        <v>2.9056752555726366E-2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4.6620194069777832E-4</v>
      </c>
      <c r="J334" s="1">
        <f t="shared" si="190"/>
        <v>1.3798864364182703E-3</v>
      </c>
      <c r="K334" s="1">
        <f t="shared" si="190"/>
        <v>8.2393213564124453E-4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2.2299783893723311E-2</v>
      </c>
      <c r="G335" s="1">
        <f t="shared" si="191"/>
        <v>3.0817552918077115E-3</v>
      </c>
      <c r="H335" s="1">
        <f t="shared" si="191"/>
        <v>1.1351925446505276E-2</v>
      </c>
      <c r="I335" s="1">
        <f t="shared" si="191"/>
        <v>0.26718820846173746</v>
      </c>
      <c r="J335" s="1">
        <f t="shared" si="191"/>
        <v>0.49058211979592992</v>
      </c>
      <c r="K335" s="1">
        <f t="shared" si="191"/>
        <v>0.44200370718724535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1.9631526632949816E-3</v>
      </c>
      <c r="J336" s="1">
        <f t="shared" si="192"/>
        <v>6.9868492419759461E-3</v>
      </c>
      <c r="K336" s="1">
        <f t="shared" si="192"/>
        <v>4.0846229954202146E-3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0.74750034508869001</v>
      </c>
      <c r="G338" s="1">
        <f t="shared" si="194"/>
        <v>0.73352524734923263</v>
      </c>
      <c r="H338" s="1">
        <f t="shared" si="194"/>
        <v>0.38345175396359249</v>
      </c>
      <c r="I338" s="1">
        <f t="shared" si="194"/>
        <v>2.1714886175009718</v>
      </c>
      <c r="J338" s="1">
        <f t="shared" si="194"/>
        <v>1.9290327937177683</v>
      </c>
      <c r="K338" s="1">
        <f t="shared" si="194"/>
        <v>2.8531770299455995E-3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7.1226478595203284E-4</v>
      </c>
      <c r="J339" s="1">
        <f t="shared" si="195"/>
        <v>2.9351437045132475E-3</v>
      </c>
      <c r="K339" s="1">
        <f t="shared" si="195"/>
        <v>4.3513515483343526E-4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1.142298400531514</v>
      </c>
      <c r="G340" s="1">
        <f t="shared" ref="G340:K340" si="196">SUM(G341:G355)</f>
        <v>1.3218322565513525</v>
      </c>
      <c r="H340" s="1">
        <f t="shared" si="196"/>
        <v>1.9916866236198523</v>
      </c>
      <c r="I340" s="1">
        <f t="shared" si="196"/>
        <v>2.0367982846006258</v>
      </c>
      <c r="J340" s="1">
        <f t="shared" si="196"/>
        <v>2.4002307526858719</v>
      </c>
      <c r="K340" s="1">
        <f t="shared" si="196"/>
        <v>4.4563705341243729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6.7140678638500928E-3</v>
      </c>
      <c r="K341" s="1">
        <f t="shared" si="197"/>
        <v>1.9831775226781287E-4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1.2169501844180863E-4</v>
      </c>
      <c r="H342" s="1">
        <f t="shared" si="198"/>
        <v>1.5688780026101405E-3</v>
      </c>
      <c r="I342" s="1">
        <f t="shared" si="198"/>
        <v>1.0871197425541164E-5</v>
      </c>
      <c r="J342" s="1">
        <f t="shared" si="198"/>
        <v>3.3916308501478684E-4</v>
      </c>
      <c r="K342" s="1">
        <f t="shared" si="198"/>
        <v>1.5644176986768198E-4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2.0947224382416273E-4</v>
      </c>
      <c r="K343" s="1">
        <f t="shared" si="199"/>
        <v>9.481050239913795E-4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3.3361113821299027E-2</v>
      </c>
      <c r="G344" s="1">
        <f t="shared" si="200"/>
        <v>5.5840874431153497E-5</v>
      </c>
      <c r="H344" s="1">
        <f t="shared" si="200"/>
        <v>7.9490310078315311E-4</v>
      </c>
      <c r="I344" s="1">
        <f t="shared" si="200"/>
        <v>2.8969906509909021E-5</v>
      </c>
      <c r="J344" s="1">
        <f t="shared" si="200"/>
        <v>4.4531808258007136E-4</v>
      </c>
      <c r="K344" s="1">
        <f t="shared" si="200"/>
        <v>4.4291857561011528E-5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3.7867912621138838E-4</v>
      </c>
      <c r="K345" s="1">
        <f t="shared" si="201"/>
        <v>7.7814971612255547E-5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2.324097634014588E-2</v>
      </c>
      <c r="G346" s="1">
        <f t="shared" si="202"/>
        <v>8.7176587423224705E-3</v>
      </c>
      <c r="H346" s="1">
        <f t="shared" si="202"/>
        <v>9.4103989384707667E-3</v>
      </c>
      <c r="I346" s="1">
        <f t="shared" si="202"/>
        <v>1.0356050791975741E-4</v>
      </c>
      <c r="J346" s="1">
        <f t="shared" si="202"/>
        <v>4.0027917487220344E-3</v>
      </c>
      <c r="K346" s="1">
        <f t="shared" si="202"/>
        <v>1.0012034631451727E-2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9.0958587792560469E-4</v>
      </c>
      <c r="K347" s="1">
        <f t="shared" si="203"/>
        <v>3.8942598004065923E-3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4.3338499929127666E-4</v>
      </c>
      <c r="G349" s="1">
        <f t="shared" si="205"/>
        <v>3.0092951784293229E-4</v>
      </c>
      <c r="H349" s="1">
        <f t="shared" si="205"/>
        <v>1.8414549184327354E-3</v>
      </c>
      <c r="I349" s="1">
        <f t="shared" si="205"/>
        <v>2.2745398394892827E-5</v>
      </c>
      <c r="J349" s="1">
        <f t="shared" si="205"/>
        <v>3.3088793881989875E-4</v>
      </c>
      <c r="K349" s="1">
        <f t="shared" si="205"/>
        <v>3.5326496285509601E-3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8.9712656559342956E-7</v>
      </c>
      <c r="J350" s="1">
        <f t="shared" si="206"/>
        <v>2.7306230249947092E-5</v>
      </c>
      <c r="K350" s="1">
        <f t="shared" si="206"/>
        <v>1.0017167428954903E-4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5.9568353880580169E-4</v>
      </c>
      <c r="G351" s="1">
        <f t="shared" si="207"/>
        <v>2.4053725529838473E-4</v>
      </c>
      <c r="H351" s="1">
        <f t="shared" si="207"/>
        <v>1.8745578517597554E-3</v>
      </c>
      <c r="I351" s="1">
        <f t="shared" si="207"/>
        <v>5.1415839124469009E-4</v>
      </c>
      <c r="J351" s="1">
        <f t="shared" si="207"/>
        <v>9.7080078230395994E-3</v>
      </c>
      <c r="K351" s="1">
        <f t="shared" si="207"/>
        <v>5.3737740617041119E-2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3.7777543437965758E-6</v>
      </c>
      <c r="J352" s="1">
        <f t="shared" si="208"/>
        <v>1.3826102575388403E-4</v>
      </c>
      <c r="K352" s="1">
        <f t="shared" si="208"/>
        <v>4.9659857480178864E-4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1.0646996200405197</v>
      </c>
      <c r="G353" s="1">
        <f t="shared" si="209"/>
        <v>1.255142460814509</v>
      </c>
      <c r="H353" s="1">
        <f t="shared" si="209"/>
        <v>1.9128765561706005</v>
      </c>
      <c r="I353" s="1">
        <f t="shared" si="209"/>
        <v>2.0319332721321945</v>
      </c>
      <c r="J353" s="1">
        <f t="shared" si="209"/>
        <v>2.3387959775741973</v>
      </c>
      <c r="K353" s="1">
        <f t="shared" si="209"/>
        <v>4.3827723227881972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1.9967621791452395E-2</v>
      </c>
      <c r="G354" s="1">
        <f t="shared" si="210"/>
        <v>5.7253134328506761E-2</v>
      </c>
      <c r="H354" s="1">
        <f t="shared" si="210"/>
        <v>6.331987463719535E-2</v>
      </c>
      <c r="I354" s="1">
        <f t="shared" si="210"/>
        <v>4.1786615532486415E-3</v>
      </c>
      <c r="J354" s="1">
        <f t="shared" si="210"/>
        <v>3.8173151235315839E-2</v>
      </c>
      <c r="K354" s="1">
        <f t="shared" si="210"/>
        <v>3.4688235568296807E-4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1.3706327782716165E-6</v>
      </c>
      <c r="J355" s="1">
        <f t="shared" si="211"/>
        <v>5.8082830366938069E-5</v>
      </c>
      <c r="K355" s="1">
        <f t="shared" si="211"/>
        <v>5.2902678650813676E-5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22.439137806389034</v>
      </c>
      <c r="G356" s="1">
        <f t="shared" ref="G356:K356" si="213">SUM(G357:G362)</f>
        <v>24.494646900532118</v>
      </c>
      <c r="H356" s="1">
        <f t="shared" si="213"/>
        <v>25.033026646480199</v>
      </c>
      <c r="I356" s="1">
        <f t="shared" si="213"/>
        <v>25.07038960183521</v>
      </c>
      <c r="J356" s="1">
        <f t="shared" si="213"/>
        <v>26.599226044159469</v>
      </c>
      <c r="K356" s="1">
        <f t="shared" si="213"/>
        <v>32.129666101134227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18.203591931287658</v>
      </c>
      <c r="G357" s="1">
        <f>'[1]Electricity and CHPs_IN'!C$19</f>
        <v>20.429786061614113</v>
      </c>
      <c r="H357" s="1">
        <f>'[1]Electricity and CHPs_IN'!D$19</f>
        <v>20.734850376148444</v>
      </c>
      <c r="I357" s="1">
        <f>'[1]Electricity and CHPs_IN'!E$19</f>
        <v>20.696589365179332</v>
      </c>
      <c r="J357" s="1">
        <f>'[1]Electricity and CHPs_IN'!F$19</f>
        <v>12.768555589909527</v>
      </c>
      <c r="K357" s="1">
        <f>'[1]Electricity and CHPs_IN'!G$19</f>
        <v>13.018158447430178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9.1506562201407817</v>
      </c>
      <c r="K358" s="1">
        <f>'[1]Electricity and CHPs_IN'!G$20</f>
        <v>13.017249106506908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3.8411013525981872</v>
      </c>
      <c r="G359" s="1">
        <f>IFERROR(G131/SUM(G131,G196),0)*'[1]Electricity and CHPs_IN'!C$26</f>
        <v>3.6556686210411846</v>
      </c>
      <c r="H359" s="1">
        <f>IFERROR(H131/SUM(H131,H196),0)*'[1]Electricity and CHPs_IN'!D$26</f>
        <v>3.6645166421266571</v>
      </c>
      <c r="I359" s="1">
        <f>IFERROR(I131/SUM(I131,I196),0)*'[1]Electricity and CHPs_IN'!E$26</f>
        <v>3.6794888586001679</v>
      </c>
      <c r="J359" s="1">
        <f>IFERROR(J131/SUM(J131,J196),0)*'[1]Electricity and CHPs_IN'!F$26</f>
        <v>2.7857879530628171</v>
      </c>
      <c r="K359" s="1">
        <f>IFERROR(K131/SUM(K131,K196),0)*'[1]Electricity and CHPs_IN'!G$26</f>
        <v>2.3371254292736556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1.0228360307792772</v>
      </c>
      <c r="K360" s="1">
        <f>IFERROR(K132/SUM(K132,K197),0)*'[1]Electricity and CHPs_IN'!G$27</f>
        <v>1.3367768812227365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0.39444452250318901</v>
      </c>
      <c r="G361" s="1">
        <f>IFERROR(G133/SUM(G133,G272),0)*'[1]Electricity and CHPs_IN'!C$44</f>
        <v>0.40919221787682097</v>
      </c>
      <c r="H361" s="1">
        <f>IFERROR(H133/SUM(H133,H272),0)*'[1]Electricity and CHPs_IN'!D$44</f>
        <v>0.63365962820509758</v>
      </c>
      <c r="I361" s="1">
        <f>IFERROR(I133/SUM(I133,I272),0)*'[1]Electricity and CHPs_IN'!E$44</f>
        <v>0.69431137805570753</v>
      </c>
      <c r="J361" s="1">
        <f>IFERROR(J133/SUM(J133,J272),0)*'[1]Electricity and CHPs_IN'!F$44</f>
        <v>0.15200348568559735</v>
      </c>
      <c r="K361" s="1">
        <f>IFERROR(K133/SUM(K133,K272),0)*'[1]Electricity and CHPs_IN'!G$44</f>
        <v>1.9881667261707891E-4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0.71938676458147122</v>
      </c>
      <c r="K362" s="1">
        <f>IFERROR(K134/SUM(K134,K273),0)*'[1]Electricity and CHPs_IN'!G$45</f>
        <v>2.4201574200281324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11.022346641942923</v>
      </c>
      <c r="G363" s="1">
        <f t="shared" ref="G363:K363" si="214">SUM(G364:G367)</f>
        <v>12.042727341327648</v>
      </c>
      <c r="H363" s="1">
        <f t="shared" si="214"/>
        <v>12.19968350913755</v>
      </c>
      <c r="I363" s="1">
        <f t="shared" si="214"/>
        <v>12.188039111889751</v>
      </c>
      <c r="J363" s="1">
        <f t="shared" si="214"/>
        <v>12.8639178969462</v>
      </c>
      <c r="K363" s="1">
        <f t="shared" si="214"/>
        <v>14.854654932216738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9.101795965643829</v>
      </c>
      <c r="G364" s="1">
        <f t="shared" ref="G364:K364" si="215">G357*IFERROR(G136/G129,0)</f>
        <v>10.214893030807056</v>
      </c>
      <c r="H364" s="1">
        <f t="shared" si="215"/>
        <v>10.367425188074222</v>
      </c>
      <c r="I364" s="1">
        <f t="shared" si="215"/>
        <v>10.348294682589666</v>
      </c>
      <c r="J364" s="1">
        <f t="shared" si="215"/>
        <v>6.3842777949547633</v>
      </c>
      <c r="K364" s="1">
        <f t="shared" si="215"/>
        <v>6.509079223715089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4.5753281100703909</v>
      </c>
      <c r="K365" s="1">
        <f t="shared" si="216"/>
        <v>6.5086245532534539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1.9205506762990936</v>
      </c>
      <c r="G366" s="1">
        <f t="shared" si="217"/>
        <v>1.8278343105205923</v>
      </c>
      <c r="H366" s="1">
        <f t="shared" si="217"/>
        <v>1.8322583210633283</v>
      </c>
      <c r="I366" s="1">
        <f t="shared" si="217"/>
        <v>1.839744429300084</v>
      </c>
      <c r="J366" s="1">
        <f t="shared" si="217"/>
        <v>1.3928939765314086</v>
      </c>
      <c r="K366" s="1">
        <f t="shared" si="217"/>
        <v>1.1685627146368278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0.5114180153896386</v>
      </c>
      <c r="K367" s="1">
        <f t="shared" si="218"/>
        <v>0.66838844061136826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11.416791164446112</v>
      </c>
      <c r="G370" s="1">
        <f t="shared" ref="G370:K370" si="221">SUM(G371:G376)</f>
        <v>12.45191955920447</v>
      </c>
      <c r="H370" s="1">
        <f t="shared" si="221"/>
        <v>12.833343137342649</v>
      </c>
      <c r="I370" s="1">
        <f t="shared" si="221"/>
        <v>12.882350489945459</v>
      </c>
      <c r="J370" s="1">
        <f t="shared" si="221"/>
        <v>13.735308147213269</v>
      </c>
      <c r="K370" s="1">
        <f t="shared" si="221"/>
        <v>17.275011168917487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9.101795965643829</v>
      </c>
      <c r="G371" s="1">
        <f t="shared" si="222"/>
        <v>10.214893030807056</v>
      </c>
      <c r="H371" s="1">
        <f t="shared" si="222"/>
        <v>10.367425188074222</v>
      </c>
      <c r="I371" s="1">
        <f t="shared" si="222"/>
        <v>10.348294682589666</v>
      </c>
      <c r="J371" s="1">
        <f t="shared" si="222"/>
        <v>6.3842777949547633</v>
      </c>
      <c r="K371" s="1">
        <f t="shared" si="222"/>
        <v>6.509079223715089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4.5753281100703909</v>
      </c>
      <c r="K372" s="1">
        <f t="shared" si="223"/>
        <v>6.5086245532534539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1.9205506762990936</v>
      </c>
      <c r="G373" s="1">
        <f t="shared" si="224"/>
        <v>1.8278343105205923</v>
      </c>
      <c r="H373" s="1">
        <f t="shared" si="224"/>
        <v>1.8322583210633288</v>
      </c>
      <c r="I373" s="1">
        <f t="shared" si="224"/>
        <v>1.839744429300084</v>
      </c>
      <c r="J373" s="1">
        <f t="shared" si="224"/>
        <v>1.3928939765314086</v>
      </c>
      <c r="K373" s="1">
        <f t="shared" si="224"/>
        <v>1.1685627146368278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0.5114180153896386</v>
      </c>
      <c r="K374" s="1">
        <f t="shared" si="225"/>
        <v>0.66838844061136826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0.39444452250318901</v>
      </c>
      <c r="G375" s="1">
        <f t="shared" ref="G375:K375" si="226">G361</f>
        <v>0.40919221787682097</v>
      </c>
      <c r="H375" s="1">
        <f t="shared" si="226"/>
        <v>0.63365962820509758</v>
      </c>
      <c r="I375" s="1">
        <f t="shared" si="226"/>
        <v>0.69431137805570753</v>
      </c>
      <c r="J375" s="1">
        <f t="shared" si="226"/>
        <v>0.15200348568559735</v>
      </c>
      <c r="K375" s="1">
        <f t="shared" si="226"/>
        <v>1.9881667261707891E-4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0.71938676458147122</v>
      </c>
      <c r="K376" s="1">
        <f t="shared" si="227"/>
        <v>2.4201574200281324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0.61837317098390054</v>
      </c>
      <c r="G377" s="1">
        <f t="shared" ref="G377:K377" si="228">SUM(G378:G384)</f>
        <v>0.58636935571112847</v>
      </c>
      <c r="H377" s="1">
        <f t="shared" si="228"/>
        <v>1.4816602905722664</v>
      </c>
      <c r="I377" s="1">
        <f t="shared" si="228"/>
        <v>2.5061161289379141</v>
      </c>
      <c r="J377" s="1">
        <f t="shared" si="228"/>
        <v>4.1540853150494765</v>
      </c>
      <c r="K377" s="1">
        <f t="shared" si="228"/>
        <v>27.787877744585057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0.43738693043638116</v>
      </c>
      <c r="G378" s="1">
        <f>IFERROR(G150/SUM(G150,G205),0)*'[1]Electricity and CHPs_IN'!C$25</f>
        <v>7.1032378671424187E-2</v>
      </c>
      <c r="H378" s="1">
        <f>IFERROR(H150/SUM(H150,H205),0)*'[1]Electricity and CHPs_IN'!D$25</f>
        <v>0.3512638675339812</v>
      </c>
      <c r="I378" s="1">
        <f>IFERROR(I150/SUM(I150,I205),0)*'[1]Electricity and CHPs_IN'!E$25</f>
        <v>1.8541341188953947E-3</v>
      </c>
      <c r="J378" s="1">
        <f>IFERROR(J150/SUM(J150,J205),0)*'[1]Electricity and CHPs_IN'!F$25</f>
        <v>0.6385457000666539</v>
      </c>
      <c r="K378" s="1">
        <f>IFERROR(K150/SUM(K150,K205),0)*'[1]Electricity and CHPs_IN'!G$25</f>
        <v>1.8514095887811166E-4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5.7645129863026119E-3</v>
      </c>
      <c r="K379" s="1">
        <f>'[1]Electricity and CHPs_IN'!G$31</f>
        <v>22.376381918657682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0.18098624054751938</v>
      </c>
      <c r="G380" s="1">
        <f>IFERROR(G152/SUM(G152,G281),0)*'[1]Electricity and CHPs_IN'!C$42</f>
        <v>0.51533697703970427</v>
      </c>
      <c r="H380" s="1">
        <f>IFERROR(H152/SUM(H152,H281),0)*'[1]Electricity and CHPs_IN'!D$42</f>
        <v>1.1303964230382852</v>
      </c>
      <c r="I380" s="1">
        <f>IFERROR(I152/SUM(I152,I281),0)*'[1]Electricity and CHPs_IN'!E$42</f>
        <v>2.5005549268530038</v>
      </c>
      <c r="J380" s="1">
        <f>IFERROR(J152/SUM(J152,J281),0)*'[1]Electricity and CHPs_IN'!F$42</f>
        <v>3.1039718237090006</v>
      </c>
      <c r="K380" s="1">
        <f>IFERROR(K152/SUM(K152,K281),0)*'[1]Electricity and CHPs_IN'!G$42</f>
        <v>3.6307916217842725E-4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0.40043244671898481</v>
      </c>
      <c r="K381" s="1">
        <f>IFERROR(K153/SUM(K153,K282),0)*'[1]Electricity and CHPs_IN'!G$43</f>
        <v>5.4093917349948644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7.3165177693818625E-4</v>
      </c>
      <c r="J382" s="1">
        <f>IFERROR(J154/SUM(J283,J154),0)*'[1]Electricity and CHPs_IN'!F$50</f>
        <v>1.1326962177630256E-3</v>
      </c>
      <c r="K382" s="1">
        <f>IFERROR(K154/SUM(K283,K154),0)*'[1]Electricity and CHPs_IN'!G$50</f>
        <v>3.8039988668599797E-4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1.4484473493639415E-3</v>
      </c>
      <c r="J383" s="1">
        <f>IFERROR(J155/SUM(J284,J155),0)*'[1]Electricity and CHPs_IN'!F$53</f>
        <v>2.1540620769358236E-3</v>
      </c>
      <c r="K383" s="1">
        <f>IFERROR(K155/SUM(K284,K155),0)*'[1]Electricity and CHPs_IN'!G$53</f>
        <v>7.2570189949403962E-4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1.5269688397127751E-3</v>
      </c>
      <c r="J384" s="1">
        <f>IFERROR(J156/SUM(J285,J156),0)*'[1]Electricity and CHPs_IN'!F$56</f>
        <v>2.0840732738359583E-3</v>
      </c>
      <c r="K384" s="1">
        <f>IFERROR(K156/SUM(K285,K156),0)*'[1]Electricity and CHPs_IN'!G$56</f>
        <v>4.4976902527300546E-4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0.54529212778220215</v>
      </c>
      <c r="H385" s="1">
        <f t="shared" si="229"/>
        <v>1.9633949520447944</v>
      </c>
      <c r="I385" s="1">
        <f t="shared" si="229"/>
        <v>4.1991504599315999</v>
      </c>
      <c r="J385" s="1">
        <f t="shared" si="229"/>
        <v>9.504109433524885</v>
      </c>
      <c r="K385" s="1">
        <f t="shared" si="229"/>
        <v>15.48119693478313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0.54529212778220215</v>
      </c>
      <c r="H386" s="1">
        <f>'[1]Electricity and CHPs_IN'!D$33</f>
        <v>1.9633949520447944</v>
      </c>
      <c r="I386" s="1">
        <f>'[1]Electricity and CHPs_IN'!E$33</f>
        <v>4.1991504599315999</v>
      </c>
      <c r="J386" s="1">
        <f>'[1]Electricity and CHPs_IN'!F$33</f>
        <v>9.504109433524885</v>
      </c>
      <c r="K386" s="1">
        <f>'[1]Electricity and CHPs_IN'!G$33</f>
        <v>15.48119693478313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12.822577798598886</v>
      </c>
      <c r="H387" s="1">
        <f t="shared" si="230"/>
        <v>28.800004000779158</v>
      </c>
      <c r="I387" s="1">
        <f t="shared" si="230"/>
        <v>36.924106342726752</v>
      </c>
      <c r="J387" s="1">
        <f t="shared" si="230"/>
        <v>71.859127876197107</v>
      </c>
      <c r="K387" s="1">
        <f t="shared" si="230"/>
        <v>95.685473243869438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0.14080531154742068</v>
      </c>
      <c r="I388" s="1">
        <f>'[1]Electricity and CHPs_IN'!E34</f>
        <v>0.15585326001893507</v>
      </c>
      <c r="J388" s="1">
        <f>'[1]Electricity and CHPs_IN'!F34</f>
        <v>1.7285767492310153</v>
      </c>
      <c r="K388" s="1">
        <f>'[1]Electricity and CHPs_IN'!G34</f>
        <v>1.4358652111408357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4.8498357991688534</v>
      </c>
      <c r="H389" s="1">
        <f>'[1]Electricity and CHPs_IN'!D35</f>
        <v>9.594502928620674</v>
      </c>
      <c r="I389" s="1">
        <f>'[1]Electricity and CHPs_IN'!E35</f>
        <v>12.30649529487609</v>
      </c>
      <c r="J389" s="1">
        <f>'[1]Electricity and CHPs_IN'!F35</f>
        <v>37.255974687958563</v>
      </c>
      <c r="K389" s="1">
        <f>'[1]Electricity and CHPs_IN'!G35</f>
        <v>50.068918023018689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3.3906839286970833</v>
      </c>
      <c r="H390" s="1">
        <f>'[1]Electricity and CHPs_IN'!D36</f>
        <v>8.0481962236356708</v>
      </c>
      <c r="I390" s="1">
        <f>'[1]Electricity and CHPs_IN'!E36</f>
        <v>10.326575289929028</v>
      </c>
      <c r="J390" s="1">
        <f>'[1]Electricity and CHPs_IN'!F36</f>
        <v>13.878058881855893</v>
      </c>
      <c r="K390" s="1">
        <f>'[1]Electricity and CHPs_IN'!G36</f>
        <v>18.650953283577895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1.2876029639799298</v>
      </c>
      <c r="H391" s="1">
        <f>'[1]Electricity and CHPs_IN'!D37</f>
        <v>4.1841027969162923</v>
      </c>
      <c r="I391" s="1">
        <f>'[1]Electricity and CHPs_IN'!E37</f>
        <v>5.3685894509683365</v>
      </c>
      <c r="J391" s="1">
        <f>'[1]Electricity and CHPs_IN'!F37</f>
        <v>7.2149459098141104</v>
      </c>
      <c r="K391" s="1">
        <f>'[1]Electricity and CHPs_IN'!G37</f>
        <v>9.6962878104800829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3.2944551067530172</v>
      </c>
      <c r="H392" s="1">
        <f>'[1]Electricity and CHPs_IN'!D38</f>
        <v>6.8323967400590995</v>
      </c>
      <c r="I392" s="1">
        <f>'[1]Electricity and CHPs_IN'!E38</f>
        <v>8.7665930469343625</v>
      </c>
      <c r="J392" s="1">
        <f>'[1]Electricity and CHPs_IN'!F38</f>
        <v>11.781571647337527</v>
      </c>
      <c r="K392" s="1">
        <f>'[1]Electricity and CHPs_IN'!G38</f>
        <v>15.833448915651925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2.7313973094599892E-2</v>
      </c>
      <c r="J394" s="1">
        <f>'[1]Electricity and CHPs_IN'!F$32</f>
        <v>3.5896674628925482</v>
      </c>
      <c r="K394" s="1">
        <f>'[1]Electricity and CHPs_IN'!G$32</f>
        <v>61.062542620329559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1.3129684696615482E-3</v>
      </c>
      <c r="J395" s="1">
        <f t="shared" ref="J395" si="235">SUM(J396:J398)</f>
        <v>0.22354511621485068</v>
      </c>
      <c r="K395" s="1">
        <f t="shared" ref="K395" si="236">SUM(K396:K398)</f>
        <v>0.1652236883024164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1.5093471760026385E-2</v>
      </c>
      <c r="K396" s="1">
        <f>IFERROR(K168/SUM(K168,K207),0)*'[1]Electricity and CHPs_IN'!G$30</f>
        <v>1.9275377180854505E-2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7.6746408611237616E-4</v>
      </c>
      <c r="J397" s="1">
        <f>IFERROR(J169/SUM(J169,J287),0)*'[1]Electricity and CHPs_IN'!F$46</f>
        <v>0.20707459382872806</v>
      </c>
      <c r="K397" s="1">
        <f>IFERROR(K169/SUM(K169,K287),0)*'[1]Electricity and CHPs_IN'!G$46</f>
        <v>0.14484119592816802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5.4550438354917217E-4</v>
      </c>
      <c r="J398" s="1">
        <f>IFERROR(J170/SUM(J170,J288),0)*'[1]Electricity and CHPs_IN'!F$57</f>
        <v>1.3770506260962383E-3</v>
      </c>
      <c r="K398" s="1">
        <f>IFERROR(K170/SUM(K170,K288),0)*'[1]Electricity and CHPs_IN'!G$57</f>
        <v>1.1071151933938722E-3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0.14710689007049671</v>
      </c>
      <c r="G399" s="1">
        <f t="shared" ref="G399:K399" si="237">SUM(G400:G406)</f>
        <v>2.4685625247850045E-2</v>
      </c>
      <c r="H399" s="1">
        <f t="shared" si="237"/>
        <v>0.14709452507789611</v>
      </c>
      <c r="I399" s="1">
        <f t="shared" si="237"/>
        <v>2.5803032105909278E-2</v>
      </c>
      <c r="J399" s="1">
        <f t="shared" si="237"/>
        <v>0.55001428350342818</v>
      </c>
      <c r="K399" s="1">
        <f t="shared" si="237"/>
        <v>1.9557387410102038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0.13503676669804915</v>
      </c>
      <c r="G400" s="1">
        <f>'[1]Electricity and CHPs_IN'!C63</f>
        <v>1.3699485455393687E-2</v>
      </c>
      <c r="H400" s="1">
        <f>'[1]Electricity and CHPs_IN'!D63</f>
        <v>0.13498505395245033</v>
      </c>
      <c r="I400" s="1">
        <f>'[1]Electricity and CHPs_IN'!E63</f>
        <v>1.4683959284647382E-3</v>
      </c>
      <c r="J400" s="1">
        <f>'[1]Electricity and CHPs_IN'!F63</f>
        <v>1.1606951540329839E-2</v>
      </c>
      <c r="K400" s="1">
        <f>'[1]Electricity and CHPs_IN'!G63</f>
        <v>0.1348853059424705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2.992393314588893E-3</v>
      </c>
      <c r="G401" s="1">
        <f>'[1]Electricity and CHPs_IN'!C64</f>
        <v>2.4462846534662025E-3</v>
      </c>
      <c r="H401" s="1">
        <f>'[1]Electricity and CHPs_IN'!D64</f>
        <v>2.9926269548819439E-3</v>
      </c>
      <c r="I401" s="1">
        <f>'[1]Electricity and CHPs_IN'!E64</f>
        <v>1.5769353039214982E-3</v>
      </c>
      <c r="J401" s="1">
        <f>'[1]Electricity and CHPs_IN'!F64</f>
        <v>9.6941029599134643E-2</v>
      </c>
      <c r="K401" s="1">
        <f>'[1]Electricity and CHPs_IN'!G64</f>
        <v>1.3594332384954528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2.662518924345208E-3</v>
      </c>
      <c r="G402" s="1">
        <f>'[1]Electricity and CHPs_IN'!C65</f>
        <v>2.129740290392223E-3</v>
      </c>
      <c r="H402" s="1">
        <f>'[1]Electricity and CHPs_IN'!D65</f>
        <v>2.6526769780198202E-3</v>
      </c>
      <c r="I402" s="1">
        <f>'[1]Electricity and CHPs_IN'!E65</f>
        <v>1.4553374820083166E-3</v>
      </c>
      <c r="J402" s="1">
        <f>'[1]Electricity and CHPs_IN'!F65</f>
        <v>4.5910933151803376E-3</v>
      </c>
      <c r="K402" s="1">
        <f>'[1]Electricity and CHPs_IN'!G65</f>
        <v>1.5330118988401283E-2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9.5803859881237168E-4</v>
      </c>
      <c r="G403" s="1">
        <f>'[1]Electricity and CHPs_IN'!C66</f>
        <v>9.5709294252622448E-4</v>
      </c>
      <c r="H403" s="1">
        <f>'[1]Electricity and CHPs_IN'!D66</f>
        <v>9.6424228393512457E-4</v>
      </c>
      <c r="I403" s="1">
        <f>'[1]Electricity and CHPs_IN'!E66</f>
        <v>1.6818922977377112E-3</v>
      </c>
      <c r="J403" s="1">
        <f>'[1]Electricity and CHPs_IN'!F66</f>
        <v>3.1198039285768482E-3</v>
      </c>
      <c r="K403" s="1">
        <f>'[1]Electricity and CHPs_IN'!G66</f>
        <v>2.3475539215115251E-3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2.2478212068134341E-3</v>
      </c>
      <c r="G404" s="1">
        <f>'[1]Electricity and CHPs_IN'!C67</f>
        <v>2.2462150854851851E-3</v>
      </c>
      <c r="H404" s="1">
        <f>'[1]Electricity and CHPs_IN'!D67</f>
        <v>2.2660902451193034E-3</v>
      </c>
      <c r="I404" s="1">
        <f>'[1]Electricity and CHPs_IN'!E67</f>
        <v>8.9463949726767758E-3</v>
      </c>
      <c r="J404" s="1">
        <f>'[1]Electricity and CHPs_IN'!F67</f>
        <v>0.21548301058157676</v>
      </c>
      <c r="K404" s="1">
        <f>'[1]Electricity and CHPs_IN'!G67</f>
        <v>0.22087687672650913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2.2477233364379496E-3</v>
      </c>
      <c r="G405" s="1">
        <f>'[1]Electricity and CHPs_IN'!C68</f>
        <v>2.2461158001489991E-3</v>
      </c>
      <c r="H405" s="1">
        <f>'[1]Electricity and CHPs_IN'!D68</f>
        <v>2.265982707485863E-3</v>
      </c>
      <c r="I405" s="1">
        <f>'[1]Electricity and CHPs_IN'!E68</f>
        <v>8.9447309114547326E-3</v>
      </c>
      <c r="J405" s="1">
        <f>'[1]Electricity and CHPs_IN'!F68</f>
        <v>0.21550164728228974</v>
      </c>
      <c r="K405" s="1">
        <f>'[1]Electricity and CHPs_IN'!G68</f>
        <v>0.22090334245343587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9.6162799144968055E-4</v>
      </c>
      <c r="G406" s="1">
        <f>'[1]Electricity and CHPs_IN'!C69</f>
        <v>9.6069102043752522E-4</v>
      </c>
      <c r="H406" s="1">
        <f>'[1]Electricity and CHPs_IN'!D69</f>
        <v>9.6785195600368424E-4</v>
      </c>
      <c r="I406" s="1">
        <f>'[1]Electricity and CHPs_IN'!E69</f>
        <v>1.7293452096455058E-3</v>
      </c>
      <c r="J406" s="1">
        <f>'[1]Electricity and CHPs_IN'!F69</f>
        <v>2.770747256339938E-3</v>
      </c>
      <c r="K406" s="1">
        <f>'[1]Electricity and CHPs_IN'!G69</f>
        <v>1.9623044824226324E-3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55.740623272361105</v>
      </c>
      <c r="G407" s="3">
        <f t="shared" ref="G407:K407" si="239">G408+G461</f>
        <v>54.043687833767905</v>
      </c>
      <c r="H407" s="3">
        <f t="shared" si="239"/>
        <v>55.847591754051386</v>
      </c>
      <c r="I407" s="3">
        <f t="shared" si="239"/>
        <v>57.293311768857805</v>
      </c>
      <c r="J407" s="3">
        <f t="shared" si="239"/>
        <v>59.299470686083026</v>
      </c>
      <c r="K407" s="3">
        <f t="shared" si="239"/>
        <v>64.484254780747975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47.824010833010561</v>
      </c>
      <c r="G408" s="1">
        <f t="shared" si="240"/>
        <v>45.408595337789905</v>
      </c>
      <c r="H408" s="1">
        <f t="shared" si="240"/>
        <v>44.409828039326129</v>
      </c>
      <c r="I408" s="1">
        <f t="shared" si="240"/>
        <v>40.75266392224264</v>
      </c>
      <c r="J408" s="1">
        <f t="shared" si="240"/>
        <v>40.107214939178441</v>
      </c>
      <c r="K408" s="1">
        <f t="shared" si="240"/>
        <v>36.966719840353228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39.558456457774</v>
      </c>
      <c r="G409" s="1">
        <f t="shared" ref="G409:K409" si="241">SUM(G410,G416,G425,G434,G436)</f>
        <v>34.022474092903266</v>
      </c>
      <c r="H409" s="1">
        <f t="shared" si="241"/>
        <v>34.935081777941292</v>
      </c>
      <c r="I409" s="1">
        <f t="shared" si="241"/>
        <v>33.565610567497544</v>
      </c>
      <c r="J409" s="1">
        <f t="shared" si="241"/>
        <v>34.235659197166285</v>
      </c>
      <c r="K409" s="1">
        <f t="shared" si="241"/>
        <v>29.069982958928325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1.7545361329670432E-2</v>
      </c>
      <c r="G410" s="1">
        <f t="shared" ref="G410:K410" si="242">G411</f>
        <v>1.3697829316859852E-3</v>
      </c>
      <c r="H410" s="1">
        <f t="shared" si="242"/>
        <v>5.7559871565268095E-3</v>
      </c>
      <c r="I410" s="1">
        <f t="shared" si="242"/>
        <v>1.533822484134785E-3</v>
      </c>
      <c r="J410" s="1">
        <f t="shared" si="242"/>
        <v>1.785321381922847E-3</v>
      </c>
      <c r="K410" s="1">
        <f t="shared" si="242"/>
        <v>6.9403411724729503E-6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1.7545361329670432E-2</v>
      </c>
      <c r="G411" s="1">
        <f>'[1]Electricity and CHPs_IN'!C$28-G298</f>
        <v>1.3697829316859852E-3</v>
      </c>
      <c r="H411" s="1">
        <f>'[1]Electricity and CHPs_IN'!D$28-H298</f>
        <v>5.7559871565268095E-3</v>
      </c>
      <c r="I411" s="1">
        <f>'[1]Electricity and CHPs_IN'!E$28-I298</f>
        <v>1.533822484134785E-3</v>
      </c>
      <c r="J411" s="1">
        <f>'[1]Electricity and CHPs_IN'!F$28-J298</f>
        <v>1.785321381922847E-3</v>
      </c>
      <c r="K411" s="1">
        <f>'[1]Electricity and CHPs_IN'!G$28-K298</f>
        <v>6.9403411724729503E-6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1.7545361329670432E-2</v>
      </c>
      <c r="G412" s="1">
        <f t="shared" ref="G412:K412" si="243">G413</f>
        <v>1.3697829316859852E-3</v>
      </c>
      <c r="H412" s="1">
        <f t="shared" si="243"/>
        <v>5.7559871565268095E-3</v>
      </c>
      <c r="I412" s="1">
        <f t="shared" si="243"/>
        <v>1.533822484134785E-3</v>
      </c>
      <c r="J412" s="1">
        <f t="shared" si="243"/>
        <v>1.785321381922847E-3</v>
      </c>
      <c r="K412" s="1">
        <f t="shared" si="243"/>
        <v>6.9403411724729503E-6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1.7545361329670432E-2</v>
      </c>
      <c r="G413" s="1">
        <f t="shared" ref="G413:K413" si="244">G411-G415</f>
        <v>1.3697829316859852E-3</v>
      </c>
      <c r="H413" s="1">
        <f t="shared" si="244"/>
        <v>5.7559871565268095E-3</v>
      </c>
      <c r="I413" s="1">
        <f t="shared" si="244"/>
        <v>1.533822484134785E-3</v>
      </c>
      <c r="J413" s="1">
        <f t="shared" si="244"/>
        <v>1.785321381922847E-3</v>
      </c>
      <c r="K413" s="1">
        <f t="shared" si="244"/>
        <v>6.9403411724729503E-6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2.3943047525159296</v>
      </c>
      <c r="G416" s="1">
        <f t="shared" ref="G416:K416" si="247">SUM(G417:G418)</f>
        <v>1.4820421082225492E-3</v>
      </c>
      <c r="H416" s="1">
        <f t="shared" si="247"/>
        <v>1.1234141070454305E-2</v>
      </c>
      <c r="I416" s="1">
        <f t="shared" si="247"/>
        <v>3.2259579560525796E-2</v>
      </c>
      <c r="J416" s="1">
        <f t="shared" si="247"/>
        <v>7.3435131174133056E-2</v>
      </c>
      <c r="K416" s="1">
        <f t="shared" si="247"/>
        <v>1.8064580048189382E-3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2.3943047525159296</v>
      </c>
      <c r="G417" s="1">
        <f>'[1]Electricity and CHPs_IN'!C$24-G312</f>
        <v>1.4820421082225492E-3</v>
      </c>
      <c r="H417" s="1">
        <f>'[1]Electricity and CHPs_IN'!D$24-H312</f>
        <v>1.1234141070454305E-2</v>
      </c>
      <c r="I417" s="1">
        <f>'[1]Electricity and CHPs_IN'!E$24-I312</f>
        <v>3.2259579560525796E-2</v>
      </c>
      <c r="J417" s="1">
        <f>'[1]Electricity and CHPs_IN'!F$24-J312</f>
        <v>4.8553814060864113E-2</v>
      </c>
      <c r="K417" s="1">
        <f>'[1]Electricity and CHPs_IN'!G$24-K312</f>
        <v>8.5529517633800708E-4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2.488131711326895E-2</v>
      </c>
      <c r="K418" s="1">
        <f>'[1]Electricity and CHPs_IN'!G$29-K313</f>
        <v>9.5116282848093107E-4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2.3320108538584221</v>
      </c>
      <c r="G419" s="1">
        <f t="shared" ref="G419:K419" si="248">SUM(G420:G421)</f>
        <v>1.3747407986918747E-3</v>
      </c>
      <c r="H419" s="1">
        <f t="shared" si="248"/>
        <v>9.6419531187136292E-3</v>
      </c>
      <c r="I419" s="1">
        <f t="shared" si="248"/>
        <v>3.2197620700303319E-2</v>
      </c>
      <c r="J419" s="1">
        <f t="shared" si="248"/>
        <v>7.2010140376658482E-2</v>
      </c>
      <c r="K419" s="1">
        <f t="shared" si="248"/>
        <v>1.6106402612582626E-3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2.3320108538584221</v>
      </c>
      <c r="G420" s="1">
        <f t="shared" ref="G420:K420" si="249">G417-G423</f>
        <v>1.3747407986918747E-3</v>
      </c>
      <c r="H420" s="1">
        <f t="shared" si="249"/>
        <v>9.6419531187136292E-3</v>
      </c>
      <c r="I420" s="1">
        <f t="shared" si="249"/>
        <v>3.2197620700303319E-2</v>
      </c>
      <c r="J420" s="1">
        <f t="shared" si="249"/>
        <v>4.7611639149309049E-2</v>
      </c>
      <c r="K420" s="1">
        <f t="shared" si="249"/>
        <v>7.6258227016357026E-4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2.439850122734943E-2</v>
      </c>
      <c r="K421" s="1">
        <f t="shared" si="250"/>
        <v>8.4805799109469236E-4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6.2293898657507597E-2</v>
      </c>
      <c r="G422" s="1">
        <f t="shared" ref="G422:K422" si="251">SUM(G423:G424)</f>
        <v>1.073013095306745E-4</v>
      </c>
      <c r="H422" s="1">
        <f t="shared" si="251"/>
        <v>1.5921879517406764E-3</v>
      </c>
      <c r="I422" s="1">
        <f t="shared" si="251"/>
        <v>6.1958860222477606E-5</v>
      </c>
      <c r="J422" s="1">
        <f t="shared" si="251"/>
        <v>1.4249907974745839E-3</v>
      </c>
      <c r="K422" s="1">
        <f t="shared" si="251"/>
        <v>1.9581774356067547E-4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6.2293898657507597E-2</v>
      </c>
      <c r="G423" s="1">
        <f t="shared" ref="G423:K423" si="252">IFERROR(G344/G312,0)*G417</f>
        <v>1.073013095306745E-4</v>
      </c>
      <c r="H423" s="1">
        <f t="shared" si="252"/>
        <v>1.5921879517406764E-3</v>
      </c>
      <c r="I423" s="1">
        <f t="shared" si="252"/>
        <v>6.1958860222477606E-5</v>
      </c>
      <c r="J423" s="1">
        <f t="shared" si="252"/>
        <v>9.4217491155506401E-4</v>
      </c>
      <c r="K423" s="1">
        <f t="shared" si="252"/>
        <v>9.2712906174436828E-5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4.8281588591951997E-4</v>
      </c>
      <c r="K424" s="1">
        <f t="shared" si="253"/>
        <v>1.0310483738623866E-4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35.838150321914142</v>
      </c>
      <c r="G425" s="1">
        <f t="shared" ref="G425:K425" si="254">SUM(G426:G427)</f>
        <v>33.784054858951464</v>
      </c>
      <c r="H425" s="1">
        <f t="shared" si="254"/>
        <v>33.829825371577392</v>
      </c>
      <c r="I425" s="1">
        <f t="shared" si="254"/>
        <v>33.526923513703885</v>
      </c>
      <c r="J425" s="1">
        <f t="shared" si="254"/>
        <v>32.472119355452008</v>
      </c>
      <c r="K425" s="1">
        <f t="shared" si="254"/>
        <v>29.043296350959039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35.838150321914142</v>
      </c>
      <c r="G426" s="1">
        <f>'[1]Electricity and CHPs_IN'!C$26-G359</f>
        <v>33.784054858951464</v>
      </c>
      <c r="H426" s="1">
        <f>'[1]Electricity and CHPs_IN'!D$26-H359</f>
        <v>33.829825371577392</v>
      </c>
      <c r="I426" s="1">
        <f>'[1]Electricity and CHPs_IN'!E$26-I359</f>
        <v>33.526923513703885</v>
      </c>
      <c r="J426" s="1">
        <f>'[1]Electricity and CHPs_IN'!F$26-J359</f>
        <v>22.875186856158493</v>
      </c>
      <c r="K426" s="1">
        <f>'[1]Electricity and CHPs_IN'!G$26-K359</f>
        <v>17.199453183325602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9.5969324992935139</v>
      </c>
      <c r="K427" s="1">
        <f>'[1]Electricity and CHPs_IN'!G$27-K360</f>
        <v>11.843843167633437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17.919075160957071</v>
      </c>
      <c r="G428" s="1">
        <f t="shared" ref="G428:K428" si="255">SUM(G429:G430)</f>
        <v>16.892027429475732</v>
      </c>
      <c r="H428" s="1">
        <f t="shared" si="255"/>
        <v>16.914912685788693</v>
      </c>
      <c r="I428" s="1">
        <f t="shared" si="255"/>
        <v>16.763461756851942</v>
      </c>
      <c r="J428" s="1">
        <f t="shared" si="255"/>
        <v>16.236059677726004</v>
      </c>
      <c r="K428" s="1">
        <f t="shared" si="255"/>
        <v>14.52164817547952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17.919075160957071</v>
      </c>
      <c r="G429" s="1">
        <f t="shared" ref="G429:K429" si="256">IFERROR(G366/G359,0)*G426</f>
        <v>16.892027429475732</v>
      </c>
      <c r="H429" s="1">
        <f t="shared" si="256"/>
        <v>16.914912685788693</v>
      </c>
      <c r="I429" s="1">
        <f t="shared" si="256"/>
        <v>16.763461756851942</v>
      </c>
      <c r="J429" s="1">
        <f t="shared" si="256"/>
        <v>11.437593428079246</v>
      </c>
      <c r="K429" s="1">
        <f t="shared" si="256"/>
        <v>8.599726591662801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4.7984662496467569</v>
      </c>
      <c r="K430" s="1">
        <f t="shared" si="257"/>
        <v>5.9219215838167187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17.919075160957071</v>
      </c>
      <c r="G431" s="1">
        <f t="shared" ref="G431:K431" si="258">SUM(G432:G433)</f>
        <v>16.892027429475732</v>
      </c>
      <c r="H431" s="1">
        <f t="shared" si="258"/>
        <v>16.9149126857887</v>
      </c>
      <c r="I431" s="1">
        <f t="shared" si="258"/>
        <v>16.763461756851942</v>
      </c>
      <c r="J431" s="1">
        <f t="shared" si="258"/>
        <v>16.236059677726004</v>
      </c>
      <c r="K431" s="1">
        <f t="shared" si="258"/>
        <v>14.52164817547952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17.919075160957071</v>
      </c>
      <c r="G432" s="1">
        <f t="shared" ref="G432:K432" si="259">G426-G429</f>
        <v>16.892027429475732</v>
      </c>
      <c r="H432" s="1">
        <f t="shared" si="259"/>
        <v>16.9149126857887</v>
      </c>
      <c r="I432" s="1">
        <f t="shared" si="259"/>
        <v>16.763461756851942</v>
      </c>
      <c r="J432" s="1">
        <f t="shared" si="259"/>
        <v>11.437593428079246</v>
      </c>
      <c r="K432" s="1">
        <f t="shared" si="259"/>
        <v>8.599726591662801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4.7984662496467569</v>
      </c>
      <c r="K433" s="1">
        <f t="shared" si="260"/>
        <v>5.9219215838167187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1.3084560220142514</v>
      </c>
      <c r="G434" s="1">
        <f t="shared" ref="G434:K434" si="261">G435</f>
        <v>0.23556740891189354</v>
      </c>
      <c r="H434" s="1">
        <f t="shared" si="261"/>
        <v>1.0882662781369195</v>
      </c>
      <c r="I434" s="1">
        <f t="shared" si="261"/>
        <v>4.8936517490016859E-3</v>
      </c>
      <c r="J434" s="1">
        <f t="shared" si="261"/>
        <v>1.6699916020210475</v>
      </c>
      <c r="K434" s="1">
        <f t="shared" si="261"/>
        <v>5.4951937126300791E-4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1.3084560220142514</v>
      </c>
      <c r="G435" s="1">
        <f>'[1]Electricity and CHPs_IN'!C$25-G378</f>
        <v>0.23556740891189354</v>
      </c>
      <c r="H435" s="1">
        <f>'[1]Electricity and CHPs_IN'!D$25-H378</f>
        <v>1.0882662781369195</v>
      </c>
      <c r="I435" s="1">
        <f>'[1]Electricity and CHPs_IN'!E$25-I378</f>
        <v>4.8936517490016859E-3</v>
      </c>
      <c r="J435" s="1">
        <f>'[1]Electricity and CHPs_IN'!F$25-J378</f>
        <v>1.6699916020210475</v>
      </c>
      <c r="K435" s="1">
        <f>'[1]Electricity and CHPs_IN'!G$25-K378</f>
        <v>5.4951937126300791E-4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1.8327787137174825E-2</v>
      </c>
      <c r="K436" s="1">
        <f t="shared" si="262"/>
        <v>2.4323690252030638E-2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1.8327787137174825E-2</v>
      </c>
      <c r="K437" s="1">
        <f>'[1]Electricity and CHPs_IN'!G$30-K396</f>
        <v>2.4323690252030638E-2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8.2655543752365634</v>
      </c>
      <c r="G438" s="1">
        <f t="shared" ref="G438:K438" si="263">SUM(G439,G445,G447,G453,G455,G457,G459)</f>
        <v>11.386121244886642</v>
      </c>
      <c r="H438" s="1">
        <f t="shared" si="263"/>
        <v>9.4747462613848352</v>
      </c>
      <c r="I438" s="1">
        <f t="shared" si="263"/>
        <v>7.1870533547450961</v>
      </c>
      <c r="J438" s="1">
        <f t="shared" si="263"/>
        <v>5.8715557420121538</v>
      </c>
      <c r="K438" s="1">
        <f t="shared" si="263"/>
        <v>7.8967368814249026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4.3959736242086418</v>
      </c>
      <c r="G439" s="1">
        <f t="shared" ref="G439:K439" si="264">+G440</f>
        <v>1.8510396739837283</v>
      </c>
      <c r="H439" s="1">
        <f t="shared" si="264"/>
        <v>2.8345915488660802</v>
      </c>
      <c r="I439" s="1">
        <f t="shared" si="264"/>
        <v>0.53159764728621051</v>
      </c>
      <c r="J439" s="1">
        <f t="shared" si="264"/>
        <v>8.4657112947381982E-3</v>
      </c>
      <c r="K439" s="1">
        <f t="shared" si="264"/>
        <v>4.335562025282022E-4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4.3959736242086418</v>
      </c>
      <c r="G440" s="1">
        <f t="shared" ref="G440:K440" si="265">SUM(G442:G444)</f>
        <v>1.8510396739837283</v>
      </c>
      <c r="H440" s="1">
        <f t="shared" si="265"/>
        <v>2.8345915488660802</v>
      </c>
      <c r="I440" s="1">
        <f t="shared" si="265"/>
        <v>0.53159764728621051</v>
      </c>
      <c r="J440" s="1">
        <f t="shared" si="265"/>
        <v>8.4657112947381982E-3</v>
      </c>
      <c r="K440" s="1">
        <f t="shared" si="265"/>
        <v>4.335562025282022E-4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2.0280740877805052</v>
      </c>
      <c r="G441" s="1">
        <f t="shared" ref="G441:K441" si="266">G442</f>
        <v>1.8505563953566633</v>
      </c>
      <c r="H441" s="1">
        <f t="shared" si="266"/>
        <v>2.8323375134981665</v>
      </c>
      <c r="I441" s="1">
        <f t="shared" si="266"/>
        <v>0.53101512768543468</v>
      </c>
      <c r="J441" s="1">
        <f t="shared" si="266"/>
        <v>6.9172875878380563E-3</v>
      </c>
      <c r="K441" s="1">
        <f t="shared" si="266"/>
        <v>1.0152790401020505E-4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2.0280740877805052</v>
      </c>
      <c r="G442" s="1">
        <f>'[1]Electricity and CHPs_IN'!C$90</f>
        <v>1.8505563953566633</v>
      </c>
      <c r="H442" s="1">
        <f>'[1]Electricity and CHPs_IN'!D$90</f>
        <v>2.8323375134981665</v>
      </c>
      <c r="I442" s="1">
        <f>'[1]Electricity and CHPs_IN'!E$90</f>
        <v>0.53101512768543468</v>
      </c>
      <c r="J442" s="1">
        <f>'[1]Electricity and CHPs_IN'!F$90</f>
        <v>6.9172875878380563E-3</v>
      </c>
      <c r="K442" s="1">
        <f>'[1]Electricity and CHPs_IN'!G$90</f>
        <v>1.0152790401020505E-4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1.1839497682140681</v>
      </c>
      <c r="G443" s="1">
        <f t="shared" ref="G443:K443" si="267">G444</f>
        <v>2.4163931353253534E-4</v>
      </c>
      <c r="H443" s="1">
        <f t="shared" si="267"/>
        <v>1.1270176839568678E-3</v>
      </c>
      <c r="I443" s="1">
        <f t="shared" si="267"/>
        <v>2.9125980038790947E-4</v>
      </c>
      <c r="J443" s="1">
        <f t="shared" si="267"/>
        <v>7.7421185345007105E-4</v>
      </c>
      <c r="K443" s="1">
        <f t="shared" si="267"/>
        <v>1.6601414925899858E-4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1.1839497682140681</v>
      </c>
      <c r="G444" s="1">
        <f>'[1]Electricity and CHPs_IN'!C$91</f>
        <v>2.4163931353253534E-4</v>
      </c>
      <c r="H444" s="1">
        <f>'[1]Electricity and CHPs_IN'!D$91</f>
        <v>1.1270176839568678E-3</v>
      </c>
      <c r="I444" s="1">
        <f>'[1]Electricity and CHPs_IN'!E$91</f>
        <v>2.9125980038790947E-4</v>
      </c>
      <c r="J444" s="1">
        <f>'[1]Electricity and CHPs_IN'!F$91</f>
        <v>7.7421185345007105E-4</v>
      </c>
      <c r="K444" s="1">
        <f>'[1]Electricity and CHPs_IN'!G$91</f>
        <v>1.6601414925899858E-4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1.4500005195188228</v>
      </c>
      <c r="G445" s="1">
        <f t="shared" ref="G445:K445" si="268">G446</f>
        <v>3.8015697363040362</v>
      </c>
      <c r="H445" s="1">
        <f t="shared" si="268"/>
        <v>3.8012758629402197</v>
      </c>
      <c r="I445" s="1">
        <f t="shared" si="268"/>
        <v>1.0123292115733724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1.4500005195188228</v>
      </c>
      <c r="G446" s="1">
        <f>'[1]Electricity and CHPs_IN'!C$92</f>
        <v>3.8015697363040362</v>
      </c>
      <c r="H446" s="1">
        <f>'[1]Electricity and CHPs_IN'!D$92</f>
        <v>3.8012758629402197</v>
      </c>
      <c r="I446" s="1">
        <f>'[1]Electricity and CHPs_IN'!E$92</f>
        <v>1.0123292115733724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0.2154167019265284</v>
      </c>
      <c r="G447" s="1">
        <f t="shared" ref="G447:K447" si="269">G448</f>
        <v>2.6892150936126877</v>
      </c>
      <c r="H447" s="1">
        <f t="shared" si="269"/>
        <v>1.0529674859491374E-3</v>
      </c>
      <c r="I447" s="1">
        <f t="shared" si="269"/>
        <v>4.5231205780104744E-4</v>
      </c>
      <c r="J447" s="1">
        <f t="shared" si="269"/>
        <v>2.4948479781234073E-4</v>
      </c>
      <c r="K447" s="1">
        <f t="shared" si="269"/>
        <v>0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0.2154167019265284</v>
      </c>
      <c r="G448" s="1">
        <f>'[1]Electricity and CHPs_IN'!C$93</f>
        <v>2.6892150936126877</v>
      </c>
      <c r="H448" s="1">
        <f>'[1]Electricity and CHPs_IN'!D$93</f>
        <v>1.0529674859491374E-3</v>
      </c>
      <c r="I448" s="1">
        <f>'[1]Electricity and CHPs_IN'!E$93</f>
        <v>4.5231205780104744E-4</v>
      </c>
      <c r="J448" s="1">
        <f>'[1]Electricity and CHPs_IN'!F$93</f>
        <v>2.4948479781234073E-4</v>
      </c>
      <c r="K448" s="1">
        <f>'[1]Electricity and CHPs_IN'!G$93</f>
        <v>0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0.2154167019265284</v>
      </c>
      <c r="G449" s="1">
        <f t="shared" ref="G449:K449" si="270">G450</f>
        <v>2.6892150936126877</v>
      </c>
      <c r="H449" s="1">
        <f t="shared" si="270"/>
        <v>1.0529674859491374E-3</v>
      </c>
      <c r="I449" s="1">
        <f t="shared" si="270"/>
        <v>4.5231205780104744E-4</v>
      </c>
      <c r="J449" s="1">
        <f t="shared" si="270"/>
        <v>2.4948479781234073E-4</v>
      </c>
      <c r="K449" s="1">
        <f t="shared" si="270"/>
        <v>0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0.2154167019265284</v>
      </c>
      <c r="G450" s="1">
        <f t="shared" ref="G450:K450" si="271">G448</f>
        <v>2.6892150936126877</v>
      </c>
      <c r="H450" s="1">
        <f t="shared" si="271"/>
        <v>1.0529674859491374E-3</v>
      </c>
      <c r="I450" s="1">
        <f t="shared" si="271"/>
        <v>4.5231205780104744E-4</v>
      </c>
      <c r="J450" s="1">
        <f t="shared" si="271"/>
        <v>2.4948479781234073E-4</v>
      </c>
      <c r="K450" s="1">
        <f t="shared" si="271"/>
        <v>0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2.2041635295825701</v>
      </c>
      <c r="G453" s="1">
        <f t="shared" ref="G453:K453" si="273">G454</f>
        <v>1.9892580581681387</v>
      </c>
      <c r="H453" s="1">
        <f t="shared" si="273"/>
        <v>1.7055407705074417</v>
      </c>
      <c r="I453" s="1">
        <f t="shared" si="273"/>
        <v>1.3197155656557524</v>
      </c>
      <c r="J453" s="1">
        <f t="shared" si="273"/>
        <v>0.79016367182818736</v>
      </c>
      <c r="K453" s="1">
        <f t="shared" si="273"/>
        <v>0.47310189157316646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2.2041635295825701</v>
      </c>
      <c r="G454" s="1">
        <f>'[1]Electricity and CHPs_IN'!C$94</f>
        <v>1.9892580581681387</v>
      </c>
      <c r="H454" s="1">
        <f>'[1]Electricity and CHPs_IN'!D$94</f>
        <v>1.7055407705074417</v>
      </c>
      <c r="I454" s="1">
        <f>'[1]Electricity and CHPs_IN'!E$94</f>
        <v>1.3197155656557524</v>
      </c>
      <c r="J454" s="1">
        <f>'[1]Electricity and CHPs_IN'!F$94</f>
        <v>0.79016367182818736</v>
      </c>
      <c r="K454" s="1">
        <f>'[1]Electricity and CHPs_IN'!G$94</f>
        <v>0.47310189157316646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2.5721943497014202E-7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2.5721943497014202E-7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7.8302740775827991E-5</v>
      </c>
      <c r="K457" s="1">
        <f t="shared" si="275"/>
        <v>5.8395152637312077E-5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7.8302740775827991E-5</v>
      </c>
      <c r="K458" s="1">
        <f>'[1]Electricity and CHPs_IN'!G$96</f>
        <v>5.8395152637312077E-5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1.0550386828180507</v>
      </c>
      <c r="H459" s="1">
        <f>H460</f>
        <v>1.1322851115851447</v>
      </c>
      <c r="I459" s="1">
        <f t="shared" ref="I459" si="277">I460</f>
        <v>4.3229586181719597</v>
      </c>
      <c r="J459" s="1">
        <f t="shared" ref="J459" si="278">J460</f>
        <v>5.0725985713506399</v>
      </c>
      <c r="K459" s="1">
        <f t="shared" ref="K459" si="279">K460</f>
        <v>7.4231427812771358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1.0550386828180507</v>
      </c>
      <c r="H460" s="1">
        <f>'[1]Electricity and CHPs_IN'!D$97</f>
        <v>1.1322851115851447</v>
      </c>
      <c r="I460" s="1">
        <f>'[1]Electricity and CHPs_IN'!E$97</f>
        <v>4.3229586181719597</v>
      </c>
      <c r="J460" s="1">
        <f>'[1]Electricity and CHPs_IN'!F$97</f>
        <v>5.0725985713506399</v>
      </c>
      <c r="K460" s="1">
        <f>'[1]Electricity and CHPs_IN'!G$97</f>
        <v>7.4231427812771358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7.9166124393505424</v>
      </c>
      <c r="G461" s="1">
        <f t="shared" ref="G461:K461" si="280">SUM(G462,G468,G501,G510,G516)</f>
        <v>8.6350924959779984</v>
      </c>
      <c r="H461" s="1">
        <f t="shared" si="280"/>
        <v>11.437763714725257</v>
      </c>
      <c r="I461" s="1">
        <f t="shared" si="280"/>
        <v>16.540647846615169</v>
      </c>
      <c r="J461" s="1">
        <f t="shared" si="280"/>
        <v>19.192255746904589</v>
      </c>
      <c r="K461" s="1">
        <f t="shared" si="280"/>
        <v>27.517534940394746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0.27392403253652337</v>
      </c>
      <c r="G462" s="1">
        <f t="shared" ref="G462:K462" si="281">+G463</f>
        <v>0.6421205076330867</v>
      </c>
      <c r="H462" s="1">
        <f t="shared" si="281"/>
        <v>1.3037352644057086E-2</v>
      </c>
      <c r="I462" s="1">
        <f t="shared" si="281"/>
        <v>0.57463289150461816</v>
      </c>
      <c r="J462" s="1">
        <f t="shared" si="281"/>
        <v>2.5459852179224387E-2</v>
      </c>
      <c r="K462" s="1">
        <f t="shared" si="281"/>
        <v>0.1400754514175846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0.27392403253652337</v>
      </c>
      <c r="G463" s="1">
        <f>'[1]Electricity and CHPs_IN'!C$41-G299</f>
        <v>0.6421205076330867</v>
      </c>
      <c r="H463" s="1">
        <f>'[1]Electricity and CHPs_IN'!D$41-H299</f>
        <v>1.3037352644057086E-2</v>
      </c>
      <c r="I463" s="1">
        <f>'[1]Electricity and CHPs_IN'!E$41-I299</f>
        <v>0.57463289150461816</v>
      </c>
      <c r="J463" s="1">
        <f>'[1]Electricity and CHPs_IN'!F$41-J299</f>
        <v>2.5459852179224387E-2</v>
      </c>
      <c r="K463" s="1">
        <f>'[1]Electricity and CHPs_IN'!G$41-K299</f>
        <v>0.1400754514175846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0.27392403253652337</v>
      </c>
      <c r="G464" s="1">
        <f t="shared" ref="G464:K464" si="282">G465</f>
        <v>0.6421205076330867</v>
      </c>
      <c r="H464" s="1">
        <f t="shared" si="282"/>
        <v>1.3037352644057086E-2</v>
      </c>
      <c r="I464" s="1">
        <f t="shared" si="282"/>
        <v>0.57463289150461816</v>
      </c>
      <c r="J464" s="1">
        <f t="shared" si="282"/>
        <v>2.5459852179224387E-2</v>
      </c>
      <c r="K464" s="1">
        <f t="shared" si="282"/>
        <v>0.1400754514175846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0.27392403253652337</v>
      </c>
      <c r="G465" s="1">
        <f t="shared" ref="G465:K465" si="283">G463-G467</f>
        <v>0.6421205076330867</v>
      </c>
      <c r="H465" s="1">
        <f t="shared" si="283"/>
        <v>1.3037352644057086E-2</v>
      </c>
      <c r="I465" s="1">
        <f t="shared" si="283"/>
        <v>0.57463289150461816</v>
      </c>
      <c r="J465" s="1">
        <f t="shared" si="283"/>
        <v>2.5459852179224387E-2</v>
      </c>
      <c r="K465" s="1">
        <f t="shared" si="283"/>
        <v>0.1400754514175846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3.6329956505339744</v>
      </c>
      <c r="G468" s="1">
        <f t="shared" ref="G468:K468" si="286">SUM(G469:G478)</f>
        <v>2.8935868715854456</v>
      </c>
      <c r="H468" s="1">
        <f t="shared" si="286"/>
        <v>3.2680732643739745</v>
      </c>
      <c r="I468" s="1">
        <f t="shared" si="286"/>
        <v>5.9865318766828626</v>
      </c>
      <c r="J468" s="1">
        <f t="shared" si="286"/>
        <v>6.4787082478950504</v>
      </c>
      <c r="K468" s="1">
        <f t="shared" si="286"/>
        <v>5.2248275609618959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1.0259961783227487</v>
      </c>
      <c r="G469" s="1">
        <f>'[1]Electricity and CHPs_IN'!C$39-G314</f>
        <v>0.13677953484833721</v>
      </c>
      <c r="H469" s="1">
        <f>'[1]Electricity and CHPs_IN'!D$39-H314</f>
        <v>7.6934962321946215E-2</v>
      </c>
      <c r="I469" s="1">
        <f>'[1]Electricity and CHPs_IN'!E$39-I314</f>
        <v>5.8580753084853797E-2</v>
      </c>
      <c r="J469" s="1">
        <f>'[1]Electricity and CHPs_IN'!F$39-J314</f>
        <v>0.23363315468673518</v>
      </c>
      <c r="K469" s="1">
        <f>'[1]Electricity and CHPs_IN'!G$39-K314</f>
        <v>0.10208545410601261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5.3090300834689276E-2</v>
      </c>
      <c r="K470" s="6">
        <f>'[1]Electricity and CHPs_IN'!G$40-K315</f>
        <v>3.9706942171618659E-2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4.6656414619165393E-2</v>
      </c>
      <c r="G472" s="1">
        <f>'[1]Electricity and CHPs_IN'!C$48-G317</f>
        <v>1.0226385080574094E-2</v>
      </c>
      <c r="H472" s="1">
        <f>'[1]Electricity and CHPs_IN'!D$48-H317</f>
        <v>3.4404479022957069E-2</v>
      </c>
      <c r="I472" s="1">
        <f>'[1]Electricity and CHPs_IN'!E$48-I317</f>
        <v>2.9563806642625444E-2</v>
      </c>
      <c r="J472" s="1">
        <f>'[1]Electricity and CHPs_IN'!F$48-J317</f>
        <v>4.4268792105461488E-2</v>
      </c>
      <c r="K472" s="1">
        <f>'[1]Electricity and CHPs_IN'!G$48-K317</f>
        <v>7.5776164303478721E-2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8.5417587224197719E-2</v>
      </c>
      <c r="G474" s="1">
        <f>'[1]Electricity and CHPs_IN'!C$51-G319</f>
        <v>7.4604228928911841E-3</v>
      </c>
      <c r="H474" s="1">
        <f>'[1]Electricity and CHPs_IN'!D$51-H319</f>
        <v>3.3859497361746274E-2</v>
      </c>
      <c r="I474" s="1">
        <f>'[1]Electricity and CHPs_IN'!E$51-I319</f>
        <v>0.56649345390642769</v>
      </c>
      <c r="J474" s="1">
        <f>'[1]Electricity and CHPs_IN'!F$51-J319</f>
        <v>1.0687700926690804</v>
      </c>
      <c r="K474" s="1">
        <f>'[1]Electricity and CHPs_IN'!G$51-K319</f>
        <v>1.0159631681870387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1.58069264097965</v>
      </c>
      <c r="G476" s="1">
        <f>'[1]Electricity and CHPs_IN'!C$54-G321</f>
        <v>1.7912496291049713</v>
      </c>
      <c r="H476" s="1">
        <f>'[1]Electricity and CHPs_IN'!D$54-H321</f>
        <v>2.5649103399656723</v>
      </c>
      <c r="I476" s="1">
        <f>'[1]Electricity and CHPs_IN'!E$54-I321</f>
        <v>2.432415103604848</v>
      </c>
      <c r="J476" s="1">
        <f>'[1]Electricity and CHPs_IN'!F$54-J321</f>
        <v>2.1272537429952298</v>
      </c>
      <c r="K476" s="1">
        <f>'[1]Electricity and CHPs_IN'!G$54-K321</f>
        <v>3.9863540547120344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0.89423282938821236</v>
      </c>
      <c r="G477" s="1">
        <f>'[1]Electricity and CHPs_IN'!C$55-G322</f>
        <v>0.94787089965867199</v>
      </c>
      <c r="H477" s="1">
        <f>'[1]Electricity and CHPs_IN'!D$55-H322</f>
        <v>0.55796398570165273</v>
      </c>
      <c r="I477" s="1">
        <f>'[1]Electricity and CHPs_IN'!E$55-I322</f>
        <v>2.8992646688184891</v>
      </c>
      <c r="J477" s="1">
        <f>'[1]Electricity and CHPs_IN'!F$55-J322</f>
        <v>2.9508089174296273</v>
      </c>
      <c r="K477" s="1">
        <f>'[1]Electricity and CHPs_IN'!G$55-K322</f>
        <v>4.8000890784428516E-3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2.1409062561909126E-4</v>
      </c>
      <c r="J478" s="1">
        <f>'[1]Electricity and CHPs_IN'!F$58-J323</f>
        <v>8.832471742269408E-4</v>
      </c>
      <c r="K478" s="1">
        <f>'[1]Electricity and CHPs_IN'!G$58-K323</f>
        <v>1.4168840326962066E-4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1.9989071519228616</v>
      </c>
      <c r="G479" s="1">
        <f t="shared" ref="G479:K479" si="287">SUM(G480:G489)</f>
        <v>1.0225269395165146</v>
      </c>
      <c r="H479" s="1">
        <f t="shared" si="287"/>
        <v>0.60350532447855854</v>
      </c>
      <c r="I479" s="1">
        <f t="shared" si="287"/>
        <v>3.5472906139228924</v>
      </c>
      <c r="J479" s="1">
        <f t="shared" si="287"/>
        <v>4.2670155922708233</v>
      </c>
      <c r="K479" s="1">
        <f t="shared" si="287"/>
        <v>1.1042245578621388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0.99930229071789489</v>
      </c>
      <c r="G480" s="1">
        <f t="shared" ref="G480:K480" si="289">G469-G491</f>
        <v>0.12687656169744263</v>
      </c>
      <c r="H480" s="1">
        <f t="shared" si="289"/>
        <v>6.6031154072752493E-2</v>
      </c>
      <c r="I480" s="1">
        <f t="shared" si="289"/>
        <v>5.8468240871689267E-2</v>
      </c>
      <c r="J480" s="1">
        <f t="shared" si="289"/>
        <v>0.22909956034176004</v>
      </c>
      <c r="K480" s="1">
        <f t="shared" si="289"/>
        <v>9.1019521092302769E-2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5.2060096504486654E-2</v>
      </c>
      <c r="K481" s="1">
        <f t="shared" si="290"/>
        <v>3.5402760286958726E-2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4.5442529895027867E-2</v>
      </c>
      <c r="G483" s="1">
        <f t="shared" ref="G483:K483" si="292">G472-G494</f>
        <v>9.4859847202722006E-3</v>
      </c>
      <c r="H483" s="1">
        <f t="shared" si="292"/>
        <v>2.9528414476257207E-2</v>
      </c>
      <c r="I483" s="1">
        <f t="shared" si="292"/>
        <v>2.9507025376769885E-2</v>
      </c>
      <c r="J483" s="1">
        <f t="shared" si="292"/>
        <v>4.3409766999126298E-2</v>
      </c>
      <c r="K483" s="1">
        <f t="shared" si="292"/>
        <v>6.7562124746507426E-2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8.3195232481543632E-2</v>
      </c>
      <c r="G485" s="1">
        <f t="shared" ref="G485:K485" si="294">G474-G496</f>
        <v>6.9202809214731643E-3</v>
      </c>
      <c r="H485" s="1">
        <f t="shared" si="294"/>
        <v>2.906067176277349E-2</v>
      </c>
      <c r="I485" s="1">
        <f t="shared" si="294"/>
        <v>0.5654054270565525</v>
      </c>
      <c r="J485" s="1">
        <f t="shared" si="294"/>
        <v>1.0480308698704157</v>
      </c>
      <c r="K485" s="1">
        <f t="shared" si="294"/>
        <v>0.90583405663037064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0.87096709882839507</v>
      </c>
      <c r="G488" s="1">
        <f t="shared" ref="G488:K488" si="296">G477-G499</f>
        <v>0.87924411217732656</v>
      </c>
      <c r="H488" s="1">
        <f t="shared" si="296"/>
        <v>0.47888508416677533</v>
      </c>
      <c r="I488" s="1">
        <f t="shared" si="296"/>
        <v>2.893696241182095</v>
      </c>
      <c r="J488" s="1">
        <f t="shared" si="296"/>
        <v>2.8935491905766533</v>
      </c>
      <c r="K488" s="1">
        <f t="shared" si="296"/>
        <v>4.2797655449183999E-3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2.1367943578560979E-4</v>
      </c>
      <c r="J489" s="1">
        <f t="shared" si="297"/>
        <v>8.6610797838095901E-4</v>
      </c>
      <c r="K489" s="1">
        <f t="shared" si="297"/>
        <v>1.2632956108067476E-4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1.6340884986111128</v>
      </c>
      <c r="G490" s="1">
        <f t="shared" ref="G490:K490" si="298">SUM(G491:G500)</f>
        <v>1.8710599320689314</v>
      </c>
      <c r="H490" s="1">
        <f t="shared" si="298"/>
        <v>2.6645679398954161</v>
      </c>
      <c r="I490" s="1">
        <f t="shared" si="298"/>
        <v>2.4392412627599707</v>
      </c>
      <c r="J490" s="1">
        <f t="shared" si="298"/>
        <v>2.2116926556242276</v>
      </c>
      <c r="K490" s="1">
        <f t="shared" si="298"/>
        <v>4.1206030030997569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2.6693887604853857E-2</v>
      </c>
      <c r="G491" s="1">
        <f t="shared" ref="G491:K491" si="300">IFERROR(G346/G314,0)*G469</f>
        <v>9.9029731508945736E-3</v>
      </c>
      <c r="H491" s="1">
        <f t="shared" si="300"/>
        <v>1.0903808249193719E-2</v>
      </c>
      <c r="I491" s="1">
        <f t="shared" si="300"/>
        <v>1.1251221316452863E-4</v>
      </c>
      <c r="J491" s="1">
        <f t="shared" si="300"/>
        <v>4.533594344975125E-3</v>
      </c>
      <c r="K491" s="1">
        <f t="shared" si="300"/>
        <v>1.1065933013709837E-2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1.0302043302026196E-3</v>
      </c>
      <c r="K492" s="1">
        <f t="shared" si="301"/>
        <v>4.3041818846599311E-3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1.2138847241375235E-3</v>
      </c>
      <c r="G494" s="1">
        <f t="shared" ref="G494:K494" si="303">IFERROR(G349/G317,0)*G472</f>
        <v>7.4040036030189227E-4</v>
      </c>
      <c r="H494" s="1">
        <f t="shared" si="303"/>
        <v>4.876064546699861E-3</v>
      </c>
      <c r="I494" s="1">
        <f t="shared" si="303"/>
        <v>5.6781265855559095E-5</v>
      </c>
      <c r="J494" s="1">
        <f t="shared" si="303"/>
        <v>8.5902510633518959E-4</v>
      </c>
      <c r="K494" s="1">
        <f t="shared" si="303"/>
        <v>8.2140395569712931E-3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2.2223547426540899E-3</v>
      </c>
      <c r="G496" s="1">
        <f t="shared" ref="G496:K496" si="305">IFERROR(G351/G319,0)*G474</f>
        <v>5.4014197141801965E-4</v>
      </c>
      <c r="H496" s="1">
        <f t="shared" si="305"/>
        <v>4.7988255989727833E-3</v>
      </c>
      <c r="I496" s="1">
        <f t="shared" si="305"/>
        <v>1.0880268498751685E-3</v>
      </c>
      <c r="J496" s="1">
        <f t="shared" si="305"/>
        <v>2.0739222798664671E-2</v>
      </c>
      <c r="K496" s="1">
        <f t="shared" si="305"/>
        <v>0.11012911155666806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1.58069264097965</v>
      </c>
      <c r="G498" s="1">
        <f t="shared" ref="G498:K498" si="307">G476</f>
        <v>1.7912496291049713</v>
      </c>
      <c r="H498" s="1">
        <f t="shared" si="307"/>
        <v>2.5649103399656723</v>
      </c>
      <c r="I498" s="1">
        <f t="shared" si="307"/>
        <v>2.432415103604848</v>
      </c>
      <c r="J498" s="1">
        <f t="shared" si="307"/>
        <v>2.1272537429952298</v>
      </c>
      <c r="K498" s="1">
        <f t="shared" si="307"/>
        <v>3.9863540547120344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2.3265730559817326E-2</v>
      </c>
      <c r="G499" s="1">
        <f t="shared" ref="G499:K499" si="308">IFERROR(G354/G322,0)*G477</f>
        <v>6.8626787481345444E-2</v>
      </c>
      <c r="H499" s="1">
        <f t="shared" si="308"/>
        <v>7.9078901534877385E-2</v>
      </c>
      <c r="I499" s="1">
        <f t="shared" si="308"/>
        <v>5.5684276363941456E-3</v>
      </c>
      <c r="J499" s="1">
        <f t="shared" si="308"/>
        <v>5.7259726852973779E-2</v>
      </c>
      <c r="K499" s="1">
        <f t="shared" si="308"/>
        <v>5.203235335244521E-4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4.1118983348148481E-7</v>
      </c>
      <c r="J500" s="1">
        <f t="shared" si="309"/>
        <v>1.7139195845981742E-5</v>
      </c>
      <c r="K500" s="1">
        <f t="shared" si="309"/>
        <v>1.5358842188945906E-5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3.3175238616521465</v>
      </c>
      <c r="G501" s="1">
        <f t="shared" ref="G501:K501" si="310">SUM(G502:G503)</f>
        <v>3.3046624917746978</v>
      </c>
      <c r="H501" s="1">
        <f t="shared" si="310"/>
        <v>4.7994814787636013</v>
      </c>
      <c r="I501" s="1">
        <f t="shared" si="310"/>
        <v>4.6781524292046717</v>
      </c>
      <c r="J501" s="1">
        <f t="shared" si="310"/>
        <v>5.1330123078589356</v>
      </c>
      <c r="K501" s="1">
        <f t="shared" si="310"/>
        <v>10.630604314801145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3.3175238616521465</v>
      </c>
      <c r="G502" s="6">
        <f>'[1]Electricity and CHPs_IN'!C$44-G361</f>
        <v>3.3046624917746978</v>
      </c>
      <c r="H502" s="6">
        <f>'[1]Electricity and CHPs_IN'!D$44-H361</f>
        <v>4.7994814787636013</v>
      </c>
      <c r="I502" s="6">
        <f>'[1]Electricity and CHPs_IN'!E$44-I361</f>
        <v>4.6781524292046717</v>
      </c>
      <c r="J502" s="6">
        <f>'[1]Electricity and CHPs_IN'!F$44-J361</f>
        <v>0.76990357292102551</v>
      </c>
      <c r="K502" s="6">
        <f>'[1]Electricity and CHPs_IN'!G$44-K361</f>
        <v>6.7443531971295091E-4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4.3631087349379101</v>
      </c>
      <c r="K503" s="1">
        <f>'[1]Electricity and CHPs_IN'!G$45</f>
        <v>10.629929879481432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3.3175238616521465</v>
      </c>
      <c r="G507" s="1">
        <f t="shared" ref="G507:K507" si="312">SUM(G508:G509)</f>
        <v>3.3046624917746978</v>
      </c>
      <c r="H507" s="1">
        <f t="shared" si="312"/>
        <v>4.7994814787636013</v>
      </c>
      <c r="I507" s="1">
        <f t="shared" si="312"/>
        <v>4.6781524292046717</v>
      </c>
      <c r="J507" s="1">
        <f t="shared" si="312"/>
        <v>5.1330123078589356</v>
      </c>
      <c r="K507" s="1">
        <f t="shared" si="312"/>
        <v>10.630604314801145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3.3175238616521465</v>
      </c>
      <c r="G508" s="1">
        <f t="shared" ref="G508:K508" si="313">G502</f>
        <v>3.3046624917746978</v>
      </c>
      <c r="H508" s="1">
        <f t="shared" si="313"/>
        <v>4.7994814787636013</v>
      </c>
      <c r="I508" s="1">
        <f t="shared" si="313"/>
        <v>4.6781524292046717</v>
      </c>
      <c r="J508" s="1">
        <f t="shared" si="313"/>
        <v>0.76990357292102551</v>
      </c>
      <c r="K508" s="1">
        <f t="shared" si="313"/>
        <v>6.7443531971295091E-4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4.3631087349379101</v>
      </c>
      <c r="K509" s="1">
        <f t="shared" si="314"/>
        <v>10.629929879481432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0.6921688946278981</v>
      </c>
      <c r="G510" s="1">
        <f t="shared" ref="G510:K510" si="315">SUM(G511:G515)</f>
        <v>1.7947226249847676</v>
      </c>
      <c r="H510" s="1">
        <f t="shared" si="315"/>
        <v>3.3571716189436245</v>
      </c>
      <c r="I510" s="1">
        <f t="shared" si="315"/>
        <v>5.3003464253735419</v>
      </c>
      <c r="J510" s="1">
        <f t="shared" si="315"/>
        <v>7.4299635507984494</v>
      </c>
      <c r="K510" s="1">
        <f t="shared" si="315"/>
        <v>11.448981254488555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0.6921688946278981</v>
      </c>
      <c r="G511" s="6">
        <f>'[1]Electricity and CHPs_IN'!C$42-G380</f>
        <v>1.7947226249847676</v>
      </c>
      <c r="H511" s="6">
        <f>'[1]Electricity and CHPs_IN'!D$42-H380</f>
        <v>3.3571716189436245</v>
      </c>
      <c r="I511" s="6">
        <f>'[1]Electricity and CHPs_IN'!E$42-I380</f>
        <v>5.2896354221890558</v>
      </c>
      <c r="J511" s="6">
        <f>'[1]Electricity and CHPs_IN'!F$42-J380</f>
        <v>6.5660942424613662</v>
      </c>
      <c r="K511" s="6">
        <f>'[1]Electricity and CHPs_IN'!G$42-K380</f>
        <v>7.6805207383912489E-4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0.84706863729016257</v>
      </c>
      <c r="K512" s="1">
        <f>'[1]Electricity and CHPs_IN'!G$43-K381</f>
        <v>11.442944054796863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2.9721407523417556E-3</v>
      </c>
      <c r="J513" s="1">
        <f>'[1]Electricity and CHPs_IN'!F$50-J382</f>
        <v>4.9110300457165714E-3</v>
      </c>
      <c r="K513" s="1">
        <f>'[1]Electricity and CHPs_IN'!G$50-K382</f>
        <v>1.7278011264960768E-3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5.2985090597642438E-3</v>
      </c>
      <c r="J514" s="1">
        <f>'[1]Electricity and CHPs_IN'!F$53-J383</f>
        <v>8.7025055763758335E-3</v>
      </c>
      <c r="K514" s="1">
        <f>'[1]Electricity and CHPs_IN'!G$53-K383</f>
        <v>2.8808174733297881E-3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2.4403533723799152E-3</v>
      </c>
      <c r="J515" s="1">
        <f>'[1]Electricity and CHPs_IN'!F$56-J384</f>
        <v>3.187135424828224E-3</v>
      </c>
      <c r="K515" s="1">
        <f>'[1]Electricity and CHPs_IN'!G$56-K384</f>
        <v>6.6052901802716654E-4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9.8422384947611185E-4</v>
      </c>
      <c r="J516" s="1">
        <f t="shared" si="316"/>
        <v>0.12511178817292709</v>
      </c>
      <c r="K516" s="1">
        <f t="shared" si="316"/>
        <v>7.3046358725567501E-2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5.7366002396278763E-4</v>
      </c>
      <c r="J517" s="1">
        <f>'[1]Electricity and CHPs_IN'!F$46-J397</f>
        <v>0.12424475629723686</v>
      </c>
      <c r="K517" s="1">
        <f>'[1]Electricity and CHPs_IN'!G$46-K397</f>
        <v>7.242059796408401E-2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4.1056382551332422E-4</v>
      </c>
      <c r="J518" s="1">
        <f>'[1]Electricity and CHPs_IN'!F$57-J398</f>
        <v>8.6703187569022442E-4</v>
      </c>
      <c r="K518" s="1">
        <f>'[1]Electricity and CHPs_IN'!G$57-K398</f>
        <v>6.2576076148349318E-4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0.3297892146747049</v>
      </c>
      <c r="G520" s="13">
        <f t="shared" si="317"/>
        <v>0.32672753363509544</v>
      </c>
      <c r="H520" s="13">
        <f t="shared" si="317"/>
        <v>0.32535273287687755</v>
      </c>
      <c r="I520" s="13">
        <f t="shared" si="317"/>
        <v>0.33007469594958821</v>
      </c>
      <c r="J520" s="13">
        <f t="shared" si="317"/>
        <v>0.33170584005147591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0.79999999136822064</v>
      </c>
      <c r="G523" s="13">
        <f t="shared" si="318"/>
        <v>0.7999999930869357</v>
      </c>
      <c r="H523" s="13">
        <f t="shared" si="318"/>
        <v>0.79999998433017105</v>
      </c>
      <c r="I523" s="13">
        <f t="shared" si="318"/>
        <v>0.79999999130098098</v>
      </c>
      <c r="J523" s="13">
        <f t="shared" si="318"/>
        <v>0.79999999142077316</v>
      </c>
      <c r="K523" s="13">
        <f t="shared" si="318"/>
        <v>0.79999999181600001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0.33363622850658298</v>
      </c>
      <c r="G524" s="13">
        <f t="shared" ref="G524:K524" si="319">IFERROR(G69/G297,"-")</f>
        <v>6.8444902568814719E-2</v>
      </c>
      <c r="H524" s="13">
        <f t="shared" si="319"/>
        <v>0.29018054861001608</v>
      </c>
      <c r="I524" s="13">
        <f t="shared" si="319"/>
        <v>0.26551590450718654</v>
      </c>
      <c r="J524" s="13">
        <f t="shared" si="319"/>
        <v>0.30077414585704337</v>
      </c>
      <c r="K524" s="13">
        <f t="shared" si="319"/>
        <v>9.2426415492405434E-2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8.591511632324958E-2</v>
      </c>
      <c r="G525" s="13">
        <f t="shared" ref="G525:K525" si="320">IFERROR(G70/(G298+G411),"-")</f>
        <v>3.6959659515439891E-2</v>
      </c>
      <c r="H525" s="13">
        <f t="shared" si="320"/>
        <v>9.6350523681301425E-2</v>
      </c>
      <c r="I525" s="13">
        <f t="shared" si="320"/>
        <v>9.2342362087757687E-2</v>
      </c>
      <c r="J525" s="13">
        <f t="shared" si="320"/>
        <v>9.6222035409870649E-2</v>
      </c>
      <c r="K525" s="13">
        <f t="shared" si="320"/>
        <v>0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0.23922615381730958</v>
      </c>
      <c r="G526" s="13">
        <f t="shared" ref="G526:K526" si="321">IFERROR(G71/(G299+G463),"-")</f>
        <v>0.24649436962184079</v>
      </c>
      <c r="H526" s="13">
        <f t="shared" si="321"/>
        <v>0.23754266469855942</v>
      </c>
      <c r="I526" s="13">
        <f t="shared" si="321"/>
        <v>0.26335325246748792</v>
      </c>
      <c r="J526" s="13">
        <f t="shared" si="321"/>
        <v>0.25915421205648437</v>
      </c>
      <c r="K526" s="13">
        <f t="shared" si="321"/>
        <v>0.26305161327878041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0.6210850184298552</v>
      </c>
      <c r="K527" s="13">
        <f t="shared" si="322"/>
        <v>0.53079503585032017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0.22266033436700408</v>
      </c>
      <c r="H528" s="13">
        <f t="shared" si="323"/>
        <v>0.34725169011043544</v>
      </c>
      <c r="I528" s="13">
        <f t="shared" si="323"/>
        <v>0.3822914686961823</v>
      </c>
      <c r="J528" s="13">
        <f t="shared" si="323"/>
        <v>0.40292015454741215</v>
      </c>
      <c r="K528" s="13">
        <f t="shared" si="323"/>
        <v>0.37810729534206722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0.51994684110974243</v>
      </c>
      <c r="K529" s="13">
        <f t="shared" si="324"/>
        <v>0.53145010899498268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0.2627131179474767</v>
      </c>
      <c r="G530" s="13">
        <f t="shared" ref="G530:K530" si="325">IFERROR(G84/SUM(G312,G417),"-")</f>
        <v>0.16817748109718914</v>
      </c>
      <c r="H530" s="13">
        <f t="shared" si="325"/>
        <v>0.23160479700150102</v>
      </c>
      <c r="I530" s="13">
        <f t="shared" si="325"/>
        <v>0.24489031314335777</v>
      </c>
      <c r="J530" s="13">
        <f t="shared" si="325"/>
        <v>0.24758715810289031</v>
      </c>
      <c r="K530" s="13">
        <f t="shared" si="325"/>
        <v>0.21184712973527761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</v>
      </c>
      <c r="K531" s="13">
        <f t="shared" si="326"/>
        <v>0.39999999999999991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0.34906938515559627</v>
      </c>
      <c r="G532" s="13">
        <f t="shared" ref="G532:K532" si="327">IFERROR(G86/SUM(G314,G469),"-'")</f>
        <v>0.35112901077882036</v>
      </c>
      <c r="H532" s="13">
        <f t="shared" si="327"/>
        <v>0.34743168358245469</v>
      </c>
      <c r="I532" s="13">
        <f t="shared" si="327"/>
        <v>0.35946407556704141</v>
      </c>
      <c r="J532" s="13">
        <f t="shared" si="327"/>
        <v>0.27747799470006723</v>
      </c>
      <c r="K532" s="13">
        <f t="shared" si="327"/>
        <v>0.21743785579699212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0.32266260650822853</v>
      </c>
      <c r="K533" s="13">
        <f t="shared" si="329"/>
        <v>0.32325308711975048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0.22055601705458358</v>
      </c>
      <c r="G535" s="13">
        <f t="shared" ref="G535:K535" si="331">IFERROR(G89/SUM(G317,G472),"-")</f>
        <v>0.26854381139472894</v>
      </c>
      <c r="H535" s="13">
        <f t="shared" si="331"/>
        <v>0.2536584077268027</v>
      </c>
      <c r="I535" s="13">
        <f t="shared" si="331"/>
        <v>0.27419147927919085</v>
      </c>
      <c r="J535" s="13">
        <f t="shared" si="331"/>
        <v>0.28030610894454677</v>
      </c>
      <c r="K535" s="13">
        <f t="shared" si="331"/>
        <v>0.28861850982806347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0.4200000000000001</v>
      </c>
      <c r="J536" s="13">
        <f t="shared" si="332"/>
        <v>0.44000000000000006</v>
      </c>
      <c r="K536" s="13">
        <f t="shared" si="332"/>
        <v>0.45000000000000012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0.25673334790801333</v>
      </c>
      <c r="G537" s="13">
        <f t="shared" ref="G537:K537" si="333">IFERROR(G91/SUM(G319,G474),"-")</f>
        <v>0.28722711404014795</v>
      </c>
      <c r="H537" s="13">
        <f t="shared" si="333"/>
        <v>0.2733496454670426</v>
      </c>
      <c r="I537" s="13">
        <f t="shared" si="333"/>
        <v>0.29915387974212732</v>
      </c>
      <c r="J537" s="13">
        <f t="shared" si="333"/>
        <v>0.30426054977794004</v>
      </c>
      <c r="K537" s="13">
        <f t="shared" si="333"/>
        <v>0.30929954066848125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0.41999999999999976</v>
      </c>
      <c r="J538" s="13">
        <f t="shared" si="334"/>
        <v>0.43999999999999978</v>
      </c>
      <c r="K538" s="13">
        <f t="shared" si="334"/>
        <v>0.45000000000000034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0.36265511735546868</v>
      </c>
      <c r="G539" s="13">
        <f t="shared" ref="G539:K539" si="335">IFERROR(G93/SUM(G321,G476),"-")</f>
        <v>0.36305248917290539</v>
      </c>
      <c r="H539" s="13">
        <f t="shared" si="335"/>
        <v>0.36364435619239566</v>
      </c>
      <c r="I539" s="13">
        <f t="shared" si="335"/>
        <v>0.3647435070287367</v>
      </c>
      <c r="J539" s="13">
        <f t="shared" si="335"/>
        <v>0.37494427428383093</v>
      </c>
      <c r="K539" s="13">
        <f t="shared" si="335"/>
        <v>0.38516687702886299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0.35770401056032874</v>
      </c>
      <c r="G540" s="13">
        <f t="shared" ref="G540:K540" si="336">IFERROR(G94/SUM(G322,G477),"-")</f>
        <v>0.35998426230037167</v>
      </c>
      <c r="H540" s="13">
        <f t="shared" si="336"/>
        <v>0.35938588128976784</v>
      </c>
      <c r="I540" s="13">
        <f t="shared" si="336"/>
        <v>0.35998269766486868</v>
      </c>
      <c r="J540" s="13">
        <f t="shared" si="336"/>
        <v>0.35997750217420232</v>
      </c>
      <c r="K540" s="13">
        <f t="shared" si="336"/>
        <v>0.35222766406767353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0.60000000000000098</v>
      </c>
      <c r="J541" s="13">
        <f t="shared" si="337"/>
        <v>0.61000000000000043</v>
      </c>
      <c r="K541" s="13">
        <f t="shared" si="337"/>
        <v>0.61999999999999977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0.35745695376016606</v>
      </c>
      <c r="G542" s="13">
        <f t="shared" ref="G542:K542" si="338">IFERROR(G129/G357,"-")</f>
        <v>0.35745695376016545</v>
      </c>
      <c r="H542" s="13">
        <f t="shared" si="338"/>
        <v>0.35745695376016601</v>
      </c>
      <c r="I542" s="13">
        <f t="shared" si="338"/>
        <v>0.35745695376016567</v>
      </c>
      <c r="J542" s="13">
        <f t="shared" si="338"/>
        <v>0.3574569537601659</v>
      </c>
      <c r="K542" s="13">
        <f t="shared" si="338"/>
        <v>0.3574569537601659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0.33470839322286866</v>
      </c>
      <c r="K543" s="13">
        <f t="shared" si="339"/>
        <v>0.34140256108732614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3.8247625491329623E-2</v>
      </c>
      <c r="G544" s="13">
        <f t="shared" ref="G544:K544" si="340">IFERROR(G131/SUM(G359,G426),"-")</f>
        <v>3.7721408509745036E-2</v>
      </c>
      <c r="H544" s="13">
        <f t="shared" si="340"/>
        <v>3.8072390512736011E-2</v>
      </c>
      <c r="I544" s="13">
        <f t="shared" si="340"/>
        <v>3.769593792817523E-2</v>
      </c>
      <c r="J544" s="13">
        <f t="shared" si="340"/>
        <v>3.399246299499778E-2</v>
      </c>
      <c r="K544" s="13">
        <f t="shared" si="340"/>
        <v>3.0962395613487809E-2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4.8242849883234871E-2</v>
      </c>
      <c r="K545" s="13">
        <f t="shared" si="341"/>
        <v>5.3999999999999951E-2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6.1972790547485029E-2</v>
      </c>
      <c r="G546" s="13">
        <f t="shared" ref="G546:K546" si="342">IFERROR(G133/SUM(G361,G502),"-")</f>
        <v>6.1972790476386513E-2</v>
      </c>
      <c r="H546" s="13">
        <f t="shared" si="342"/>
        <v>6.19727462029745E-2</v>
      </c>
      <c r="I546" s="13">
        <f t="shared" si="342"/>
        <v>6.197274728309559E-2</v>
      </c>
      <c r="J546" s="13">
        <f t="shared" si="342"/>
        <v>6.1972650567355243E-2</v>
      </c>
      <c r="K546" s="13">
        <f t="shared" si="342"/>
        <v>6.1972650567355327E-2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4.7880823847050481E-2</v>
      </c>
      <c r="K547" s="13">
        <f t="shared" si="343"/>
        <v>4.5431760215214334E-2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0.24386781564016574</v>
      </c>
      <c r="G548" s="13">
        <f t="shared" ref="G548:K548" si="344">IFERROR(G150/SUM(G378,G435),"-")</f>
        <v>0.24991372494757824</v>
      </c>
      <c r="H548" s="13">
        <f t="shared" si="344"/>
        <v>0.25941050975351149</v>
      </c>
      <c r="I548" s="13">
        <f t="shared" si="344"/>
        <v>0.2621399176395422</v>
      </c>
      <c r="J548" s="13">
        <f t="shared" si="344"/>
        <v>0.3061760103833</v>
      </c>
      <c r="K548" s="13">
        <f t="shared" si="344"/>
        <v>0.25415563002900493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0.21138658351858455</v>
      </c>
      <c r="K549" s="13">
        <f t="shared" si="345"/>
        <v>0.2655558091618026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0.1975490458516713</v>
      </c>
      <c r="G550" s="13">
        <f t="shared" ref="G550:K550" si="346">IFERROR(G152/SUM(G380,G511),"-")</f>
        <v>0.22580916814197943</v>
      </c>
      <c r="H550" s="13">
        <f t="shared" si="346"/>
        <v>0.25193751994413105</v>
      </c>
      <c r="I550" s="13">
        <f t="shared" si="346"/>
        <v>0.33850808611803224</v>
      </c>
      <c r="J550" s="13">
        <f t="shared" si="346"/>
        <v>0.35281640635330469</v>
      </c>
      <c r="K550" s="13">
        <f t="shared" si="346"/>
        <v>0.33344488223184088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0.33505777687417482</v>
      </c>
      <c r="K551" s="13">
        <f t="shared" si="347"/>
        <v>0.34916994928873957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0.20657034040513922</v>
      </c>
      <c r="J552" s="13">
        <f t="shared" si="348"/>
        <v>0.21411347164804762</v>
      </c>
      <c r="K552" s="13">
        <f t="shared" si="348"/>
        <v>0.23973317704526079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0.24157431680599831</v>
      </c>
      <c r="J553" s="13">
        <f t="shared" si="349"/>
        <v>0.25086433681424447</v>
      </c>
      <c r="K553" s="13">
        <f t="shared" si="349"/>
        <v>0.26948123524716583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0.31279572898528318</v>
      </c>
      <c r="J554" s="13">
        <f t="shared" si="350"/>
        <v>0.31757695338061537</v>
      </c>
      <c r="K554" s="13">
        <f t="shared" si="350"/>
        <v>0.32725657386777185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0.42000000000000032</v>
      </c>
      <c r="K562" s="13">
        <f t="shared" si="352"/>
        <v>0.4200000000000001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0.49538743753110037</v>
      </c>
      <c r="J563" s="13">
        <f t="shared" si="353"/>
        <v>0.55000156735192673</v>
      </c>
      <c r="K563" s="13">
        <f t="shared" si="353"/>
        <v>0.60000214701163246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0.47554347776568906</v>
      </c>
      <c r="J564" s="13">
        <f t="shared" si="354"/>
        <v>0.54023154309776666</v>
      </c>
      <c r="K564" s="13">
        <f t="shared" si="354"/>
        <v>0.57529868698109199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0.69999910317383573</v>
      </c>
      <c r="G565" s="13">
        <f t="shared" si="355"/>
        <v>0.699991148845168</v>
      </c>
      <c r="H565" s="13">
        <f t="shared" si="355"/>
        <v>0.69999909973841135</v>
      </c>
      <c r="I565" s="13">
        <f t="shared" si="355"/>
        <v>0.69991746668246668</v>
      </c>
      <c r="J565" s="13">
        <f t="shared" si="355"/>
        <v>0.69998935843824717</v>
      </c>
      <c r="K565" s="13">
        <f t="shared" si="355"/>
        <v>0.69999910322287717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0.86698916550693961</v>
      </c>
      <c r="G566" s="13">
        <f t="shared" si="355"/>
        <v>0.86697796232036772</v>
      </c>
      <c r="H566" s="13">
        <f t="shared" si="355"/>
        <v>0.86698916942449733</v>
      </c>
      <c r="I566" s="13">
        <f t="shared" si="355"/>
        <v>0.86694411987913744</v>
      </c>
      <c r="J566" s="13">
        <f t="shared" si="355"/>
        <v>0.86703651576965168</v>
      </c>
      <c r="K566" s="13">
        <f t="shared" si="355"/>
        <v>0.86703921513370219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0.89421150149331163</v>
      </c>
      <c r="G567" s="13">
        <f t="shared" si="355"/>
        <v>0.89419694873821998</v>
      </c>
      <c r="H567" s="13">
        <f t="shared" si="355"/>
        <v>0.8942112856633323</v>
      </c>
      <c r="I567" s="13">
        <f t="shared" si="355"/>
        <v>0.89416324741860886</v>
      </c>
      <c r="J567" s="13">
        <f t="shared" si="355"/>
        <v>0.89420545852702615</v>
      </c>
      <c r="K567" s="13">
        <f t="shared" si="355"/>
        <v>0.89425632955585865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0.90410619509890344</v>
      </c>
      <c r="G568" s="13">
        <f t="shared" si="355"/>
        <v>0.90410603357336505</v>
      </c>
      <c r="H568" s="13">
        <f t="shared" si="355"/>
        <v>0.90410724688706878</v>
      </c>
      <c r="I568" s="13">
        <f t="shared" si="355"/>
        <v>0.90417655366592264</v>
      </c>
      <c r="J568" s="13">
        <f t="shared" si="355"/>
        <v>0.90421947310970663</v>
      </c>
      <c r="K568" s="13">
        <f t="shared" si="355"/>
        <v>0.90420270476226605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0.90413032222884826</v>
      </c>
      <c r="G569" s="13">
        <f t="shared" si="355"/>
        <v>0.90413022258754883</v>
      </c>
      <c r="H569" s="13">
        <f t="shared" si="355"/>
        <v>0.90413144568113657</v>
      </c>
      <c r="I569" s="13">
        <f t="shared" si="355"/>
        <v>0.90423466200201963</v>
      </c>
      <c r="J569" s="13">
        <f t="shared" si="355"/>
        <v>0.90426822133500784</v>
      </c>
      <c r="K569" s="13">
        <f t="shared" si="355"/>
        <v>0.90426825683385359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0.90413031616104522</v>
      </c>
      <c r="G570" s="13">
        <f t="shared" si="355"/>
        <v>0.90413021642431146</v>
      </c>
      <c r="H570" s="13">
        <f t="shared" si="355"/>
        <v>0.90413143912144089</v>
      </c>
      <c r="I570" s="13">
        <f t="shared" si="355"/>
        <v>0.90423465548826709</v>
      </c>
      <c r="J570" s="13">
        <f t="shared" si="355"/>
        <v>0.90426822146072161</v>
      </c>
      <c r="K570" s="13">
        <f t="shared" si="355"/>
        <v>0.90426825700376001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0.90410680530786225</v>
      </c>
      <c r="G571" s="13">
        <f t="shared" si="355"/>
        <v>0.90410664646017758</v>
      </c>
      <c r="H571" s="13">
        <f t="shared" si="355"/>
        <v>0.90410785267384142</v>
      </c>
      <c r="I571" s="13">
        <f t="shared" si="355"/>
        <v>0.90417910889807518</v>
      </c>
      <c r="J571" s="13">
        <f t="shared" si="355"/>
        <v>0.90421314871303182</v>
      </c>
      <c r="K571" s="13">
        <f t="shared" si="355"/>
        <v>0.90418965596704992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0.59933757842632107</v>
      </c>
      <c r="G573" s="4">
        <f t="shared" ref="G573:K573" si="356">IFERROR(G210/G440,"-")</f>
        <v>0.85433135550734873</v>
      </c>
      <c r="H573" s="4">
        <f t="shared" si="356"/>
        <v>0.85407839215146542</v>
      </c>
      <c r="I573" s="4">
        <f t="shared" si="356"/>
        <v>0.85393602058017137</v>
      </c>
      <c r="J573" s="4">
        <f t="shared" si="356"/>
        <v>0.76782700878265708</v>
      </c>
      <c r="K573" s="4">
        <f t="shared" si="356"/>
        <v>0.49174325043492434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0.85445501111132571</v>
      </c>
      <c r="G575" s="4">
        <f t="shared" ref="G575:K575" si="358">IFERROR(G218/G448,"-")</f>
        <v>0.85445501111132538</v>
      </c>
      <c r="H575" s="4">
        <f t="shared" si="358"/>
        <v>0.8544550111113246</v>
      </c>
      <c r="I575" s="4">
        <f t="shared" si="358"/>
        <v>0.85445501111132527</v>
      </c>
      <c r="J575" s="4">
        <f t="shared" si="358"/>
        <v>0.85445501111132449</v>
      </c>
      <c r="K575" s="4" t="str">
        <f t="shared" si="358"/>
        <v>-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0.70000000000000007</v>
      </c>
      <c r="G576" s="4">
        <f t="shared" ref="G576:K576" si="359">IFERROR(G224/G454,"-")</f>
        <v>0.70000000000000007</v>
      </c>
      <c r="H576" s="4">
        <f t="shared" si="359"/>
        <v>0.7000000000000004</v>
      </c>
      <c r="I576" s="4">
        <f t="shared" si="359"/>
        <v>0.69999999999999962</v>
      </c>
      <c r="J576" s="4">
        <f t="shared" si="359"/>
        <v>0.69999999999999918</v>
      </c>
      <c r="K576" s="4">
        <f t="shared" si="359"/>
        <v>0.69999999999999951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0.85000000000000042</v>
      </c>
      <c r="K578">
        <f t="shared" si="361"/>
        <v>0.8499999999999992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3.0000000000000013</v>
      </c>
      <c r="H579" s="4">
        <f t="shared" si="362"/>
        <v>3.0000000000000031</v>
      </c>
      <c r="I579" s="4">
        <f t="shared" si="362"/>
        <v>3.0000000000000044</v>
      </c>
      <c r="J579" s="4">
        <f t="shared" si="362"/>
        <v>2.9999999999999969</v>
      </c>
      <c r="K579" s="4">
        <f t="shared" si="362"/>
        <v>3.0000000000000013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0.41084806131887663</v>
      </c>
      <c r="G580" s="3">
        <f>[1]Other_transformation!C$5</f>
        <v>0.137745999873752</v>
      </c>
      <c r="H580" s="3">
        <f>[1]Other_transformation!D$5</f>
        <v>0.46242933921687218</v>
      </c>
      <c r="I580" s="3">
        <f>[1]Other_transformation!E$5</f>
        <v>1.0256012682693899E-4</v>
      </c>
      <c r="J580" s="3">
        <f>[1]Other_transformation!F$5</f>
        <v>1.6057421983869258E-4</v>
      </c>
      <c r="K580" s="3">
        <f>[1]Other_transformation!G$5</f>
        <v>9.2998780507915995E-5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0.41084806131887663</v>
      </c>
      <c r="G581" s="1">
        <f t="shared" ref="G581:K581" si="363">G580</f>
        <v>0.137745999873752</v>
      </c>
      <c r="H581" s="1">
        <f t="shared" si="363"/>
        <v>0.46242933921687218</v>
      </c>
      <c r="I581" s="1">
        <f t="shared" si="363"/>
        <v>1.0256012682693899E-4</v>
      </c>
      <c r="J581" s="1">
        <f t="shared" si="363"/>
        <v>1.6057421983869258E-4</v>
      </c>
      <c r="K581" s="1">
        <f t="shared" si="363"/>
        <v>9.2998780507915995E-5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0.41084806131887663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0.137745999873752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0.46242933921687218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1.0256012682693899E-4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9.6321105666927466E-5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2.6689142199159231E-5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6.4253114171765124E-5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6.6309638308756767E-5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0.16023074391436162</v>
      </c>
      <c r="G584" s="3">
        <f t="shared" ref="G584:K584" si="364">G585</f>
        <v>5.3720939950763241E-2</v>
      </c>
      <c r="H584" s="3">
        <f t="shared" si="364"/>
        <v>0.18034744229457991</v>
      </c>
      <c r="I584" s="3">
        <f t="shared" si="364"/>
        <v>3.9998449462506133E-5</v>
      </c>
      <c r="J584" s="3">
        <f t="shared" si="364"/>
        <v>6.2623945737090068E-5</v>
      </c>
      <c r="K584" s="3">
        <f t="shared" si="364"/>
        <v>3.6269524398087197E-5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0.16023074391436162</v>
      </c>
      <c r="G585" s="1">
        <f t="shared" ref="G585:K585" si="365">SUM(G586:G587)</f>
        <v>5.3720939950763241E-2</v>
      </c>
      <c r="H585" s="1">
        <f t="shared" si="365"/>
        <v>0.18034744229457991</v>
      </c>
      <c r="I585" s="1">
        <f t="shared" si="365"/>
        <v>3.9998449462506133E-5</v>
      </c>
      <c r="J585" s="1">
        <f t="shared" si="365"/>
        <v>6.2623945737090068E-5</v>
      </c>
      <c r="K585" s="1">
        <f t="shared" si="365"/>
        <v>3.6269524398087197E-5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0.16023074391436162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5.3720939950763241E-2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0.18034744229457991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3.9998449462506133E-5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3.7565231210101659E-5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1.0408765457672081E-5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2.5058714526988405E-5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2.5860758940415118E-5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1.1992654909897995</v>
      </c>
      <c r="G588" s="3">
        <f t="shared" ref="G588:K588" si="366">G589+G592</f>
        <v>0.40208057363148203</v>
      </c>
      <c r="H588" s="3">
        <f t="shared" si="366"/>
        <v>1.3498312411740503</v>
      </c>
      <c r="I588" s="3">
        <f t="shared" si="366"/>
        <v>2.9937301020783487E-4</v>
      </c>
      <c r="J588" s="3">
        <f t="shared" si="366"/>
        <v>4.7254379751051901E-4</v>
      </c>
      <c r="K588" s="3">
        <f t="shared" si="366"/>
        <v>2.7541360018471406E-4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1.1707115507281376</v>
      </c>
      <c r="G589" s="1">
        <f t="shared" ref="G589:K589" si="367">SUM(G590:G591)</f>
        <v>0.39250722664025628</v>
      </c>
      <c r="H589" s="1">
        <f t="shared" si="367"/>
        <v>1.3176924020984777</v>
      </c>
      <c r="I589" s="1">
        <f t="shared" si="367"/>
        <v>2.9224508139336259E-4</v>
      </c>
      <c r="J589" s="1">
        <f t="shared" si="367"/>
        <v>4.5755623943035474E-4</v>
      </c>
      <c r="K589" s="1">
        <f t="shared" si="367"/>
        <v>2.6500002505730653E-4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1.1707115507281376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0.39250722664025628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1.3176924020984777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2.9224508139336259E-4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2.7446699059790981E-4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7.6050710696504229E-5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1.8308924883244493E-4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1.8894931436080228E-4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2.8553940261661876E-2</v>
      </c>
      <c r="G592" s="1">
        <f t="shared" ref="G592:K592" si="368">SUM(G593:G594)</f>
        <v>9.5733469912257715E-3</v>
      </c>
      <c r="H592" s="1">
        <f t="shared" si="368"/>
        <v>3.2138839075572606E-2</v>
      </c>
      <c r="I592" s="1">
        <f t="shared" si="368"/>
        <v>7.127928814472257E-6</v>
      </c>
      <c r="J592" s="1">
        <f t="shared" si="368"/>
        <v>1.4987558080164291E-5</v>
      </c>
      <c r="K592" s="1">
        <f t="shared" si="368"/>
        <v>1.0413575127407523E-5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2.8553940261661876E-2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9.5733469912257715E-3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3.2138839075572606E-2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7.127928814472257E-6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6.6943168438514577E-6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1.8548953828415658E-6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8.2932412363128336E-6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8.5586797445659562E-6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0.47619047619047655</v>
      </c>
      <c r="G596" s="4">
        <f t="shared" ref="G596:K597" si="369">IFERROR(SUM(G582,G586)/SUM(G590,G593),"-")</f>
        <v>0.47619047619047616</v>
      </c>
      <c r="H596" s="4">
        <f t="shared" si="369"/>
        <v>0.47619047619047589</v>
      </c>
      <c r="I596" s="4">
        <f t="shared" si="369"/>
        <v>0.47619047619047605</v>
      </c>
      <c r="J596" s="4">
        <f t="shared" si="369"/>
        <v>0.476190476190476</v>
      </c>
      <c r="K596" s="4">
        <f t="shared" si="369"/>
        <v>0.476190476190476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0.46666666666666612</v>
      </c>
      <c r="K597" s="4">
        <f t="shared" si="369"/>
        <v>0.46666666666666684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0.17142932686669032</v>
      </c>
      <c r="G598" s="1">
        <f>[1]Other_transformation!C$12</f>
        <v>1.5821612631063657E-4</v>
      </c>
      <c r="H598" s="1">
        <f>[1]Other_transformation!D$12</f>
        <v>3.2007555730924871E-3</v>
      </c>
      <c r="I598" s="1">
        <f>[1]Other_transformation!E$12</f>
        <v>5.440018379151847E-5</v>
      </c>
      <c r="J598" s="1">
        <f>[1]Other_transformation!F$12</f>
        <v>9.8255588406595095E-5</v>
      </c>
      <c r="K598" s="1">
        <f>[1]Other_transformation!G$12</f>
        <v>5.0213564560764737E-5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0.17142932686669032</v>
      </c>
      <c r="G599" s="1">
        <f t="shared" ref="G599:K599" si="370">SUM(G600:G601)</f>
        <v>1.5821612631063657E-4</v>
      </c>
      <c r="H599" s="1">
        <f t="shared" si="370"/>
        <v>3.2007555730924871E-3</v>
      </c>
      <c r="I599" s="1">
        <f t="shared" si="370"/>
        <v>5.440018379151847E-5</v>
      </c>
      <c r="J599" s="1">
        <f t="shared" si="370"/>
        <v>9.8255588406595095E-5</v>
      </c>
      <c r="K599" s="1">
        <f t="shared" si="370"/>
        <v>5.0213564560764737E-5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0.17142932686669032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1.5821612631063657E-4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3.2007555730924871E-3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5.440018379151847E-5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5.661559903247619E-5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2.3877325582387729E-5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4.1639989374118899E-5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2.6336238978377008E-5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0.63943138921275477</v>
      </c>
      <c r="G602" s="3">
        <f t="shared" ref="G602:K602" si="372">G603+G606</f>
        <v>5.9014615113867465E-4</v>
      </c>
      <c r="H602" s="3">
        <f t="shared" si="372"/>
        <v>1.1938818287634973E-2</v>
      </c>
      <c r="I602" s="3">
        <f t="shared" si="372"/>
        <v>2.0291268554236392E-4</v>
      </c>
      <c r="J602" s="3">
        <f t="shared" si="372"/>
        <v>3.8564773986869401E-4</v>
      </c>
      <c r="K602" s="3">
        <f t="shared" si="372"/>
        <v>1.9941126574170588E-4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0.35828729315138252</v>
      </c>
      <c r="G603" s="1">
        <f t="shared" ref="G603:K603" si="373">SUM(G604:G605)</f>
        <v>3.3067170398923067E-4</v>
      </c>
      <c r="H603" s="1">
        <f t="shared" si="373"/>
        <v>6.6895791477632974E-3</v>
      </c>
      <c r="I603" s="1">
        <f t="shared" si="373"/>
        <v>1.1369638412427364E-4</v>
      </c>
      <c r="J603" s="1">
        <f t="shared" si="373"/>
        <v>2.0535417976978354E-4</v>
      </c>
      <c r="K603" s="1">
        <f t="shared" si="373"/>
        <v>1.0494634993199828E-4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0.35828729315138252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3.3067170398923067E-4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6.6895791477632974E-3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1.1369638412427364E-4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1.1832660197787525E-4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4.9903610467190301E-5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8.7027577791908291E-5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5.5042739464807969E-5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0.2811440960613722</v>
      </c>
      <c r="G606" s="1">
        <f t="shared" ref="G606:K606" si="374">SUM(G607:G608)</f>
        <v>2.5947444714944393E-4</v>
      </c>
      <c r="H606" s="1">
        <f t="shared" si="374"/>
        <v>5.249239139871676E-3</v>
      </c>
      <c r="I606" s="1">
        <f t="shared" si="374"/>
        <v>8.9216301418090283E-5</v>
      </c>
      <c r="J606" s="1">
        <f t="shared" si="374"/>
        <v>1.8029356009891049E-4</v>
      </c>
      <c r="K606" s="1">
        <f t="shared" si="374"/>
        <v>9.4464915809707605E-5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0.2811440960613722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2.5947444714944393E-4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5.249239139871676E-3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8.9216301418090283E-5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9.2849582413260894E-5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3.9158813955115853E-5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8.7443977685649612E-5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5.5306101854591746E-5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0.26809651474530838</v>
      </c>
      <c r="G610">
        <f t="shared" ref="G610:K611" si="375">IFERROR(G600/SUM(G604,G607),"-")</f>
        <v>0.26809651474530821</v>
      </c>
      <c r="H610">
        <f t="shared" si="375"/>
        <v>0.26809651474530838</v>
      </c>
      <c r="I610">
        <f t="shared" si="375"/>
        <v>0.26809651474530827</v>
      </c>
      <c r="J610">
        <f t="shared" si="375"/>
        <v>0.26809651474530838</v>
      </c>
      <c r="K610">
        <f t="shared" si="375"/>
        <v>0.26809651474530855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0.23866348448687388</v>
      </c>
      <c r="K611">
        <f t="shared" si="375"/>
        <v>0.23866348448687338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6.9574109578736572</v>
      </c>
      <c r="G612" s="3">
        <f t="shared" ref="G612" si="376">G613+G614+G619</f>
        <v>9.7283894977077932</v>
      </c>
      <c r="H612" s="3">
        <f t="shared" ref="H612" si="377">H613+H614+H619</f>
        <v>10.791869075035379</v>
      </c>
      <c r="I612" s="3">
        <f t="shared" ref="I612" si="378">I613+I614+I619</f>
        <v>11.566199893932374</v>
      </c>
      <c r="J612" s="3">
        <f t="shared" ref="J612" si="379">J613+J614+J619</f>
        <v>11.905239398580294</v>
      </c>
      <c r="K612" s="3">
        <f t="shared" ref="K612" si="380">K613+K614+K619</f>
        <v>14.564366463143744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1.3280004511218628</v>
      </c>
      <c r="G613" s="1">
        <f>[1]Other_transformation!C$19</f>
        <v>4.090969893105366</v>
      </c>
      <c r="H613" s="1">
        <f>[1]Other_transformation!D$19</f>
        <v>5.3636361523355127</v>
      </c>
      <c r="I613" s="1">
        <f>[1]Other_transformation!E$19</f>
        <v>5.9483318715277163</v>
      </c>
      <c r="J613" s="1">
        <f>[1]Other_transformation!F$19</f>
        <v>6.4600688177202281</v>
      </c>
      <c r="K613" s="1">
        <f>[1]Other_transformation!G$19</f>
        <v>9.4405554869799051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5.6294105067517943</v>
      </c>
      <c r="G614" s="1">
        <f>[1]Other_transformation!C$20</f>
        <v>5.6371656820458185</v>
      </c>
      <c r="H614" s="1">
        <f>[1]Other_transformation!D$20</f>
        <v>5.427978097797963</v>
      </c>
      <c r="I614" s="1">
        <f>[1]Other_transformation!E$20</f>
        <v>5.6176931262905851</v>
      </c>
      <c r="J614" s="1">
        <f>[1]Other_transformation!F$20</f>
        <v>5.4449113824702584</v>
      </c>
      <c r="K614" s="1">
        <f>[1]Other_transformation!G$20</f>
        <v>5.1235351538396481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5.6294105067517943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5.6371656820458185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5.427978097797963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5.6176931262905851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5.4445316964439359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5.123093673548734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2.9574736902142395E-4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3.2688100286494738E-4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8.3938657301139104E-5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1.145992880492895E-4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2.5392255660724224E-4</v>
      </c>
      <c r="H619" s="1">
        <f>[1]Other_transformation!D$21</f>
        <v>2.5482490190259992E-4</v>
      </c>
      <c r="I619" s="1">
        <f>[1]Other_transformation!E$21</f>
        <v>1.7489611407242779E-4</v>
      </c>
      <c r="J619" s="1">
        <f>[1]Other_transformation!F$21</f>
        <v>2.5919838980812163E-4</v>
      </c>
      <c r="K619" s="1">
        <f>[1]Other_transformation!G$21</f>
        <v>2.7582232418947426E-4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2.5392255660724224E-4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2.5482490190259992E-4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1.7489611407242779E-4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9.1852678382132818E-5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6.8430972726849976E-5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1.6734571142598882E-4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2.0739135146262427E-4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0.11258821013503584</v>
      </c>
      <c r="G622" s="3">
        <f t="shared" ref="G622" si="381">G623+G624+G629</f>
        <v>0.11275347054318061</v>
      </c>
      <c r="H622" s="3">
        <f t="shared" ref="H622" si="382">H623+H624+H629</f>
        <v>0.10856975495203541</v>
      </c>
      <c r="I622" s="3">
        <f t="shared" ref="I622" si="383">I623+I624+I629</f>
        <v>0.11236085837037468</v>
      </c>
      <c r="J622" s="3">
        <f t="shared" ref="J622" si="384">J623+J624+J629</f>
        <v>0.10890102199006893</v>
      </c>
      <c r="K622" s="3">
        <f t="shared" ref="K622" si="385">K623+K624+K629</f>
        <v>0.10247149600554382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0.11258821013503584</v>
      </c>
      <c r="G624" s="1">
        <f t="shared" ref="G624:K624" si="386">SUM(G625:G628)</f>
        <v>0.11274331364091632</v>
      </c>
      <c r="H624" s="1">
        <f t="shared" si="386"/>
        <v>0.10855956195595931</v>
      </c>
      <c r="I624" s="1">
        <f t="shared" si="386"/>
        <v>0.11235386252581178</v>
      </c>
      <c r="J624" s="1">
        <f t="shared" si="386"/>
        <v>0.10889063392887867</v>
      </c>
      <c r="K624" s="1">
        <f t="shared" si="386"/>
        <v>0.1024618734709747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0.11258821013503584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0.11274331364091632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0.10855956195595931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0.11235386252581178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0.10889063392887867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0.1024618734709747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1.0156902264289702E-5</v>
      </c>
      <c r="H629" s="1">
        <f t="shared" si="387"/>
        <v>1.0192996076104014E-5</v>
      </c>
      <c r="I629" s="1">
        <f t="shared" si="387"/>
        <v>6.9958445628971177E-6</v>
      </c>
      <c r="J629" s="1">
        <f t="shared" si="387"/>
        <v>1.0388061190267493E-5</v>
      </c>
      <c r="K629" s="1">
        <f t="shared" si="387"/>
        <v>9.622534569120937E-6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1.0156902264289702E-5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1.0192996076104014E-5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6.9958445628971177E-6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3.4076226375410839E-6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1.3268805106159623E-6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6.980438552726408E-6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8.295654058504974E-6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3.0470706792869066E-5</v>
      </c>
      <c r="H632" s="3">
        <f t="shared" ref="H632" si="389">H633+H634+H639</f>
        <v>3.0578988228311992E-5</v>
      </c>
      <c r="I632" s="3">
        <f t="shared" ref="I632" si="390">I633+I634+I639</f>
        <v>2.0987533688691341E-5</v>
      </c>
      <c r="J632" s="3">
        <f t="shared" ref="J632" si="391">J633+J634+J639</f>
        <v>3.1115626004868503E-5</v>
      </c>
      <c r="K632" s="3">
        <f t="shared" ref="K632" si="392">K633+K634+K639</f>
        <v>3.3098678902736912E-5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3.0470706792869066E-5</v>
      </c>
      <c r="H639" s="1">
        <f t="shared" ref="H639" si="399">SUM(H640:H641)</f>
        <v>3.0578988228311992E-5</v>
      </c>
      <c r="I639" s="1">
        <f t="shared" ref="I639" si="400">SUM(I640:I641)</f>
        <v>2.0987533688691341E-5</v>
      </c>
      <c r="J639" s="1">
        <f t="shared" ref="J639" si="401">SUM(J640:J641)</f>
        <v>3.1115626004868503E-5</v>
      </c>
      <c r="K639" s="1">
        <f t="shared" ref="K639" si="402">SUM(K640:K641)</f>
        <v>3.3098678902736912E-5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3.0470706792869066E-5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3.0578988228311992E-5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2.0987533688691341E-5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1.1022321405855947E-5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8.211716727222014E-6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2.0093304599012556E-5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2.4886962175514897E-5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13.477450555817745</v>
      </c>
      <c r="G642" s="3">
        <f t="shared" ref="G642" si="403">G643+G644+G649</f>
        <v>21.393220425318962</v>
      </c>
      <c r="H642" s="3">
        <f t="shared" ref="H642" si="404">H643+H644+H649</f>
        <v>24.673364035739446</v>
      </c>
      <c r="I642" s="3">
        <f t="shared" ref="I642" si="405">I643+I644+I649</f>
        <v>26.671687329185168</v>
      </c>
      <c r="J642" s="3">
        <f t="shared" ref="J642" si="406">J643+J644+J649</f>
        <v>27.838210471084981</v>
      </c>
      <c r="K642" s="3">
        <f t="shared" ref="K642" si="407">K643+K644+K649</f>
        <v>35.809834108887827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3.7980812902085215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11.700173894281338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15.339999395679557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17.012229152569251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18.475796818679825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26.999988692762514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9.6793692656092229</v>
      </c>
      <c r="G644" s="1">
        <f t="shared" ref="G644" si="408">SUM(G645:G648)</f>
        <v>9.6927037355862034</v>
      </c>
      <c r="H644" s="1">
        <f t="shared" ref="H644" si="409">SUM(H645:H648)</f>
        <v>9.3330206264423214</v>
      </c>
      <c r="I644" s="1">
        <f t="shared" ref="I644" si="410">SUM(I645:I648)</f>
        <v>9.6592220668619184</v>
      </c>
      <c r="J644" s="1">
        <f t="shared" ref="J644" si="411">SUM(J645:J648)</f>
        <v>9.3620390891195946</v>
      </c>
      <c r="K644" s="1">
        <f t="shared" ref="K644" si="412">SUM(K645:K648)</f>
        <v>8.8094425128977143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9.6793692656092229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9.6927037355862034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9.3330206264423214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9.6592220668619184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9.3614833569141656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8.8087936364046531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4.2249624145917716E-4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4.6697286123563903E-4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1.3323596397006197E-4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1.8190363182426925E-4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3.4279545141977722E-4</v>
      </c>
      <c r="H649" s="1">
        <f t="shared" ref="H649" si="414">SUM(H650:H651)</f>
        <v>3.4401361756850995E-4</v>
      </c>
      <c r="I649" s="1">
        <f t="shared" ref="I649" si="415">SUM(I650:I651)</f>
        <v>2.3610975399777762E-4</v>
      </c>
      <c r="J649" s="1">
        <f t="shared" ref="J649" si="416">SUM(J650:J651)</f>
        <v>3.7456328556006459E-4</v>
      </c>
      <c r="K649" s="1">
        <f t="shared" ref="K649" si="417">SUM(K650:K651)</f>
        <v>4.0290322759846723E-4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3.4279545141977722E-4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3.4401361756850995E-4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2.3610975399777762E-4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1.2400111581587948E-4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9.2381813181247594E-5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2.5056216974418514E-4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3.1052141441721963E-4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0.34965034965035025</v>
      </c>
      <c r="G653" s="4">
        <f t="shared" si="418"/>
        <v>0.34965034965034991</v>
      </c>
      <c r="H653" s="4">
        <f t="shared" si="418"/>
        <v>0.34965034965034986</v>
      </c>
      <c r="I653" s="4">
        <f t="shared" si="418"/>
        <v>0.34965034965035002</v>
      </c>
      <c r="J653" s="4">
        <f t="shared" si="418"/>
        <v>0.34965034965035019</v>
      </c>
      <c r="K653" s="4">
        <f t="shared" si="418"/>
        <v>0.34965034965034986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0.59322033898305115</v>
      </c>
      <c r="G654" s="4">
        <f t="shared" si="419"/>
        <v>0.59322033898305127</v>
      </c>
      <c r="H654" s="4">
        <f t="shared" si="419"/>
        <v>0.59322033898305115</v>
      </c>
      <c r="I654" s="4">
        <f t="shared" si="419"/>
        <v>0.59322033898305127</v>
      </c>
      <c r="J654" s="4">
        <f t="shared" si="419"/>
        <v>0.59322033898305138</v>
      </c>
      <c r="K654" s="4">
        <f t="shared" si="419"/>
        <v>0.59322033898305071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0.69999999999999984</v>
      </c>
      <c r="K656" s="4">
        <f t="shared" si="419"/>
        <v>0.70000000000000018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0.63000000000000045</v>
      </c>
      <c r="K657" s="4">
        <f t="shared" si="419"/>
        <v>0.62999999999999934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0.85925925925925883</v>
      </c>
      <c r="H658" s="4">
        <f t="shared" si="420"/>
        <v>0.85925925925925917</v>
      </c>
      <c r="I658" s="4">
        <f t="shared" si="420"/>
        <v>0.85925925925925883</v>
      </c>
      <c r="J658" s="4">
        <f t="shared" si="420"/>
        <v>0.85711021006731436</v>
      </c>
      <c r="K658" s="4">
        <f t="shared" si="420"/>
        <v>0.84399263534388869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0.77593299409971972</v>
      </c>
      <c r="K659" s="4">
        <f t="shared" si="420"/>
        <v>0.77474195506982524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5.0926176855404471E-3</v>
      </c>
      <c r="G660" s="3">
        <f t="shared" ref="G660:K660" si="421">SUM(G661,G665,G674)</f>
        <v>1.8631120864092139E-2</v>
      </c>
      <c r="H660" s="3">
        <f t="shared" si="421"/>
        <v>2.5472079842852387E-2</v>
      </c>
      <c r="I660" s="3">
        <f t="shared" si="421"/>
        <v>7.4734711227251033E-2</v>
      </c>
      <c r="J660" s="3">
        <f t="shared" si="421"/>
        <v>9.606953431749595</v>
      </c>
      <c r="K660" s="3">
        <f t="shared" si="421"/>
        <v>29.633933270255927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5.0926176855404471E-3</v>
      </c>
      <c r="G661" s="1">
        <f>[1]Other_transformation!C$28</f>
        <v>1.8631120864092139E-2</v>
      </c>
      <c r="H661" s="1">
        <f>[1]Other_transformation!D$28</f>
        <v>2.5472079842852387E-2</v>
      </c>
      <c r="I661" s="1">
        <f>[1]Other_transformation!E$28</f>
        <v>7.4734711227251033E-2</v>
      </c>
      <c r="J661" s="1">
        <f>[1]Other_transformation!F$28</f>
        <v>9.606953431749595</v>
      </c>
      <c r="K661" s="1">
        <f>[1]Other_transformation!G$28</f>
        <v>29.63266055551497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5.0926176855404471E-3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1.8631120864092139E-2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2.5472079842852387E-2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7.473208552868181E-2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9.360731492200058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29.370769960638555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2.6256985692181427E-6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0.23818047927382591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0.25201218917125123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8.0414602757111243E-3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9.878405705166354E-3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1.054772377640837E-3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1.3931274240831034E-4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9.1545963523252671E-4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1.054772377640837E-3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1.3931274240831034E-4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9.1545963523252671E-4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2.1794236331741543E-4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3.717453413289718E-5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1.8076782918451825E-4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7.4344783730517505E-3</v>
      </c>
      <c r="G677" s="3">
        <f t="shared" ref="G677:K677" si="433">SUM(G678,G682,G684,G693)</f>
        <v>2.6845995481400764E-2</v>
      </c>
      <c r="H677" s="3">
        <f t="shared" si="433"/>
        <v>3.600293970721187E-2</v>
      </c>
      <c r="I677" s="3">
        <f t="shared" si="433"/>
        <v>0.1023763167496589</v>
      </c>
      <c r="J677" s="3">
        <f t="shared" si="433"/>
        <v>12.394935924206102</v>
      </c>
      <c r="K677" s="3">
        <f t="shared" si="433"/>
        <v>36.138203777035443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7.4344783730517505E-3</v>
      </c>
      <c r="G678" s="1">
        <f t="shared" ref="G678:K678" si="434">SUM(G679:G681)</f>
        <v>2.6845995481400764E-2</v>
      </c>
      <c r="H678" s="1">
        <f t="shared" si="434"/>
        <v>3.600293970721187E-2</v>
      </c>
      <c r="I678" s="1">
        <f t="shared" si="434"/>
        <v>0.1023763167496589</v>
      </c>
      <c r="J678" s="1">
        <f t="shared" si="434"/>
        <v>12.39373432669364</v>
      </c>
      <c r="K678" s="1">
        <f t="shared" si="434"/>
        <v>36.135222490839091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7.4344783730517505E-3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2.6845995481400764E-2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3.600293970721187E-2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0.1023727199023038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12.078363215742025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35.818012147120207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3.596847355093346E-6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0.30732965067590429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0.30733193801372105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8.0414602757111243E-3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9.878405705166354E-3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1.2015975124625832E-3</v>
      </c>
      <c r="K682" s="1">
        <f t="shared" si="441"/>
        <v>1.0976006339073715E-3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1.2015975124625832E-3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1.0976006339073715E-3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1.5100593345508285E-3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1.8330624001093452E-4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1.3267530945398939E-3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1.5100593345508285E-3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1.8330624001093452E-4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1.3267530945398939E-3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3.7362622789595217E-4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6.1957556888161998E-5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3.1166867100779016E-4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0.68499999999999972</v>
      </c>
      <c r="G697" s="4">
        <f t="shared" ref="G697:K697" si="450">IFERROR(G662/G679,"-")</f>
        <v>0.69400000000000028</v>
      </c>
      <c r="H697" s="4">
        <f t="shared" si="450"/>
        <v>0.70749999999999968</v>
      </c>
      <c r="I697" s="4">
        <f t="shared" si="450"/>
        <v>0.73000000000000032</v>
      </c>
      <c r="J697" s="4">
        <f t="shared" si="450"/>
        <v>0.77499999999999902</v>
      </c>
      <c r="K697" s="4">
        <f t="shared" si="450"/>
        <v>0.81999999999999962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</v>
      </c>
      <c r="J698" s="4">
        <f t="shared" si="452"/>
        <v>0.77500000000000024</v>
      </c>
      <c r="K698" s="4">
        <f t="shared" si="452"/>
        <v>0.82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0.90000000000000013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0.76000000000000056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0.59999999999999964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0.57999999999999985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1.1764711879761669</v>
      </c>
      <c r="G704" s="1">
        <f>[1]Other_transformation!C$39</f>
        <v>4.6627041316708482</v>
      </c>
      <c r="H704" s="1">
        <f>[1]Other_transformation!D$39</f>
        <v>3.39003914169753</v>
      </c>
      <c r="I704" s="1">
        <f>[1]Other_transformation!E$39</f>
        <v>2.8053636340298773</v>
      </c>
      <c r="J704" s="1">
        <f>[1]Other_transformation!F$39</f>
        <v>4.6888493053751219</v>
      </c>
      <c r="K704" s="1">
        <f>[1]Other_transformation!G$39</f>
        <v>4.7037563167478762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1.2890708164555771</v>
      </c>
      <c r="G705" s="1">
        <f>[1]Other_transformation!C$38</f>
        <v>5.1089698441688505</v>
      </c>
      <c r="H705" s="1">
        <f>[1]Other_transformation!D$38</f>
        <v>3.7144985519976306</v>
      </c>
      <c r="I705" s="1">
        <f>[1]Other_transformation!E$38</f>
        <v>3.0738639646540538</v>
      </c>
      <c r="J705" s="1">
        <f>[1]Other_transformation!F$38</f>
        <v>5.1376173629162674</v>
      </c>
      <c r="K705" s="1">
        <f>[1]Other_transformation!G$38</f>
        <v>5.1539511189126568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0.91265054871925999</v>
      </c>
      <c r="G706" s="14">
        <f t="shared" si="456"/>
        <v>0.91265054871925888</v>
      </c>
      <c r="H706" s="14">
        <f t="shared" si="456"/>
        <v>0.91265054871925888</v>
      </c>
      <c r="I706" s="14">
        <f t="shared" si="456"/>
        <v>0.91265054871925844</v>
      </c>
      <c r="J706" s="14">
        <f t="shared" si="456"/>
        <v>0.91265054871925866</v>
      </c>
      <c r="K706" s="14">
        <f t="shared" si="456"/>
        <v>0.91265054871925921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5.979625092266029</v>
      </c>
      <c r="G707" s="17" cm="1">
        <f t="array" ref="G707">SUMPRODUCT(("CT_CWODPLT"=[1]OUT_SyntheticFuels!$C$4:$C$1000)*1,("Var_Fout"=[1]OUT_SyntheticFuels!$B$4:$B$1000)*1,[1]OUT_SyntheticFuels!F$4:F$1000)</f>
        <v>6.9696481000905655</v>
      </c>
      <c r="H707" s="17" cm="1">
        <f t="array" ref="H707">SUMPRODUCT(("CT_CWODPLT"=[1]OUT_SyntheticFuels!$C$4:$C$1000)*1,("Var_Fout"=[1]OUT_SyntheticFuels!$B$4:$B$1000)*1,[1]OUT_SyntheticFuels!G$4:G$1000)</f>
        <v>6.8631787763661416</v>
      </c>
      <c r="I707" s="17" cm="1">
        <f t="array" ref="I707">SUMPRODUCT(("CT_CWODPLT"=[1]OUT_SyntheticFuels!$C$4:$C$1000)*1,("Var_Fout"=[1]OUT_SyntheticFuels!$B$4:$B$1000)*1,[1]OUT_SyntheticFuels!H$4:H$1000)</f>
        <v>7.0904097215290287</v>
      </c>
      <c r="J707" s="17" cm="1">
        <f t="array" ref="J707">SUMPRODUCT(("CT_CWODPLT"=[1]OUT_SyntheticFuels!$C$4:$C$1000)*1,("Var_Fout"=[1]OUT_SyntheticFuels!$B$4:$B$1000)*1,[1]OUT_SyntheticFuels!I$4:I$1000)</f>
        <v>7.5356073997075237</v>
      </c>
      <c r="K707" s="17" cm="1">
        <f t="array" ref="K707">SUMPRODUCT(("CT_CWODPLT"=[1]OUT_SyntheticFuels!$C$4:$C$1000)*1,("Var_Fout"=[1]OUT_SyntheticFuels!$B$4:$B$1000)*1,[1]OUT_SyntheticFuels!J$4:J$1000)</f>
        <v>7.6869283193558573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5.979625092266029</v>
      </c>
      <c r="G708" s="18">
        <f t="shared" ref="G708:K708" si="457">G707</f>
        <v>6.9696481000905655</v>
      </c>
      <c r="H708" s="18">
        <f t="shared" si="457"/>
        <v>6.8631787763661416</v>
      </c>
      <c r="I708" s="18">
        <f t="shared" si="457"/>
        <v>7.0904097215290287</v>
      </c>
      <c r="J708" s="18">
        <f t="shared" si="457"/>
        <v>7.5356073997075237</v>
      </c>
      <c r="K708" s="18">
        <f t="shared" si="457"/>
        <v>7.6869283193558573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7.1186013003167066</v>
      </c>
      <c r="G709" s="17" cm="1">
        <f t="array" ref="G709">SUMPRODUCT(("CT_CWODPLT"=[1]OUT_SyntheticFuels!$C$4:$C$1000)*1,("Var_Fin"=[1]OUT_SyntheticFuels!$B$4:$B$1000)*1,[1]OUT_SyntheticFuels!F$4:F$1000)</f>
        <v>8.2972001191554341</v>
      </c>
      <c r="H709" s="17" cm="1">
        <f t="array" ref="H709">SUMPRODUCT(("CT_CWODPLT"=[1]OUT_SyntheticFuels!$C$4:$C$1000)*1,("Var_Fin"=[1]OUT_SyntheticFuels!$B$4:$B$1000)*1,[1]OUT_SyntheticFuels!G$4:G$1000)</f>
        <v>8.1704509242454044</v>
      </c>
      <c r="I709" s="17" cm="1">
        <f t="array" ref="I709">SUMPRODUCT(("CT_CWODPLT"=[1]OUT_SyntheticFuels!$C$4:$C$1000)*1,("Var_Fin"=[1]OUT_SyntheticFuels!$B$4:$B$1000)*1,[1]OUT_SyntheticFuels!H$4:H$1000)</f>
        <v>8.4409639542012282</v>
      </c>
      <c r="J709" s="17" cm="1">
        <f t="array" ref="J709">SUMPRODUCT(("CT_CWODPLT"=[1]OUT_SyntheticFuels!$C$4:$C$1000)*1,("Var_Fin"=[1]OUT_SyntheticFuels!$B$4:$B$1000)*1,[1]OUT_SyntheticFuels!I$4:I$1000)</f>
        <v>8.9709611901280049</v>
      </c>
      <c r="K709" s="17" cm="1">
        <f t="array" ref="K709">SUMPRODUCT(("CT_CWODPLT"=[1]OUT_SyntheticFuels!$C$4:$C$1000)*1,("Var_Fin"=[1]OUT_SyntheticFuels!$B$4:$B$1000)*1,[1]OUT_SyntheticFuels!J$4:J$1000)</f>
        <v>9.151105142090314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7.1186013003167066</v>
      </c>
      <c r="G710" s="18">
        <f t="shared" si="458"/>
        <v>8.2972001191554341</v>
      </c>
      <c r="H710" s="18">
        <f t="shared" si="458"/>
        <v>8.1704509242454044</v>
      </c>
      <c r="I710" s="18">
        <f t="shared" si="458"/>
        <v>8.4409639542012282</v>
      </c>
      <c r="J710" s="18">
        <f t="shared" si="458"/>
        <v>8.9709611901280049</v>
      </c>
      <c r="K710" s="18">
        <f t="shared" si="458"/>
        <v>9.151105142090314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0.83999999999999941</v>
      </c>
      <c r="G711" s="14">
        <f t="shared" si="459"/>
        <v>0.84000000000000008</v>
      </c>
      <c r="H711" s="14">
        <f t="shared" si="459"/>
        <v>0.84000000000000019</v>
      </c>
      <c r="I711" s="14">
        <f t="shared" si="459"/>
        <v>0.83999999999999964</v>
      </c>
      <c r="J711" s="14">
        <f t="shared" si="459"/>
        <v>0.84</v>
      </c>
      <c r="K711" s="14">
        <f t="shared" si="459"/>
        <v>0.8399999999999993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3.8324352638570747</v>
      </c>
      <c r="K712" s="17">
        <f t="shared" si="460"/>
        <v>9.0438271352651984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3.7613404914871041E-4</v>
      </c>
      <c r="K713" s="18">
        <f t="shared" si="461"/>
        <v>2.5456552711908119E-4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3.7613404914871041E-4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2.5456552711908119E-4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3.8320591298079258</v>
      </c>
      <c r="K715" s="18">
        <f t="shared" si="463"/>
        <v>9.04357256973808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2.98891526980767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8.2228985831489609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0.30929631080564074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0.8206739865891185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0.53384754919461541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6.5160684607722077</v>
      </c>
      <c r="K719" s="17">
        <f t="shared" si="465"/>
        <v>15.350133791496933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6.5160684607722077</v>
      </c>
      <c r="K720" s="18">
        <f t="shared" si="467"/>
        <v>15.350133791496933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4.8848577811520897E-4</v>
      </c>
      <c r="K721" s="18">
        <f t="shared" si="469"/>
        <v>3.306045806741319E-4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4.8848577811520897E-4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3.306045806741319E-4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6.5155799749940924</v>
      </c>
      <c r="K723" s="18">
        <f t="shared" si="470"/>
        <v>15.34980318691626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5.1533014292198356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14.177411777503233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0.44185187257948716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1.1723914094130279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0.92042667319476923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0.76999999999999902</v>
      </c>
      <c r="K728" s="14">
        <f t="shared" si="472"/>
        <v>0.76999999999999891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0.58000008554907401</v>
      </c>
      <c r="K729" s="16">
        <f t="shared" si="474"/>
        <v>0.57999998252128682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0.6999999999999994</v>
      </c>
      <c r="K730" s="16">
        <f t="shared" si="475"/>
        <v>0.69999999999999918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0.58000008554907367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0.28106575824388308</v>
      </c>
      <c r="K732" s="17">
        <f t="shared" ref="K732" si="481">K733</f>
        <v>0.66331858201477989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0.28106575824388308</v>
      </c>
      <c r="K733" s="18">
        <f t="shared" ref="K733" si="486">SUM(K737,K739)</f>
        <v>0.66331858201477989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0.22237030713378442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0.52404828675277648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5.869496217166164E-2</v>
      </c>
      <c r="K735" s="18">
        <f>K733-K734-K736</f>
        <v>0.13926883237670398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4.8893843701918093E-7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1.4628852994243889E-6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2.1213960371987259E-5</v>
      </c>
      <c r="K737" s="18">
        <f t="shared" ref="K737" si="492">K738</f>
        <v>1.4357495729516173E-5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2.1213960371987259E-5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1.4357495729516173E-5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0.28104454428351111</v>
      </c>
      <c r="K739" s="18">
        <f t="shared" ref="K739" si="499">SUM(K740:K742)</f>
        <v>0.66330422451905036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0.21908745696185233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0.60273848430877341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2.2826067737456306E-2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6.0565740210276928E-2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3.9131019584202453E-2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1.6783812133207098E-5</v>
      </c>
      <c r="K743" s="18">
        <f t="shared" si="500"/>
        <v>1.1342997532587752E-5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1.6783812133207098E-5</v>
      </c>
      <c r="K744" s="18">
        <f t="shared" si="501"/>
        <v>1.1342997532587752E-5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0.2223535233216512</v>
      </c>
      <c r="K745" s="18">
        <f t="shared" si="504"/>
        <v>0.5240369437552439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0.17333504229815641</v>
      </c>
      <c r="K746" s="18">
        <f t="shared" si="505"/>
        <v>0.47618757958289787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1.8059260313845766E-2</v>
      </c>
      <c r="K747" s="18">
        <f t="shared" si="506"/>
        <v>4.7849364172346011E-2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3.095922070964903E-2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4.4301113352430928E-6</v>
      </c>
      <c r="K749" s="18">
        <f t="shared" si="508"/>
        <v>3.0144665328532551E-6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4.4301113352430928E-6</v>
      </c>
      <c r="K750" s="18">
        <f t="shared" si="509"/>
        <v>3.0144665328532551E-6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5.86905320603264E-2</v>
      </c>
      <c r="K751" s="18">
        <f t="shared" si="512"/>
        <v>0.13926581791017112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4.5752033541927667E-2</v>
      </c>
      <c r="K752" s="18">
        <f t="shared" si="513"/>
        <v>0.12654957544415182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4.7667677156718966E-3</v>
      </c>
      <c r="K753" s="18">
        <f t="shared" si="514"/>
        <v>1.2716242466019313E-2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8.1717308027268367E-3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3.6903537065750089E-11</v>
      </c>
      <c r="K755" s="18">
        <f t="shared" si="516"/>
        <v>3.1664075165000667E-11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3.6903537065750089E-11</v>
      </c>
      <c r="K756" s="18">
        <f t="shared" si="517"/>
        <v>3.1664075165000667E-11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4.8890153348211521E-7</v>
      </c>
      <c r="K757" s="18">
        <f t="shared" si="520"/>
        <v>1.4628536353492239E-6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3.8112176825355584E-7</v>
      </c>
      <c r="K758" s="18">
        <f t="shared" si="521"/>
        <v>1.3292817237449193E-6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3.9707938642464386E-8</v>
      </c>
      <c r="K759" s="18">
        <f t="shared" si="522"/>
        <v>1.335719116043044E-7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6.8071826586094991E-8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142.21733994536683</v>
      </c>
      <c r="G761" s="17">
        <f t="shared" si="526"/>
        <v>140.22026999814398</v>
      </c>
      <c r="H761" s="17">
        <f t="shared" si="526"/>
        <v>140.8254287283967</v>
      </c>
      <c r="I761" s="17">
        <f t="shared" si="526"/>
        <v>144.3130631689026</v>
      </c>
      <c r="J761" s="17">
        <f t="shared" si="526"/>
        <v>147.31073456668997</v>
      </c>
      <c r="K761" s="17">
        <f t="shared" si="526"/>
        <v>152.27516657649025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60.070001083222344</v>
      </c>
      <c r="G762" s="18">
        <f>[1]Industry!C$11</f>
        <v>62.33993510038696</v>
      </c>
      <c r="H762" s="18">
        <f>[1]Industry!D$11</f>
        <v>63.780618389363937</v>
      </c>
      <c r="I762" s="18">
        <f>[1]Industry!E$11</f>
        <v>65.999991311420729</v>
      </c>
      <c r="J762" s="18">
        <f>[1]Industry!F$11</f>
        <v>68.863412387582443</v>
      </c>
      <c r="K762" s="18">
        <f>[1]Industry!G$11</f>
        <v>78.109343105804143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11.646935751419996</v>
      </c>
      <c r="G763" s="1">
        <f t="shared" si="528"/>
        <v>12.258978031760357</v>
      </c>
      <c r="H763" s="1">
        <f t="shared" si="528"/>
        <v>12.445361609409474</v>
      </c>
      <c r="I763" s="1">
        <f t="shared" si="528"/>
        <v>12.670595550842009</v>
      </c>
      <c r="J763" s="1">
        <f t="shared" si="528"/>
        <v>13.133886422424965</v>
      </c>
      <c r="K763" s="1">
        <f>K762-K764-K765</f>
        <v>17.417768999098612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0.35966767963134916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0.45106242089416115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0.76508634401757825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1.2060992335214733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1.1624167748722176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1.4536256310873028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49.629894647732442</v>
      </c>
      <c r="H765" s="1">
        <f>[1]Industry!D$11-[1]Industry!D$33</f>
        <v>50.570170435936888</v>
      </c>
      <c r="I765" s="1">
        <f>[1]Industry!E$11-[1]Industry!E$33</f>
        <v>52.123296527057249</v>
      </c>
      <c r="J765" s="1">
        <f>[1]Industry!F$11-[1]Industry!F$33</f>
        <v>54.567109190285265</v>
      </c>
      <c r="K765" s="1">
        <f>[1]Industry!G$11-[1]Industry!G$33</f>
        <v>59.237948475618225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11.627801436275789</v>
      </c>
      <c r="G766" s="1">
        <f t="shared" ref="G766:K766" si="529">SUM(G769,G774)</f>
        <v>7.9328638618044973</v>
      </c>
      <c r="H766" s="1">
        <f t="shared" si="529"/>
        <v>7.9137681461027309</v>
      </c>
      <c r="I766" s="1">
        <f t="shared" si="529"/>
        <v>6.4855395600096584</v>
      </c>
      <c r="J766" s="1">
        <f t="shared" si="529"/>
        <v>3.3936095641967938</v>
      </c>
      <c r="K766" s="1">
        <f t="shared" si="529"/>
        <v>0.2675303178546849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8.897800667957517</v>
      </c>
      <c r="G767" s="1">
        <f t="shared" ref="G767:K767" si="530">SUM(G771,G775)</f>
        <v>7.932504860401707</v>
      </c>
      <c r="H767" s="1">
        <f t="shared" si="530"/>
        <v>7.9127646988110802</v>
      </c>
      <c r="I767" s="1">
        <f t="shared" si="530"/>
        <v>6.4850300614474481</v>
      </c>
      <c r="J767" s="1">
        <f t="shared" si="530"/>
        <v>3.3927565387386531</v>
      </c>
      <c r="K767" s="1">
        <f t="shared" si="530"/>
        <v>0.2675303178546849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2.7300007683182717</v>
      </c>
      <c r="G768" s="1">
        <f t="shared" ref="G768:K768" si="531">G773</f>
        <v>3.5900140279036602E-4</v>
      </c>
      <c r="H768" s="1">
        <f t="shared" si="531"/>
        <v>1.0034472916509792E-3</v>
      </c>
      <c r="I768" s="1">
        <f t="shared" si="531"/>
        <v>5.0949856221033487E-4</v>
      </c>
      <c r="J768" s="1">
        <f t="shared" si="531"/>
        <v>8.5302545814112984E-4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11.627801436275789</v>
      </c>
      <c r="G769" s="1">
        <f t="shared" ref="G769:K769" si="532">SUM(G770,G772)</f>
        <v>7.9328638618044973</v>
      </c>
      <c r="H769" s="1">
        <f t="shared" si="532"/>
        <v>7.9135224735117085</v>
      </c>
      <c r="I769" s="1">
        <f t="shared" si="532"/>
        <v>6.2077967519889841</v>
      </c>
      <c r="J769" s="1">
        <f t="shared" si="532"/>
        <v>2.9278867607749834</v>
      </c>
      <c r="K769" s="1">
        <f t="shared" si="532"/>
        <v>0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8.897800667957517</v>
      </c>
      <c r="G770" s="1">
        <f>[1]Industry!C$34</f>
        <v>7.932504860401707</v>
      </c>
      <c r="H770" s="1">
        <f>[1]Industry!D$34</f>
        <v>7.9125190262200578</v>
      </c>
      <c r="I770" s="1">
        <f>[1]Industry!E$34</f>
        <v>6.2072872534267738</v>
      </c>
      <c r="J770" s="1">
        <f>[1]Industry!F$34</f>
        <v>2.9270337353168423</v>
      </c>
      <c r="K770" s="1">
        <f>[1]Industry!G$34</f>
        <v>0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8.897800667957517</v>
      </c>
      <c r="G771" s="1">
        <f t="shared" ref="G771:K771" si="533">G770</f>
        <v>7.932504860401707</v>
      </c>
      <c r="H771" s="1">
        <f t="shared" si="533"/>
        <v>7.9125190262200578</v>
      </c>
      <c r="I771" s="1">
        <f t="shared" si="533"/>
        <v>6.2072872534267738</v>
      </c>
      <c r="J771" s="1">
        <f t="shared" si="533"/>
        <v>2.9270337353168423</v>
      </c>
      <c r="K771" s="1">
        <f t="shared" si="533"/>
        <v>0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2.7300007683182717</v>
      </c>
      <c r="G772" s="1">
        <f>[1]Industry!C$35</f>
        <v>3.5900140279036602E-4</v>
      </c>
      <c r="H772" s="1">
        <f>[1]Industry!D$35</f>
        <v>1.0034472916509792E-3</v>
      </c>
      <c r="I772" s="1">
        <f>[1]Industry!E$35</f>
        <v>5.0949856221033487E-4</v>
      </c>
      <c r="J772" s="1">
        <f>[1]Industry!F$35</f>
        <v>8.5302545814112984E-4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2.7300007683182717</v>
      </c>
      <c r="G773" s="1">
        <f t="shared" ref="G773:K773" si="534">G772</f>
        <v>3.5900140279036602E-4</v>
      </c>
      <c r="H773" s="1">
        <f t="shared" si="534"/>
        <v>1.0034472916509792E-3</v>
      </c>
      <c r="I773" s="1">
        <f t="shared" si="534"/>
        <v>5.0949856221033487E-4</v>
      </c>
      <c r="J773" s="1">
        <f t="shared" si="534"/>
        <v>8.5302545814112984E-4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2.4567259102275683E-4</v>
      </c>
      <c r="I774" s="1">
        <f>[1]Industry!E$36</f>
        <v>0.27774280802067441</v>
      </c>
      <c r="J774" s="1">
        <f>[1]Industry!F$36</f>
        <v>0.4657228034218106</v>
      </c>
      <c r="K774" s="1">
        <f>[1]Industry!G$36</f>
        <v>0.2675303178546849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2.4567259102275683E-4</v>
      </c>
      <c r="I775" s="1">
        <f t="shared" si="535"/>
        <v>0.27774280802067441</v>
      </c>
      <c r="J775" s="1">
        <f t="shared" si="535"/>
        <v>0.4657228034218106</v>
      </c>
      <c r="K775" s="1">
        <f t="shared" si="535"/>
        <v>0.2675303178546849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35.989085090094612</v>
      </c>
      <c r="G776" s="1">
        <f>SUM([1]Industry!C$37:C$39)</f>
        <v>32.381455480722273</v>
      </c>
      <c r="H776" s="1">
        <f>SUM([1]Industry!D$37:D$39)</f>
        <v>37.93722347860578</v>
      </c>
      <c r="I776" s="1">
        <f>SUM([1]Industry!E$37:E$39)</f>
        <v>31.967548331785334</v>
      </c>
      <c r="J776" s="1">
        <f>SUM([1]Industry!F$37:F$39)</f>
        <v>23.677194587537155</v>
      </c>
      <c r="K776" s="1">
        <f>SUM([1]Industry!G$37:G$39)</f>
        <v>13.012076396706503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35.547701898320391</v>
      </c>
      <c r="G777" s="1">
        <f>SUM([1]Industry!C$37:C$38)-G778</f>
        <v>31.826548926062163</v>
      </c>
      <c r="H777" s="1">
        <f>SUM([1]Industry!D$37:D$38)-H778</f>
        <v>35.723421640521252</v>
      </c>
      <c r="I777" s="1">
        <f>SUM([1]Industry!E$37:E$38)-I778</f>
        <v>25.286600805177102</v>
      </c>
      <c r="J777" s="1">
        <f>SUM([1]Industry!F$37:F$38)-J778</f>
        <v>16.996234534261937</v>
      </c>
      <c r="K777" s="1">
        <f>SUM([1]Industry!G$37:G$38)-K778</f>
        <v>6.3311119599811576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4.658746026119708E-3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2.8411108437025427E-3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0.44138319177422147</v>
      </c>
      <c r="G779" s="1">
        <f t="shared" si="540"/>
        <v>0.55490655466011063</v>
      </c>
      <c r="H779" s="1">
        <f t="shared" si="540"/>
        <v>2.2138018380845281</v>
      </c>
      <c r="I779" s="1">
        <f t="shared" si="540"/>
        <v>6.6809475266082323</v>
      </c>
      <c r="J779" s="1">
        <f t="shared" si="540"/>
        <v>6.6809600532752178</v>
      </c>
      <c r="K779" s="1">
        <f t="shared" si="540"/>
        <v>6.6809644367253451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35.243521738882656</v>
      </c>
      <c r="G780" s="1">
        <f>[1]Industry!C$37</f>
        <v>31.829290827718097</v>
      </c>
      <c r="H780" s="1">
        <f>[1]Industry!D$37</f>
        <v>32.939549427217855</v>
      </c>
      <c r="I780" s="1">
        <f>[1]Industry!E$37</f>
        <v>22.50402960689776</v>
      </c>
      <c r="J780" s="1">
        <f>[1]Industry!F$37</f>
        <v>12.444038061851309</v>
      </c>
      <c r="K780" s="1">
        <f>[1]Industry!G$37</f>
        <v>1.7977807045908096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35.238903462799954</v>
      </c>
      <c r="G781" s="1">
        <f>[1]Industry!C$37*G777/SUM(G777:G778)</f>
        <v>31.826449725729866</v>
      </c>
      <c r="H781" s="1">
        <f>[1]Industry!D$37*H777/SUM(H777:H778)</f>
        <v>32.939549427217855</v>
      </c>
      <c r="I781" s="1">
        <f>[1]Industry!E$37*I777/SUM(I777:I778)</f>
        <v>22.50402960689776</v>
      </c>
      <c r="J781" s="1">
        <f>[1]Industry!F$37*J777/SUM(J777:J778)</f>
        <v>12.444038061851309</v>
      </c>
      <c r="K781" s="1">
        <f>[1]Industry!G$37*K777/SUM(K777:K778)</f>
        <v>1.7977807045908096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4.6182760827022662E-3</v>
      </c>
      <c r="G782" s="1">
        <f t="shared" ref="G782:K782" si="545">G780-G781</f>
        <v>2.8411019882312871E-3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0.74556335121194994</v>
      </c>
      <c r="G783" s="1">
        <f t="shared" ref="G783:K783" si="546">SUM(G784:G786)</f>
        <v>0.55216465300417905</v>
      </c>
      <c r="H783" s="1">
        <f t="shared" si="546"/>
        <v>4.997674051387925</v>
      </c>
      <c r="I783" s="1">
        <f t="shared" si="546"/>
        <v>9.4635187248875745</v>
      </c>
      <c r="J783" s="1">
        <f t="shared" si="546"/>
        <v>11.233156525685846</v>
      </c>
      <c r="K783" s="1">
        <f t="shared" si="546"/>
        <v>11.214295692115693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0.3087984355204329</v>
      </c>
      <c r="G784" s="1">
        <f>[1]Industry!C$38*G777/SUM(G777:G778)</f>
        <v>9.9200332298330534E-5</v>
      </c>
      <c r="H784" s="1">
        <f>[1]Industry!D$38*H777/SUM(H777:H778)</f>
        <v>2.7838722133033937</v>
      </c>
      <c r="I784" s="1">
        <f>[1]Industry!E$38*I777/SUM(I777:I778)</f>
        <v>2.7825711982793422</v>
      </c>
      <c r="J784" s="1">
        <f>[1]Industry!F$38*J777/SUM(J777:J778)</f>
        <v>4.5521964724106283</v>
      </c>
      <c r="K784" s="1">
        <f>[1]Industry!G$38*K777/SUM(K777:K778)</f>
        <v>4.5333312553903475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4.0469943414833676E-5</v>
      </c>
      <c r="G785" s="1">
        <f>[1]Industry!C$38-G784</f>
        <v>8.8554728458456987E-9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0.43672444574810221</v>
      </c>
      <c r="G786" s="1">
        <f>[1]Industry!C$39</f>
        <v>0.55206544381640787</v>
      </c>
      <c r="H786" s="1">
        <f>[1]Industry!D$39</f>
        <v>2.2138018380845312</v>
      </c>
      <c r="I786" s="1">
        <f>[1]Industry!E$39</f>
        <v>6.6809475266082332</v>
      </c>
      <c r="J786" s="1">
        <f>[1]Industry!F$39</f>
        <v>6.6809600532752187</v>
      </c>
      <c r="K786" s="1">
        <f>[1]Industry!G$39</f>
        <v>6.6809644367253451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3.5600007813385846</v>
      </c>
      <c r="G787" s="1">
        <f>[1]Industry!C$18</f>
        <v>3.464717196486335</v>
      </c>
      <c r="H787" s="1">
        <f>[1]Industry!D$18</f>
        <v>7.4169407645196389E-3</v>
      </c>
      <c r="I787" s="1">
        <f>[1]Industry!E$18</f>
        <v>4.3557878512499588E-4</v>
      </c>
      <c r="J787" s="1">
        <f>[1]Industry!F$18</f>
        <v>6.5928410901522805E-4</v>
      </c>
      <c r="K787" s="1">
        <f>[1]Industry!G$18</f>
        <v>2.0127854067118734E-4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3.5600007813385846</v>
      </c>
      <c r="G788" s="1">
        <f t="shared" ref="G788:K788" si="549">G787</f>
        <v>3.464717196486335</v>
      </c>
      <c r="H788" s="1">
        <f t="shared" si="549"/>
        <v>7.4169407645196389E-3</v>
      </c>
      <c r="I788" s="1">
        <f t="shared" si="549"/>
        <v>4.3557878512499588E-4</v>
      </c>
      <c r="J788" s="1">
        <f t="shared" si="549"/>
        <v>6.5928410901522805E-4</v>
      </c>
      <c r="K788" s="1">
        <f t="shared" si="549"/>
        <v>2.0127854067118734E-4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12.728639703146417</v>
      </c>
      <c r="G789" s="1">
        <f>[1]Industry!C$19</f>
        <v>13.638425994303123</v>
      </c>
      <c r="H789" s="1">
        <f>[1]Industry!D$19</f>
        <v>13.373257142257454</v>
      </c>
      <c r="I789" s="1">
        <f>[1]Industry!E$19</f>
        <v>17.613712129465114</v>
      </c>
      <c r="J789" s="1">
        <f>[1]Industry!F$19</f>
        <v>20.284533794723178</v>
      </c>
      <c r="K789" s="1">
        <f>[1]Industry!G$19</f>
        <v>28.383982476032195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4.2932963315805939</v>
      </c>
      <c r="G790" s="1">
        <f t="shared" ref="G790:K790" si="552">SUM(G791:G799)</f>
        <v>5.849133585863358</v>
      </c>
      <c r="H790" s="1">
        <f t="shared" si="552"/>
        <v>6.001161249881573</v>
      </c>
      <c r="I790" s="1">
        <f t="shared" si="552"/>
        <v>9.1828304299669288</v>
      </c>
      <c r="J790" s="1">
        <f t="shared" si="552"/>
        <v>9.9305419562577768</v>
      </c>
      <c r="K790" s="1">
        <f t="shared" si="552"/>
        <v>14.717509773623503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0.92933160615700516</v>
      </c>
      <c r="G791" s="1">
        <f t="shared" ref="G791:K791" si="555">G233</f>
        <v>2.0711306963158007</v>
      </c>
      <c r="H791" s="1">
        <f t="shared" si="555"/>
        <v>3.5430534033024874E-2</v>
      </c>
      <c r="I791" s="1">
        <f t="shared" si="555"/>
        <v>1.3164729239778585</v>
      </c>
      <c r="J791" s="1">
        <f t="shared" si="555"/>
        <v>2.1224008162157672E-2</v>
      </c>
      <c r="K791" s="1">
        <f t="shared" si="555"/>
        <v>0.1185267168368128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0.76949713374206163</v>
      </c>
      <c r="G792" s="1">
        <f t="shared" ref="G792:K792" si="556">G239</f>
        <v>0.10258465113625292</v>
      </c>
      <c r="H792" s="1">
        <f t="shared" si="556"/>
        <v>5.7701221741459661E-2</v>
      </c>
      <c r="I792" s="1">
        <f t="shared" si="556"/>
        <v>4.3935564813640353E-2</v>
      </c>
      <c r="J792" s="1">
        <f t="shared" si="556"/>
        <v>0.13825284408248725</v>
      </c>
      <c r="K792" s="1">
        <f t="shared" si="556"/>
        <v>4.6731036313418239E-2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3.6532120190728573E-2</v>
      </c>
      <c r="K793" s="1">
        <f t="shared" si="557"/>
        <v>2.702187713065508E-2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2.3031919174891849E-4</v>
      </c>
      <c r="J794" s="1">
        <f t="shared" si="558"/>
        <v>1.8392396912101866E-3</v>
      </c>
      <c r="K794" s="1">
        <f t="shared" si="558"/>
        <v>2.2620407621791485E-4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1.9347882734672599</v>
      </c>
      <c r="G795" s="1">
        <f t="shared" ref="G795:K795" si="559">G272</f>
        <v>1.8587702247242852</v>
      </c>
      <c r="H795" s="1">
        <f t="shared" si="559"/>
        <v>2.5502925830549148</v>
      </c>
      <c r="I795" s="1">
        <f t="shared" si="559"/>
        <v>2.2433360405499934</v>
      </c>
      <c r="J795" s="1">
        <f t="shared" si="559"/>
        <v>0.28938099090235347</v>
      </c>
      <c r="K795" s="1">
        <f t="shared" si="559"/>
        <v>1.8358075903979199E-4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1.2325978476999799</v>
      </c>
      <c r="K796" s="1">
        <f t="shared" si="560"/>
        <v>2.0112241960613346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0.65967931821426751</v>
      </c>
      <c r="G797" s="1">
        <f t="shared" ref="G797:K797" si="561">G281</f>
        <v>1.8166480136870191</v>
      </c>
      <c r="H797" s="1">
        <f t="shared" si="561"/>
        <v>3.3577369110521733</v>
      </c>
      <c r="I797" s="1">
        <f t="shared" si="561"/>
        <v>5.5783589771237256</v>
      </c>
      <c r="J797" s="1">
        <f t="shared" si="561"/>
        <v>7.2171802971765464</v>
      </c>
      <c r="K797" s="1">
        <f t="shared" si="561"/>
        <v>7.9785944992494251E-4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0.88419891123433136</v>
      </c>
      <c r="K798" s="1">
        <f t="shared" si="562"/>
        <v>12.447619531596624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4.9660430996259855E-4</v>
      </c>
      <c r="J799" s="1">
        <f t="shared" si="563"/>
        <v>0.10933569711798147</v>
      </c>
      <c r="K799" s="1">
        <f t="shared" si="563"/>
        <v>6.5178771399474991E-2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7.1200005196018248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7.6289063476088312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7.3111250000401649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8.3896387780400907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10.368472762845164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12.81961987576153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9.0018948124998719</v>
      </c>
      <c r="G801" s="1">
        <f t="shared" ref="G801:K801" si="564">G802</f>
        <v>10.609940962785137</v>
      </c>
      <c r="H801" s="1">
        <f t="shared" si="564"/>
        <v>9.7346508782876153</v>
      </c>
      <c r="I801" s="1">
        <f t="shared" si="564"/>
        <v>13.215570744184172</v>
      </c>
      <c r="J801" s="1">
        <f t="shared" si="564"/>
        <v>13.651453934133519</v>
      </c>
      <c r="K801" s="1">
        <f t="shared" si="564"/>
        <v>10.488348949784465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9.0018948124998719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10.609940962785137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9.7346508782876153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13.215570744184172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13.651453934133519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10.488348949784465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0.62578718342772921</v>
      </c>
      <c r="G803" s="1">
        <f t="shared" ref="G803:K803" si="566">G804</f>
        <v>0.73757360126087512</v>
      </c>
      <c r="H803" s="1">
        <f t="shared" si="566"/>
        <v>0.73633587737869555</v>
      </c>
      <c r="I803" s="1">
        <f t="shared" si="566"/>
        <v>0.73428371619599553</v>
      </c>
      <c r="J803" s="1">
        <f t="shared" si="566"/>
        <v>0.73022426649061423</v>
      </c>
      <c r="K803" s="1">
        <f t="shared" si="566"/>
        <v>0.72623604957009846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0.62578718342772921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0.73757360126087512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0.73633587737869555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0.73428371619599553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0.73022426649061423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0.72623604957009846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7.7980409839608278</v>
      </c>
      <c r="G805" s="1">
        <f>[1]Industry!C$21</f>
        <v>8.0801406218869847</v>
      </c>
      <c r="H805" s="1">
        <f>[1]Industry!D$21</f>
        <v>5.6082603796566763</v>
      </c>
      <c r="I805" s="1">
        <f>[1]Industry!E$21</f>
        <v>5.5456269120997312</v>
      </c>
      <c r="J805" s="1">
        <f>[1]Industry!F$21</f>
        <v>5.4553071395162496</v>
      </c>
      <c r="K805" s="1">
        <f>[1]Industry!G$21</f>
        <v>5.5640840297249824E-4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7.7980409839608278</v>
      </c>
      <c r="G806" s="1">
        <f t="shared" ref="G806:K806" si="568">G805</f>
        <v>8.0801406218869847</v>
      </c>
      <c r="H806" s="1">
        <f t="shared" si="568"/>
        <v>5.6082603796566763</v>
      </c>
      <c r="I806" s="1">
        <f t="shared" si="568"/>
        <v>5.5456269120997312</v>
      </c>
      <c r="J806" s="1">
        <f t="shared" si="568"/>
        <v>5.4553071395162496</v>
      </c>
      <c r="K806" s="1">
        <f t="shared" si="568"/>
        <v>5.5640840297249824E-4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7.7980409839608278</v>
      </c>
      <c r="G808" s="1">
        <f t="shared" ref="G808:K808" si="569">G806</f>
        <v>8.0801406218869847</v>
      </c>
      <c r="H808" s="1">
        <f t="shared" si="569"/>
        <v>5.6082603796566763</v>
      </c>
      <c r="I808" s="1">
        <f t="shared" si="569"/>
        <v>5.5456269120997312</v>
      </c>
      <c r="J808" s="1">
        <f t="shared" si="569"/>
        <v>5.4553071395162496</v>
      </c>
      <c r="K808" s="1">
        <f t="shared" si="569"/>
        <v>5.5640840297249824E-4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8.551868086905777E-2</v>
      </c>
      <c r="I809" s="1">
        <f>[1]Industry!E$22</f>
        <v>8.5519345397778432E-2</v>
      </c>
      <c r="J809" s="1">
        <f>[1]Industry!F$22</f>
        <v>8.5520216528380308E-2</v>
      </c>
      <c r="K809" s="1">
        <f>[1]Industry!G$22</f>
        <v>8.5520669514619979E-2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8.551868086905777E-2</v>
      </c>
      <c r="I810" s="1">
        <f t="shared" si="572"/>
        <v>8.5519345397778432E-2</v>
      </c>
      <c r="J810" s="1">
        <f t="shared" si="572"/>
        <v>8.5520216528380308E-2</v>
      </c>
      <c r="K810" s="1">
        <f t="shared" si="572"/>
        <v>8.5520669514619979E-2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6.1700368859126083E-3</v>
      </c>
      <c r="I811" s="1">
        <f>[1]Industry!E$23</f>
        <v>4.0573549220151821E-3</v>
      </c>
      <c r="J811" s="1">
        <f>[1]Industry!F$23</f>
        <v>8.459755207814089</v>
      </c>
      <c r="K811" s="1">
        <f>[1]Industry!G$23</f>
        <v>17.637909225692304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6.1700368859126083E-3</v>
      </c>
      <c r="I812" s="1">
        <f t="shared" si="575"/>
        <v>4.0573549220151821E-3</v>
      </c>
      <c r="J812" s="1">
        <f t="shared" si="575"/>
        <v>8.459755207814089</v>
      </c>
      <c r="K812" s="1">
        <f t="shared" si="575"/>
        <v>17.637909225692304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0.7484613135091569</v>
      </c>
      <c r="G813" s="1">
        <f>[1]Industry!C$24</f>
        <v>0.94972883184254764</v>
      </c>
      <c r="H813" s="1">
        <f>[1]Industry!D$24</f>
        <v>1.642208778224304</v>
      </c>
      <c r="I813" s="1">
        <f>[1]Industry!E$24</f>
        <v>2.6607781846369303</v>
      </c>
      <c r="J813" s="1">
        <f>[1]Industry!F$24</f>
        <v>2.7090641840585419</v>
      </c>
      <c r="K813" s="1">
        <f>[1]Industry!G$24</f>
        <v>3.5634616985875982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0.7484613135091569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0.94972883184254764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1.6391006475355718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2.6579612771092589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2.704424390368982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3.5604228357302583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3.1081306887321691E-3</v>
      </c>
      <c r="I815" s="1">
        <f t="shared" si="580"/>
        <v>2.8169075276713862E-3</v>
      </c>
      <c r="J815" s="1">
        <f t="shared" si="580"/>
        <v>4.6397936895599123E-3</v>
      </c>
      <c r="K815" s="1">
        <f t="shared" si="580"/>
        <v>3.0388628573398968E-3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72.708176401577418</v>
      </c>
      <c r="G816" s="17">
        <f>[1]Industry!C$71</f>
        <v>74.034565549207741</v>
      </c>
      <c r="H816" s="17">
        <f>[1]Industry!D$71</f>
        <v>75.248028310823685</v>
      </c>
      <c r="I816" s="17">
        <f>[1]Industry!E$71</f>
        <v>76.74187268913677</v>
      </c>
      <c r="J816" s="17">
        <f>[1]Industry!F$71</f>
        <v>79.706923106186935</v>
      </c>
      <c r="K816" s="17">
        <f>[1]Industry!G$71</f>
        <v>83.50163245811342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58.985414414843198</v>
      </c>
      <c r="G817" s="18">
        <f t="shared" ref="G817:K817" si="581">SUM(G818:G820)</f>
        <v>61.36576891412254</v>
      </c>
      <c r="H817" s="18">
        <f t="shared" si="581"/>
        <v>63.474916836039483</v>
      </c>
      <c r="I817" s="18">
        <f t="shared" si="581"/>
        <v>66.69217065946718</v>
      </c>
      <c r="J817" s="18">
        <f t="shared" si="581"/>
        <v>69.559475637520293</v>
      </c>
      <c r="K817" s="18">
        <f t="shared" si="581"/>
        <v>76.860407562030446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9.8138877695316946</v>
      </c>
      <c r="G818" s="1">
        <f>[1]Industry!C$55</f>
        <v>10.335083013653374</v>
      </c>
      <c r="H818" s="1">
        <f>[1]Industry!D$55</f>
        <v>10.500559408549449</v>
      </c>
      <c r="I818" s="1">
        <f>[1]Industry!E$55</f>
        <v>10.704754020137681</v>
      </c>
      <c r="J818" s="1">
        <f>[1]Industry!F$55</f>
        <v>11.12551537840576</v>
      </c>
      <c r="K818" s="1">
        <f>[1]Industry!G$55</f>
        <v>14.793250253239291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1.1081289931405061</v>
      </c>
      <c r="G819" s="1">
        <f>[1]Industry!C$56</f>
        <v>1.4007912527367088</v>
      </c>
      <c r="H819" s="1">
        <f>[1]Industry!D$56</f>
        <v>2.40418699155315</v>
      </c>
      <c r="I819" s="1">
        <f>[1]Industry!E$56</f>
        <v>3.8640605106307322</v>
      </c>
      <c r="J819" s="1">
        <f>[1]Industry!F$56</f>
        <v>3.8668411652411994</v>
      </c>
      <c r="K819" s="1">
        <f>[1]Industry!G$56</f>
        <v>5.0140484668175613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49.629894647732456</v>
      </c>
      <c r="H820" s="1">
        <f>[1]Industry!D$3-([1]Industry!D$6-[1]Industry!D$70)</f>
        <v>50.570170435936888</v>
      </c>
      <c r="I820" s="1">
        <f>[1]Industry!E$3-([1]Industry!E$6-[1]Industry!E$70)</f>
        <v>52.123356128698767</v>
      </c>
      <c r="J820" s="1">
        <f>[1]Industry!F$3-([1]Industry!F$6-[1]Industry!F$70)</f>
        <v>54.567119093873337</v>
      </c>
      <c r="K820" s="1">
        <f>[1]Industry!G$3-([1]Industry!G$6-[1]Industry!G$70)</f>
        <v>57.053108841973597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8.7635248490682738</v>
      </c>
      <c r="G821" s="1">
        <f t="shared" ref="G821:K821" si="583">SUM(G822:G823)</f>
        <v>6.177443057707289</v>
      </c>
      <c r="H821" s="1">
        <f t="shared" si="583"/>
        <v>6.1774414750590658</v>
      </c>
      <c r="I821" s="1">
        <f t="shared" si="583"/>
        <v>5.0830000785977338</v>
      </c>
      <c r="J821" s="1">
        <f t="shared" si="583"/>
        <v>2.6810139465365266</v>
      </c>
      <c r="K821" s="1">
        <f t="shared" si="583"/>
        <v>0.21304199888522024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6.9177030795890841</v>
      </c>
      <c r="G822" s="1">
        <f>[1]Industry!C$57</f>
        <v>6.177199277804724</v>
      </c>
      <c r="H822" s="1">
        <f>[1]Industry!D$57</f>
        <v>6.1767556815506781</v>
      </c>
      <c r="I822" s="1">
        <f>[1]Industry!E$57</f>
        <v>5.0826481424658869</v>
      </c>
      <c r="J822" s="1">
        <f>[1]Industry!F$57</f>
        <v>2.6804122437039903</v>
      </c>
      <c r="K822" s="1">
        <f>[1]Industry!G$57</f>
        <v>0.21304199888522024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1.8458217694791899</v>
      </c>
      <c r="G823" s="1">
        <f>[1]Industry!C$58</f>
        <v>2.4377990256479806E-4</v>
      </c>
      <c r="H823" s="1">
        <f>[1]Industry!D$58</f>
        <v>6.857935083877159E-4</v>
      </c>
      <c r="I823" s="1">
        <f>[1]Industry!E$58</f>
        <v>3.5193613184678887E-4</v>
      </c>
      <c r="J823" s="1">
        <f>[1]Industry!F$58</f>
        <v>6.0170283253629985E-4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28.930279827905999</v>
      </c>
      <c r="G824" s="1">
        <f t="shared" ref="G824:K824" si="584">SUM(G825:G827)</f>
        <v>26.037711282535916</v>
      </c>
      <c r="H824" s="1">
        <f t="shared" si="584"/>
        <v>30.403179676644076</v>
      </c>
      <c r="I824" s="1">
        <f t="shared" si="584"/>
        <v>25.199642287108226</v>
      </c>
      <c r="J824" s="1">
        <f t="shared" si="584"/>
        <v>18.637860525941853</v>
      </c>
      <c r="K824" s="1">
        <f t="shared" si="584"/>
        <v>10.049349432469286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28.619768746979098</v>
      </c>
      <c r="G825" s="1">
        <f>[1]Industry!C$59</f>
        <v>25.645192751982449</v>
      </c>
      <c r="H825" s="1">
        <f>[1]Industry!D$59</f>
        <v>28.822548108991434</v>
      </c>
      <c r="I825" s="1">
        <f>[1]Industry!E$59</f>
        <v>20.44361733522096</v>
      </c>
      <c r="J825" s="1">
        <f>[1]Industry!F$59</f>
        <v>13.878399388347498</v>
      </c>
      <c r="K825" s="1">
        <f>[1]Industry!G$59</f>
        <v>5.23317506432599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6.6184607745432391E-3</v>
      </c>
      <c r="I826" s="1">
        <f>[1]Industry!E$60</f>
        <v>5.8712604688168774E-3</v>
      </c>
      <c r="J826" s="1">
        <f>[1]Industry!F$60</f>
        <v>9.2985397156801156E-3</v>
      </c>
      <c r="K826" s="1">
        <f>[1]Industry!G$60</f>
        <v>5.8799737010429287E-3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0.3105110809269005</v>
      </c>
      <c r="G827" s="1">
        <f>[1]Industry!C$68</f>
        <v>0.39251853055346569</v>
      </c>
      <c r="H827" s="1">
        <f>[1]Industry!D$68</f>
        <v>1.5740131068780994</v>
      </c>
      <c r="I827" s="1">
        <f>[1]Industry!E$68</f>
        <v>4.7501536914184523</v>
      </c>
      <c r="J827" s="1">
        <f>[1]Industry!F$68</f>
        <v>4.7501625978786777</v>
      </c>
      <c r="K827" s="1">
        <f>[1]Industry!G$68</f>
        <v>4.8102943944422538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2.3674005195901588</v>
      </c>
      <c r="G828" s="1">
        <f t="shared" ref="G828:K828" si="587">G829</f>
        <v>2.3075016528599006</v>
      </c>
      <c r="H828" s="1">
        <f t="shared" si="587"/>
        <v>4.9508079603168562E-3</v>
      </c>
      <c r="I828" s="1">
        <f t="shared" si="587"/>
        <v>2.9183778603374729E-4</v>
      </c>
      <c r="J828" s="1">
        <f t="shared" si="587"/>
        <v>4.4501677358527853E-4</v>
      </c>
      <c r="K828" s="1">
        <f t="shared" si="587"/>
        <v>1.3686940765640735E-4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2.3674005195901588</v>
      </c>
      <c r="G829" s="1">
        <f>[1]Industry!C$61</f>
        <v>2.3075016528599006</v>
      </c>
      <c r="H829" s="1">
        <f>[1]Industry!D$61</f>
        <v>4.9508079603168562E-3</v>
      </c>
      <c r="I829" s="1">
        <f>[1]Industry!E$61</f>
        <v>2.9183778603374729E-4</v>
      </c>
      <c r="J829" s="1">
        <f>[1]Industry!F$61</f>
        <v>4.4501677358527853E-4</v>
      </c>
      <c r="K829" s="1">
        <f>[1]Industry!G$61</f>
        <v>1.3686940765640735E-4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11.7673252577651</v>
      </c>
      <c r="G830" s="1">
        <f t="shared" ref="G830:K830" si="588">G831+G841</f>
        <v>12.635406559114596</v>
      </c>
      <c r="H830" s="1">
        <f t="shared" si="588"/>
        <v>12.429459803625347</v>
      </c>
      <c r="I830" s="1">
        <f t="shared" si="588"/>
        <v>16.457843467994689</v>
      </c>
      <c r="J830" s="1">
        <f t="shared" si="588"/>
        <v>19.155062320362543</v>
      </c>
      <c r="K830" s="1">
        <f t="shared" si="588"/>
        <v>26.158407276666601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5.1850537893614037</v>
      </c>
      <c r="G831" s="1">
        <f>[1]Industry!C$62</f>
        <v>5.5675577220338202</v>
      </c>
      <c r="H831" s="1">
        <f>[1]Industry!D$62</f>
        <v>5.6343063611529258</v>
      </c>
      <c r="I831" s="1">
        <f>[1]Industry!E$62</f>
        <v>8.6187598752168455</v>
      </c>
      <c r="J831" s="1">
        <f>[1]Industry!F$62</f>
        <v>9.3643490622026988</v>
      </c>
      <c r="K831" s="1">
        <f>[1]Industry!G$62</f>
        <v>13.97976839469314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1.1223623980093869</v>
      </c>
      <c r="G832" s="1">
        <f t="shared" ref="G832:K832" si="589">IFERROR(G791/G$790,0)*G$831</f>
        <v>1.9714269698821165</v>
      </c>
      <c r="H832" s="1">
        <f t="shared" si="589"/>
        <v>3.3264642453201321E-2</v>
      </c>
      <c r="I832" s="1">
        <f t="shared" si="589"/>
        <v>1.235606396145837</v>
      </c>
      <c r="J832" s="1">
        <f t="shared" si="589"/>
        <v>2.0013914830120726E-2</v>
      </c>
      <c r="K832" s="1">
        <f t="shared" si="589"/>
        <v>0.11258535414269785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0.92932882360419877</v>
      </c>
      <c r="G833" s="1">
        <f t="shared" si="590"/>
        <v>9.764625105779437E-2</v>
      </c>
      <c r="H833" s="1">
        <f t="shared" si="590"/>
        <v>5.4173908543220253E-2</v>
      </c>
      <c r="I833" s="1">
        <f t="shared" si="590"/>
        <v>4.1236750041147859E-2</v>
      </c>
      <c r="J833" s="1">
        <f t="shared" si="590"/>
        <v>0.13037031579277172</v>
      </c>
      <c r="K833" s="1">
        <f t="shared" si="590"/>
        <v>4.438855992311936E-2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3.4449230158355035E-2</v>
      </c>
      <c r="K834" s="1">
        <f t="shared" si="590"/>
        <v>2.5667357432534427E-2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2.1617145426751635E-4</v>
      </c>
      <c r="J835" s="1">
        <f t="shared" si="590"/>
        <v>1.7343748763577562E-3</v>
      </c>
      <c r="K835" s="1">
        <f t="shared" si="590"/>
        <v>2.1486519418722284E-4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2.3366617382453332</v>
      </c>
      <c r="G836" s="1">
        <f t="shared" si="590"/>
        <v>1.7692894795841294</v>
      </c>
      <c r="H836" s="1">
        <f t="shared" si="590"/>
        <v>2.3943915394359707</v>
      </c>
      <c r="I836" s="1">
        <f t="shared" si="590"/>
        <v>2.1055354120254344</v>
      </c>
      <c r="J836" s="1">
        <f t="shared" si="590"/>
        <v>0.27288184499015261</v>
      </c>
      <c r="K836" s="1">
        <f t="shared" si="590"/>
        <v>1.743784466647852E-4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1.1623209035342554</v>
      </c>
      <c r="K837" s="1">
        <f t="shared" si="590"/>
        <v>1.9104080026588626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0.796700829502485</v>
      </c>
      <c r="G838" s="1">
        <f t="shared" si="590"/>
        <v>1.7291950215097796</v>
      </c>
      <c r="H838" s="1">
        <f t="shared" si="590"/>
        <v>3.1524762707205332</v>
      </c>
      <c r="I838" s="1">
        <f t="shared" si="590"/>
        <v>5.2356990459817085</v>
      </c>
      <c r="J838" s="1">
        <f t="shared" si="590"/>
        <v>6.8056905499527645</v>
      </c>
      <c r="K838" s="1">
        <f t="shared" si="590"/>
        <v>7.5786532457126671E-4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0.8337860392403067</v>
      </c>
      <c r="K839" s="1">
        <f t="shared" si="590"/>
        <v>11.823660442124948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4.6609956845090173E-4</v>
      </c>
      <c r="J840" s="1">
        <f t="shared" si="590"/>
        <v>0.10310188882761423</v>
      </c>
      <c r="K840" s="1">
        <f t="shared" si="590"/>
        <v>6.1911569445553899E-2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6.5822714684036958</v>
      </c>
      <c r="G841" s="1">
        <f>[1]Industry!C$63</f>
        <v>7.067848837080775</v>
      </c>
      <c r="H841" s="1">
        <f>[1]Industry!D$63</f>
        <v>6.7951534424724214</v>
      </c>
      <c r="I841" s="1">
        <f>[1]Industry!E$63</f>
        <v>7.8390835927778424</v>
      </c>
      <c r="J841" s="1">
        <f>[1]Industry!F$63</f>
        <v>9.7907132581598439</v>
      </c>
      <c r="K841" s="1">
        <f>[1]Industry!G$63</f>
        <v>12.178638881973459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5.3111179393749222</v>
      </c>
      <c r="G842" s="1">
        <f t="shared" ref="G842:K842" si="591">G843</f>
        <v>6.2669384620184179</v>
      </c>
      <c r="H842" s="1">
        <f t="shared" si="591"/>
        <v>5.7596684363201733</v>
      </c>
      <c r="I842" s="1">
        <f t="shared" si="591"/>
        <v>7.8412386415492685</v>
      </c>
      <c r="J842" s="1">
        <f t="shared" si="591"/>
        <v>8.1453675140330084</v>
      </c>
      <c r="K842" s="1">
        <f t="shared" si="591"/>
        <v>6.2930093698706848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5.3111179393749222</v>
      </c>
      <c r="G843" s="1">
        <f>[1]Industry!C$64</f>
        <v>6.2669384620184179</v>
      </c>
      <c r="H843" s="1">
        <f>[1]Industry!D$64</f>
        <v>5.7596684363201733</v>
      </c>
      <c r="I843" s="1">
        <f>[1]Industry!E$64</f>
        <v>7.8412386415492685</v>
      </c>
      <c r="J843" s="1">
        <f>[1]Industry!F$64</f>
        <v>8.1453675140330084</v>
      </c>
      <c r="K843" s="1">
        <f>[1]Industry!G$64</f>
        <v>6.2930093698706848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0.46151804777795019</v>
      </c>
      <c r="G844" s="1">
        <f t="shared" ref="G844:K844" si="592">G845</f>
        <v>0.54457517559761337</v>
      </c>
      <c r="H844" s="1">
        <f t="shared" si="592"/>
        <v>0.54458174264466019</v>
      </c>
      <c r="I844" s="1">
        <f t="shared" si="592"/>
        <v>0.54459375617869688</v>
      </c>
      <c r="J844" s="1">
        <f t="shared" si="592"/>
        <v>0.54462559875758287</v>
      </c>
      <c r="K844" s="1">
        <f t="shared" si="592"/>
        <v>0.54467703717757376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0.46151804777795019</v>
      </c>
      <c r="G845" s="1">
        <f>[1]Industry!C$65</f>
        <v>0.54457517559761337</v>
      </c>
      <c r="H845" s="1">
        <f>[1]Industry!D$65</f>
        <v>0.54458174264466019</v>
      </c>
      <c r="I845" s="1">
        <f>[1]Industry!E$65</f>
        <v>0.54459375617869688</v>
      </c>
      <c r="J845" s="1">
        <f>[1]Industry!F$65</f>
        <v>0.54462559875758287</v>
      </c>
      <c r="K845" s="1">
        <f>[1]Industry!G$65</f>
        <v>0.54467703717757376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4.1173656395313145</v>
      </c>
      <c r="G846" s="1">
        <f t="shared" ref="G846:K846" si="593">G847</f>
        <v>4.2663142483563306</v>
      </c>
      <c r="H846" s="1">
        <f t="shared" si="593"/>
        <v>2.9611614804587272</v>
      </c>
      <c r="I846" s="1">
        <f t="shared" si="593"/>
        <v>2.9280910095886594</v>
      </c>
      <c r="J846" s="1">
        <f t="shared" si="593"/>
        <v>2.8804021696645794</v>
      </c>
      <c r="K846" s="1">
        <f t="shared" si="593"/>
        <v>3.0268617121703923E-4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4.1173656395313145</v>
      </c>
      <c r="G847" s="1">
        <f>[1]Industry!C$66</f>
        <v>4.2663142483563306</v>
      </c>
      <c r="H847" s="1">
        <f>[1]Industry!D$66</f>
        <v>2.9611614804587272</v>
      </c>
      <c r="I847" s="1">
        <f>[1]Industry!E$66</f>
        <v>2.9280910095886594</v>
      </c>
      <c r="J847" s="1">
        <f>[1]Industry!F$66</f>
        <v>2.8804021696645794</v>
      </c>
      <c r="K847" s="1">
        <f>[1]Industry!G$66</f>
        <v>3.0268617121703923E-4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8.551868086905777E-2</v>
      </c>
      <c r="I848" s="1">
        <f t="shared" si="594"/>
        <v>8.5519345397778432E-2</v>
      </c>
      <c r="J848" s="1">
        <f t="shared" si="594"/>
        <v>8.5520216528380308E-2</v>
      </c>
      <c r="K848" s="1">
        <f t="shared" si="594"/>
        <v>8.5520669514619979E-2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8.551868086905777E-2</v>
      </c>
      <c r="I849" s="1">
        <f>[1]Industry!E$67</f>
        <v>8.5519345397778432E-2</v>
      </c>
      <c r="J849" s="1">
        <f>[1]Industry!F$67</f>
        <v>8.5520216528380308E-2</v>
      </c>
      <c r="K849" s="1">
        <f>[1]Industry!G$67</f>
        <v>8.5520669514619979E-2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2.0701415613991157E-3</v>
      </c>
      <c r="J850" s="1">
        <f t="shared" si="595"/>
        <v>6.7598870633523838</v>
      </c>
      <c r="K850" s="1">
        <f t="shared" si="595"/>
        <v>14.251157458221059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2.0701415613991157E-3</v>
      </c>
      <c r="J851" s="1">
        <f>[1]Industry!F$69</f>
        <v>6.7598870633523838</v>
      </c>
      <c r="K851" s="1">
        <f>[1]Industry!G$69</f>
        <v>14.251157458221059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4.8941917642696753</v>
      </c>
      <c r="H852" s="1">
        <f t="shared" si="596"/>
        <v>4.8941942849967068</v>
      </c>
      <c r="I852" s="1">
        <f t="shared" si="596"/>
        <v>4.9478414073688395</v>
      </c>
      <c r="J852" s="1">
        <f t="shared" si="596"/>
        <v>6.3324825111457219</v>
      </c>
      <c r="K852" s="1">
        <f t="shared" si="596"/>
        <v>6.4746020725474942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0.91687926630732797</v>
      </c>
      <c r="H853" s="1">
        <f>[1]Industry!D$6-H854</f>
        <v>0.91687447785704812</v>
      </c>
      <c r="I853" s="1">
        <f>[1]Industry!E$6-I854</f>
        <v>0.91707381476296668</v>
      </c>
      <c r="J853" s="1">
        <f>[1]Industry!F$6-J854</f>
        <v>0.5081003205561867</v>
      </c>
      <c r="K853" s="1">
        <f>[1]Industry!G$6-K854</f>
        <v>0.37587113287484542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3.9773124979623473</v>
      </c>
      <c r="H854" s="1">
        <f>[1]Industry!D$70</f>
        <v>3.9773198071396587</v>
      </c>
      <c r="I854" s="1">
        <f>[1]Industry!E$70</f>
        <v>4.0307675926058728</v>
      </c>
      <c r="J854" s="1">
        <f>[1]Industry!F$70</f>
        <v>5.8243821905895352</v>
      </c>
      <c r="K854" s="1">
        <f>[1]Industry!G$70</f>
        <v>6.0987309396726488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0.84261542941328449</v>
      </c>
      <c r="G856" s="4">
        <f t="shared" ref="G856:K856" si="597">IFERROR(G818/G763,"-")</f>
        <v>0.843062365139852</v>
      </c>
      <c r="H856" s="4">
        <f t="shared" si="597"/>
        <v>0.84373276872970626</v>
      </c>
      <c r="I856" s="4">
        <f t="shared" si="597"/>
        <v>0.8448501080461297</v>
      </c>
      <c r="J856" s="4">
        <f t="shared" si="597"/>
        <v>0.84708478667897669</v>
      </c>
      <c r="K856" s="4">
        <f t="shared" si="597"/>
        <v>0.84931946531182367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3.0809801822513272</v>
      </c>
      <c r="G857" s="4">
        <f t="shared" si="600"/>
        <v>3.1055374774069135</v>
      </c>
      <c r="H857" s="4">
        <f t="shared" si="600"/>
        <v>3.1423734201402929</v>
      </c>
      <c r="I857" s="4">
        <f t="shared" si="600"/>
        <v>3.2037666580292514</v>
      </c>
      <c r="J857" s="4">
        <f t="shared" si="600"/>
        <v>3.3265531338071703</v>
      </c>
      <c r="K857" s="4">
        <f t="shared" si="600"/>
        <v>3.4493396095850928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1.0000000000000002</v>
      </c>
      <c r="H858" s="4">
        <f t="shared" si="601"/>
        <v>1</v>
      </c>
      <c r="I858" s="4">
        <f t="shared" si="601"/>
        <v>1.0000011434741372</v>
      </c>
      <c r="J858" s="4">
        <f t="shared" si="601"/>
        <v>1.000000181493728</v>
      </c>
      <c r="K858" s="4">
        <f t="shared" si="601"/>
        <v>0.96311756754128841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0.77746213224363425</v>
      </c>
      <c r="G859" s="4">
        <f t="shared" ref="G859:K860" si="602">IFERROR(G822/G767,"-")</f>
        <v>0.77871988564932404</v>
      </c>
      <c r="H859" s="4">
        <f t="shared" si="602"/>
        <v>0.780606515757856</v>
      </c>
      <c r="I859" s="4">
        <f t="shared" si="602"/>
        <v>0.78375089927207653</v>
      </c>
      <c r="J859" s="4">
        <f t="shared" si="602"/>
        <v>0.79003966630051925</v>
      </c>
      <c r="K859" s="4">
        <f t="shared" si="602"/>
        <v>0.79632843332896119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0.67612499999999942</v>
      </c>
      <c r="G860" s="4">
        <f t="shared" si="602"/>
        <v>0.67905000000000004</v>
      </c>
      <c r="H860" s="4">
        <f t="shared" si="602"/>
        <v>0.68343749999999981</v>
      </c>
      <c r="I860" s="4">
        <f t="shared" si="602"/>
        <v>0.69075000000000009</v>
      </c>
      <c r="J860" s="4">
        <f t="shared" si="602"/>
        <v>0.70537500000000042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0.80510883175633263</v>
      </c>
      <c r="G861" s="4">
        <f t="shared" ref="G861:K863" si="603">IFERROR(G825/G777,"-")</f>
        <v>0.80577987929385841</v>
      </c>
      <c r="H861" s="4">
        <f t="shared" si="603"/>
        <v>0.80682495643972352</v>
      </c>
      <c r="I861" s="4">
        <f t="shared" si="603"/>
        <v>0.80847629512288566</v>
      </c>
      <c r="J861" s="4">
        <f t="shared" si="603"/>
        <v>0.81655730040501995</v>
      </c>
      <c r="K861" s="4">
        <f t="shared" si="603"/>
        <v>0.8265807171638716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0.7034954812817944</v>
      </c>
      <c r="G863" s="4">
        <f t="shared" si="603"/>
        <v>0.70735969373057728</v>
      </c>
      <c r="H863" s="4">
        <f t="shared" si="603"/>
        <v>0.71099999999999997</v>
      </c>
      <c r="I863" s="4">
        <f t="shared" si="603"/>
        <v>0.71099999999999985</v>
      </c>
      <c r="J863" s="4">
        <f t="shared" si="603"/>
        <v>0.71099999999999963</v>
      </c>
      <c r="K863" s="4">
        <f t="shared" si="603"/>
        <v>0.72000000000000075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0.66500000000000004</v>
      </c>
      <c r="G864" s="4">
        <f t="shared" ref="G864:K864" si="604">IFERROR(G829/G788,"-")</f>
        <v>0.66600000000000048</v>
      </c>
      <c r="H864" s="4">
        <f t="shared" si="604"/>
        <v>0.66749999999999965</v>
      </c>
      <c r="I864" s="4">
        <f t="shared" si="604"/>
        <v>0.67000000000000015</v>
      </c>
      <c r="J864" s="4">
        <f t="shared" si="604"/>
        <v>0.67499999999999938</v>
      </c>
      <c r="K864" s="4">
        <f t="shared" si="604"/>
        <v>0.67999999999999983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1.2077092725282501</v>
      </c>
      <c r="G865" s="4">
        <f t="shared" ref="G865:K865" si="605">IFERROR(G832/G791,"-")</f>
        <v>0.95186024396671798</v>
      </c>
      <c r="H865" s="4">
        <f t="shared" si="605"/>
        <v>0.93886934987192905</v>
      </c>
      <c r="I865" s="4">
        <f t="shared" si="605"/>
        <v>0.938573345217253</v>
      </c>
      <c r="J865" s="4">
        <f t="shared" si="605"/>
        <v>0.94298469342871172</v>
      </c>
      <c r="K865" s="4">
        <f t="shared" si="605"/>
        <v>0.94987321970374827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1.2077092725282501</v>
      </c>
      <c r="G866" s="4">
        <f t="shared" si="606"/>
        <v>0.95186024396671809</v>
      </c>
      <c r="H866" s="4">
        <f t="shared" si="606"/>
        <v>0.93886934987192916</v>
      </c>
      <c r="I866" s="4">
        <f t="shared" si="606"/>
        <v>0.938573345217253</v>
      </c>
      <c r="J866" s="4">
        <f t="shared" si="606"/>
        <v>0.94298469342871172</v>
      </c>
      <c r="K866" s="4">
        <f t="shared" si="606"/>
        <v>0.94987321970374827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0.94298469342871172</v>
      </c>
      <c r="K867" s="4">
        <f t="shared" si="606"/>
        <v>0.94987321970374838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0.93857334521725289</v>
      </c>
      <c r="J868" s="4">
        <f t="shared" si="606"/>
        <v>0.94298469342871172</v>
      </c>
      <c r="K868" s="4">
        <f t="shared" si="606"/>
        <v>0.94987321970374827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1.2077092725282499</v>
      </c>
      <c r="G869" s="4">
        <f t="shared" si="606"/>
        <v>0.95186024396671798</v>
      </c>
      <c r="H869" s="4">
        <f t="shared" si="606"/>
        <v>0.93886934987192916</v>
      </c>
      <c r="I869" s="4">
        <f t="shared" si="606"/>
        <v>0.938573345217253</v>
      </c>
      <c r="J869" s="4">
        <f t="shared" si="606"/>
        <v>0.94298469342871172</v>
      </c>
      <c r="K869" s="4">
        <f t="shared" si="606"/>
        <v>0.94987321970374827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0.94298469342871172</v>
      </c>
      <c r="K870" s="4">
        <f t="shared" si="606"/>
        <v>0.94987321970374827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1.2077092725282501</v>
      </c>
      <c r="G871" s="4">
        <f t="shared" si="606"/>
        <v>0.95186024396671798</v>
      </c>
      <c r="H871" s="4">
        <f t="shared" si="606"/>
        <v>0.93886934987192905</v>
      </c>
      <c r="I871" s="4">
        <f t="shared" si="606"/>
        <v>0.93857334521725289</v>
      </c>
      <c r="J871" s="4">
        <f t="shared" si="606"/>
        <v>0.94298469342871172</v>
      </c>
      <c r="K871" s="4">
        <f t="shared" si="606"/>
        <v>0.94987321970374838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0.94298469342871183</v>
      </c>
      <c r="K872" s="4">
        <f t="shared" si="606"/>
        <v>0.94987321970374827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0.938573345217253</v>
      </c>
      <c r="J873" s="4">
        <f t="shared" si="606"/>
        <v>0.94298469342871172</v>
      </c>
      <c r="K873" s="4">
        <f t="shared" si="606"/>
        <v>0.94987321970374838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0.92447626236575042</v>
      </c>
      <c r="G874" s="4">
        <f t="shared" si="606"/>
        <v>0.92645636412827226</v>
      </c>
      <c r="H874" s="4">
        <f t="shared" si="606"/>
        <v>0.92942651677205501</v>
      </c>
      <c r="I874" s="4">
        <f t="shared" si="606"/>
        <v>0.93437677117835771</v>
      </c>
      <c r="J874" s="4">
        <f t="shared" si="606"/>
        <v>0.94427727999096567</v>
      </c>
      <c r="K874" s="4">
        <f>IFERROR(K841/K800,"-")</f>
        <v>0.9500000000000004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0.58999999999999975</v>
      </c>
      <c r="G875" s="4">
        <f t="shared" ref="G875:K875" si="607">IFERROR(G843/G802,"-")</f>
        <v>0.59066666666666634</v>
      </c>
      <c r="H875" s="4">
        <f t="shared" si="607"/>
        <v>0.59166666666666679</v>
      </c>
      <c r="I875" s="4">
        <f t="shared" si="607"/>
        <v>0.59333333333333282</v>
      </c>
      <c r="J875" s="4">
        <f t="shared" si="607"/>
        <v>0.59666666666666734</v>
      </c>
      <c r="K875" s="4">
        <f t="shared" si="607"/>
        <v>0.60000000000000053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0.73749999999999982</v>
      </c>
      <c r="G876" s="4">
        <f t="shared" ref="G876:K876" si="608">IFERROR(G845/G804,"-")</f>
        <v>0.73833333333333406</v>
      </c>
      <c r="H876" s="4">
        <f t="shared" si="608"/>
        <v>0.73958333333333326</v>
      </c>
      <c r="I876" s="4">
        <f t="shared" si="608"/>
        <v>0.74166666666666692</v>
      </c>
      <c r="J876" s="4">
        <f t="shared" si="608"/>
        <v>0.74583333333333302</v>
      </c>
      <c r="K876" s="4">
        <f t="shared" si="608"/>
        <v>0.74999999999999989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0.52799999999999969</v>
      </c>
      <c r="G877" s="4">
        <f t="shared" ref="G877:K877" si="609">IFERROR(G847/G806,"-")</f>
        <v>0.52800000000000036</v>
      </c>
      <c r="H877" s="4">
        <f t="shared" si="609"/>
        <v>0.52800000000000036</v>
      </c>
      <c r="I877" s="4">
        <f t="shared" si="609"/>
        <v>0.52800000000000025</v>
      </c>
      <c r="J877" s="4">
        <f t="shared" si="609"/>
        <v>0.52799999999999991</v>
      </c>
      <c r="K877" s="4">
        <f t="shared" si="609"/>
        <v>0.54400000000000037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0.51021949057661697</v>
      </c>
      <c r="J879" s="4">
        <f t="shared" si="611"/>
        <v>0.79906414515498336</v>
      </c>
      <c r="K879" s="4">
        <f t="shared" si="611"/>
        <v>0.80798451085472611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140.10105531346807</v>
      </c>
      <c r="G880" s="17">
        <f t="shared" si="612"/>
        <v>139.86321212070524</v>
      </c>
      <c r="H880" s="17">
        <f t="shared" si="612"/>
        <v>142.48679429760978</v>
      </c>
      <c r="I880" s="17">
        <f t="shared" si="612"/>
        <v>137.4208652601711</v>
      </c>
      <c r="J880" s="17">
        <f t="shared" si="612"/>
        <v>124.79681984167236</v>
      </c>
      <c r="K880" s="17">
        <f t="shared" si="612"/>
        <v>115.42087924768204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60.950000737638753</v>
      </c>
      <c r="G881" s="1">
        <f>[1]Services!C$11</f>
        <v>60.127285248229093</v>
      </c>
      <c r="H881" s="1">
        <f>[1]Services!D$11</f>
        <v>65.354785291472965</v>
      </c>
      <c r="I881" s="1">
        <f>[1]Services!E$11</f>
        <v>65.880098055801142</v>
      </c>
      <c r="J881" s="1">
        <f>[1]Services!F$11</f>
        <v>66.315436500544308</v>
      </c>
      <c r="K881" s="1">
        <f>[1]Services!G$11</f>
        <v>66.023015208495778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2.6235995855071104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1.9009581085866766E-4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2.5727596957604439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2.0689332420588404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1.2617290752711516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0.71477093482720966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1.3316265772192013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1.4252001106971259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1.4627553435612459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1.5295984193739967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1.6742333749792133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2.2842191684881996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58.701895041721109</v>
      </c>
      <c r="H884" s="1">
        <f>[1]Services!D$11-[1]Services!D$28</f>
        <v>61.319270252151277</v>
      </c>
      <c r="I884" s="1">
        <f>[1]Services!E$11-[1]Services!E$28</f>
        <v>62.281566394368305</v>
      </c>
      <c r="J884" s="1">
        <f>[1]Services!F$11-[1]Services!F$28</f>
        <v>63.379474050293943</v>
      </c>
      <c r="K884" s="1">
        <f>[1]Services!G$11-[1]Services!G$28</f>
        <v>63.024025105180371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30.256634299156431</v>
      </c>
      <c r="G885" s="1">
        <f t="shared" ref="G885:K885" si="615">G886</f>
        <v>26.817621043775716</v>
      </c>
      <c r="H885" s="1">
        <f t="shared" si="615"/>
        <v>26.047920721876395</v>
      </c>
      <c r="I885" s="1">
        <f t="shared" si="615"/>
        <v>18.627857717678346</v>
      </c>
      <c r="J885" s="1">
        <f t="shared" si="615"/>
        <v>5.9928489400041833</v>
      </c>
      <c r="K885" s="1">
        <f t="shared" si="615"/>
        <v>0.87196345924959695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30.256634299156431</v>
      </c>
      <c r="G886" s="1">
        <f t="shared" ref="G886:K886" si="616">SUM(G889,G891)</f>
        <v>26.817621043775716</v>
      </c>
      <c r="H886" s="1">
        <f t="shared" si="616"/>
        <v>26.047920721876395</v>
      </c>
      <c r="I886" s="1">
        <f t="shared" si="616"/>
        <v>18.627857717678346</v>
      </c>
      <c r="J886" s="1">
        <f t="shared" si="616"/>
        <v>5.9928489400041833</v>
      </c>
      <c r="K886" s="1">
        <f t="shared" si="616"/>
        <v>0.87196345924959695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30.256634299156431</v>
      </c>
      <c r="G887" s="1">
        <f t="shared" ref="G887:K887" si="617">G888</f>
        <v>26.817621043775716</v>
      </c>
      <c r="H887" s="1">
        <f t="shared" si="617"/>
        <v>26.047765106432362</v>
      </c>
      <c r="I887" s="1">
        <f t="shared" si="617"/>
        <v>18.627650791665225</v>
      </c>
      <c r="J887" s="1">
        <f t="shared" si="617"/>
        <v>5.9921966400756794</v>
      </c>
      <c r="K887" s="1">
        <f t="shared" si="617"/>
        <v>0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30.256634299156431</v>
      </c>
      <c r="G888" s="1">
        <f>[1]Services!C$12</f>
        <v>26.817621043775716</v>
      </c>
      <c r="H888" s="1">
        <f>[1]Services!D$12</f>
        <v>26.047765106432362</v>
      </c>
      <c r="I888" s="1">
        <f>[1]Services!E$12</f>
        <v>18.627650791665225</v>
      </c>
      <c r="J888" s="1">
        <f>[1]Services!F$12</f>
        <v>5.9921966400756794</v>
      </c>
      <c r="K888" s="1">
        <f>[1]Services!G$12</f>
        <v>0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30.256634299156431</v>
      </c>
      <c r="G889" s="1">
        <f t="shared" ref="G889:K889" si="618">G888</f>
        <v>26.817621043775716</v>
      </c>
      <c r="H889" s="1">
        <f t="shared" si="618"/>
        <v>26.047765106432362</v>
      </c>
      <c r="I889" s="1">
        <f t="shared" si="618"/>
        <v>18.627650791665225</v>
      </c>
      <c r="J889" s="1">
        <f t="shared" si="618"/>
        <v>5.9921966400756794</v>
      </c>
      <c r="K889" s="1">
        <f t="shared" si="618"/>
        <v>0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1.5561544403180932E-4</v>
      </c>
      <c r="I890">
        <f t="shared" si="619"/>
        <v>2.0692601311958446E-4</v>
      </c>
      <c r="J890">
        <f t="shared" si="619"/>
        <v>6.5229992850429457E-4</v>
      </c>
      <c r="K890">
        <f t="shared" si="619"/>
        <v>0.87196345924959695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1.5561544403180932E-4</v>
      </c>
      <c r="I891">
        <f>[1]Services!E$13</f>
        <v>2.0692601311958446E-4</v>
      </c>
      <c r="J891">
        <f>[1]Services!F$13</f>
        <v>6.5229992850429457E-4</v>
      </c>
      <c r="K891">
        <f>[1]Services!G$13</f>
        <v>0.87196345924959695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26.950964041337873</v>
      </c>
      <c r="G892" s="1">
        <f t="shared" ref="G892:K892" si="620">SUM(G893:G895)</f>
        <v>28.2870037777184</v>
      </c>
      <c r="H892" s="1">
        <f t="shared" si="620"/>
        <v>27.494690508309343</v>
      </c>
      <c r="I892" s="1">
        <f t="shared" si="620"/>
        <v>27.516395001838802</v>
      </c>
      <c r="J892" s="1">
        <f t="shared" si="620"/>
        <v>26.728217689772897</v>
      </c>
      <c r="K892" s="1">
        <f t="shared" si="620"/>
        <v>24.210292457659577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25.548687160624272</v>
      </c>
      <c r="G893" s="1">
        <f>SUM([1]Services!C$14:C$15)</f>
        <v>26.749780596585978</v>
      </c>
      <c r="H893" s="1">
        <f>SUM([1]Services!D$14:D$15)</f>
        <v>25.942141215892899</v>
      </c>
      <c r="I893" s="1">
        <f>SUM([1]Services!E$14:E$15)</f>
        <v>25.803095981928845</v>
      </c>
      <c r="J893" s="1">
        <f>SUM([1]Services!F$14:F$15)</f>
        <v>22.876713244978689</v>
      </c>
      <c r="K893" s="1">
        <f>SUM([1]Services!G$14:G$15)</f>
        <v>14.043236708375877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7.5046484849278325E-4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5.5528902989229972E-4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4.4568184750955232E-3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1.3864299907781143E-3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1.4022768807135988</v>
      </c>
      <c r="G895" s="1">
        <f>[1]Services!C$16</f>
        <v>1.5372231811324231</v>
      </c>
      <c r="H895" s="1">
        <f>[1]Services!D$16</f>
        <v>1.5517988275679493</v>
      </c>
      <c r="I895" s="1">
        <f>[1]Services!E$16</f>
        <v>1.7127437308800628</v>
      </c>
      <c r="J895" s="1">
        <f>[1]Services!F$16</f>
        <v>3.8470476263191142</v>
      </c>
      <c r="K895" s="1">
        <f>[1]Services!G$16</f>
        <v>10.165669319292924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25.262492826129971</v>
      </c>
      <c r="G896" s="1">
        <f>[1]Services!C$14</f>
        <v>22.434338773265821</v>
      </c>
      <c r="H896" s="1">
        <f>[1]Services!D$14</f>
        <v>25.935156568696211</v>
      </c>
      <c r="I896" s="1">
        <f>[1]Services!E$14</f>
        <v>25.802917379160842</v>
      </c>
      <c r="J896" s="1">
        <f>[1]Services!F$14</f>
        <v>22.876456729193936</v>
      </c>
      <c r="K896" s="1">
        <f>[1]Services!G$14</f>
        <v>14.042701605920325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25.262492826129971</v>
      </c>
      <c r="G897" s="1">
        <f>[1]Services!C$14*IFERROR(G893/SUM(G893:G894),0)</f>
        <v>22.434338773265821</v>
      </c>
      <c r="H897" s="1">
        <f>[1]Services!D$14*IFERROR(H893/SUM(H893:H894),0)</f>
        <v>25.934406327605721</v>
      </c>
      <c r="I897" s="1">
        <f>[1]Services!E$14*IFERROR(I893/SUM(I893:I894),0)</f>
        <v>25.802362105924143</v>
      </c>
      <c r="J897" s="1">
        <f>[1]Services!F$14*IFERROR(J893/SUM(J893:J894),0)</f>
        <v>22.872000828787069</v>
      </c>
      <c r="K897" s="1">
        <f>[1]Services!G$14*IFERROR(K893/SUM(K893:K894),0)</f>
        <v>14.041315365615677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7.5024109048982268E-4</v>
      </c>
      <c r="I898" s="1">
        <f t="shared" si="624"/>
        <v>5.5527323669934958E-4</v>
      </c>
      <c r="J898" s="1">
        <f t="shared" si="624"/>
        <v>4.4559004068673858E-3</v>
      </c>
      <c r="K898" s="1">
        <f t="shared" si="624"/>
        <v>1.3862403046474014E-3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1.6884712152079007</v>
      </c>
      <c r="G899" s="1">
        <f>[1]Services!C$15+G902</f>
        <v>5.8526650044525779</v>
      </c>
      <c r="H899" s="1">
        <f>[1]Services!D$15+H902</f>
        <v>1.5587834747646363</v>
      </c>
      <c r="I899" s="1">
        <f>[1]Services!E$15+I902</f>
        <v>1.712922333648065</v>
      </c>
      <c r="J899" s="1">
        <f>[1]Services!F$15+J902</f>
        <v>3.8473041421038681</v>
      </c>
      <c r="K899" s="1">
        <f>[1]Services!G$15+K902</f>
        <v>10.166204421748477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0.28619433449430193</v>
      </c>
      <c r="G900" s="1">
        <f>[1]Services!C$15*G893/SUM(G893:G894)</f>
        <v>4.315441823320155</v>
      </c>
      <c r="H900" s="1">
        <f>[1]Services!D$15*H893/SUM(H893:H894)</f>
        <v>6.9844451478072852E-3</v>
      </c>
      <c r="I900" s="1">
        <f>[1]Services!E$15*I893/SUM(I893:I894)</f>
        <v>1.78598924508903E-4</v>
      </c>
      <c r="J900" s="1">
        <f>[1]Services!F$15*J893/SUM(J893:J894)</f>
        <v>2.5646582033824465E-4</v>
      </c>
      <c r="K900" s="1">
        <f>[1]Services!G$15*K893/SUM(K893:K894)</f>
        <v>5.3504963234096746E-4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2.0204887969865056E-7</v>
      </c>
      <c r="I901" s="1">
        <f>[1]Services!E$15*I894/SUM(I893:I894)</f>
        <v>3.8434931839114646E-9</v>
      </c>
      <c r="J901" s="1">
        <f>[1]Services!F$15*J894/SUM(J893:J894)</f>
        <v>4.9964415520437788E-8</v>
      </c>
      <c r="K901" s="1">
        <f>[1]Services!G$15*K894/SUM(K893:K894)</f>
        <v>5.2823211075683162E-8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1.4022768807135988</v>
      </c>
      <c r="G902" s="1">
        <f>[1]Services!C$16</f>
        <v>1.5372231811324231</v>
      </c>
      <c r="H902" s="1">
        <f>[1]Services!D$16</f>
        <v>1.5517988275679493</v>
      </c>
      <c r="I902" s="1">
        <f>[1]Services!E$16</f>
        <v>1.7127437308800628</v>
      </c>
      <c r="J902" s="1">
        <f>[1]Services!F$16</f>
        <v>3.8470476263191142</v>
      </c>
      <c r="K902" s="1">
        <f>[1]Services!G$16</f>
        <v>10.165669319292924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7.7268831120904364</v>
      </c>
      <c r="G903" s="1">
        <f>[1]Services!C$17</f>
        <v>8.3696912888123958</v>
      </c>
      <c r="H903" s="1">
        <f>[1]Services!D$17</f>
        <v>8.5727075584604808</v>
      </c>
      <c r="I903" s="1">
        <f>[1]Services!E$17</f>
        <v>11.902842287979608</v>
      </c>
      <c r="J903" s="1">
        <f>[1]Services!F$17</f>
        <v>11.522481530821306</v>
      </c>
      <c r="K903" s="1">
        <f>[1]Services!G$17</f>
        <v>10.436251024223237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2.1168825870053416</v>
      </c>
      <c r="G904" s="1">
        <f>[1]Services!C$51/0.99</f>
        <v>2.2929884011245361</v>
      </c>
      <c r="H904" s="1">
        <f>[1]Services!D$51/0.99</f>
        <v>2.4954402018385484</v>
      </c>
      <c r="I904" s="1">
        <f>[1]Services!E$51/0.99</f>
        <v>4.1540939570574702</v>
      </c>
      <c r="J904" s="1">
        <f>[1]Services!F$51/0.99</f>
        <v>3.7737121742363033</v>
      </c>
      <c r="K904" s="1">
        <f>[1]Services!G$51/0.99</f>
        <v>1.9461548375091438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1.4243073017025583</v>
      </c>
      <c r="G905" s="1">
        <f t="shared" ref="G905:K905" si="626">G904-SUM(G906:G909)</f>
        <v>1.54276621645606</v>
      </c>
      <c r="H905" s="1">
        <f t="shared" si="626"/>
        <v>2.0444850114290309</v>
      </c>
      <c r="I905" s="1">
        <f t="shared" si="626"/>
        <v>1.7171157863101625</v>
      </c>
      <c r="J905" s="1">
        <f t="shared" si="626"/>
        <v>1.1141289952054509</v>
      </c>
      <c r="K905" s="1">
        <f t="shared" si="626"/>
        <v>1.940717581337974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0.69257528530278345</v>
      </c>
      <c r="G906" s="1">
        <f t="shared" si="627"/>
        <v>0.7502221846684759</v>
      </c>
      <c r="H906" s="1">
        <f t="shared" si="627"/>
        <v>0.45095519040951765</v>
      </c>
      <c r="I906" s="1">
        <f t="shared" si="627"/>
        <v>2.4344857292210191</v>
      </c>
      <c r="J906" s="1">
        <f t="shared" si="627"/>
        <v>2.655562058724199</v>
      </c>
      <c r="K906" s="1">
        <f t="shared" si="627"/>
        <v>4.2268104085416928E-3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1.6699068798289141E-4</v>
      </c>
      <c r="J907" s="1">
        <f t="shared" si="627"/>
        <v>6.977652676392836E-4</v>
      </c>
      <c r="K907" s="1">
        <f t="shared" si="627"/>
        <v>1.1335072261569645E-4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1.983265384831844E-3</v>
      </c>
      <c r="J908" s="1">
        <f t="shared" si="628"/>
        <v>2.5600398317088772E-3</v>
      </c>
      <c r="K908" s="1">
        <f t="shared" si="628"/>
        <v>5.3361780522763285E-4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3.4218545347361825E-4</v>
      </c>
      <c r="J909" s="1">
        <f t="shared" si="629"/>
        <v>7.6331520730516878E-4</v>
      </c>
      <c r="K909" s="1">
        <f t="shared" si="629"/>
        <v>5.6347723478463959E-4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5.6100005250850948</v>
      </c>
      <c r="G910" s="1">
        <f t="shared" ref="G910:K910" si="630">G903-G904</f>
        <v>6.0767028876878602</v>
      </c>
      <c r="H910" s="1">
        <f t="shared" si="630"/>
        <v>6.0772673566219328</v>
      </c>
      <c r="I910" s="1">
        <f t="shared" si="630"/>
        <v>7.7487483309221377</v>
      </c>
      <c r="J910" s="1">
        <f t="shared" si="630"/>
        <v>7.7487693565850027</v>
      </c>
      <c r="K910" s="1">
        <f t="shared" si="630"/>
        <v>8.4900961867140943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8.574367722116115</v>
      </c>
      <c r="G911" s="1">
        <f t="shared" ref="G911:K911" si="631">G912</f>
        <v>9.9817399509442257</v>
      </c>
      <c r="H911" s="1">
        <f t="shared" si="631"/>
        <v>8.5683866411165166</v>
      </c>
      <c r="I911" s="1">
        <f t="shared" si="631"/>
        <v>6.6499155816761135</v>
      </c>
      <c r="J911" s="1">
        <f t="shared" si="631"/>
        <v>3.05572848900418</v>
      </c>
      <c r="K911" s="1">
        <f t="shared" si="631"/>
        <v>0.53412664029391188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8.574367722116115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9.9817399509442257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8.5683866411165166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6.6499155816761135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3.05572848900418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0.53412664029391188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2.0856335770729606</v>
      </c>
      <c r="G913" s="1">
        <f t="shared" ref="G913:K913" si="632">G914</f>
        <v>2.4000912896312174</v>
      </c>
      <c r="H913" s="1">
        <f t="shared" si="632"/>
        <v>2.395648804931481</v>
      </c>
      <c r="I913" s="1">
        <f t="shared" si="632"/>
        <v>2.4712589970835612</v>
      </c>
      <c r="J913" s="1">
        <f t="shared" si="632"/>
        <v>2.4513680372300173</v>
      </c>
      <c r="K913" s="1">
        <f t="shared" si="632"/>
        <v>2.4742701554469013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2.0856335770729606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2.4000912896312174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2.395648804931481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2.4712589970835612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2.4513680372300173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2.4742701554469013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0.68750149479524791</v>
      </c>
      <c r="I915" s="1">
        <f t="shared" si="633"/>
        <v>0.7008842929926149</v>
      </c>
      <c r="J915" s="1">
        <f t="shared" si="633"/>
        <v>4.317586964999296</v>
      </c>
      <c r="K915" s="1">
        <f t="shared" si="633"/>
        <v>4.317588607856278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0.68750149479524791</v>
      </c>
      <c r="I916" s="1">
        <f>[1]Services!E$19</f>
        <v>0.7008842929926149</v>
      </c>
      <c r="J916" s="1">
        <f>[1]Services!F$19</f>
        <v>4.317586964999296</v>
      </c>
      <c r="K916" s="1">
        <f>[1]Services!G$19</f>
        <v>4.317588607856278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8.1598645650314192E-4</v>
      </c>
      <c r="I917" s="1">
        <f>[1]Services!E$20</f>
        <v>5.771186232891815E-4</v>
      </c>
      <c r="J917" s="1">
        <f>[1]Services!F$20</f>
        <v>6.0144914350215142E-2</v>
      </c>
      <c r="K917" s="1">
        <f>[1]Services!G$20</f>
        <v>0.15755802268980335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8.1598645650314192E-4</v>
      </c>
      <c r="I919" s="1">
        <f t="shared" si="635"/>
        <v>5.771186232891815E-4</v>
      </c>
      <c r="J919" s="1">
        <f t="shared" si="635"/>
        <v>6.0144914350215142E-2</v>
      </c>
      <c r="K919" s="1">
        <f t="shared" si="635"/>
        <v>0.15755802268980335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8.1598645650314192E-4</v>
      </c>
      <c r="I920" s="1">
        <f>[1]Services!E$20</f>
        <v>5.771186232891815E-4</v>
      </c>
      <c r="J920" s="1">
        <f>[1]Services!F$20</f>
        <v>6.0144914350215142E-2</v>
      </c>
      <c r="K920" s="1">
        <f>[1]Services!G$20</f>
        <v>0.15755802268980335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2.9295784698822365</v>
      </c>
      <c r="G921" s="1">
        <f t="shared" ref="G921:K921" si="636">G922</f>
        <v>3.1924482479615608</v>
      </c>
      <c r="H921" s="1">
        <f t="shared" si="636"/>
        <v>3.364337290190865</v>
      </c>
      <c r="I921" s="1">
        <f t="shared" si="636"/>
        <v>3.6710362064975923</v>
      </c>
      <c r="J921" s="1">
        <f t="shared" si="636"/>
        <v>4.3530067749459525</v>
      </c>
      <c r="K921" s="1">
        <f t="shared" si="636"/>
        <v>6.3958136717669527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2.9295784698822365</v>
      </c>
      <c r="G922" s="1">
        <f>[1]Services!C$21-G923</f>
        <v>3.1924482479615608</v>
      </c>
      <c r="H922" s="1">
        <f>[1]Services!D$21-H923</f>
        <v>3.364337290190865</v>
      </c>
      <c r="I922" s="1">
        <f>[1]Services!E$21-I923</f>
        <v>3.6710362064975923</v>
      </c>
      <c r="J922" s="1">
        <f>[1]Services!F$21-J923</f>
        <v>4.3530067749459525</v>
      </c>
      <c r="K922" s="1">
        <f>[1]Services!G$21-K923</f>
        <v>6.3958136717669527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7.3545555152292887E-4</v>
      </c>
      <c r="I923" s="1">
        <f>[1]Services!E$50-I894</f>
        <v>5.7750059108799192E-4</v>
      </c>
      <c r="J923" s="1">
        <f>[1]Services!F$50-J894</f>
        <v>5.1699094311108088E-3</v>
      </c>
      <c r="K923" s="1">
        <f>[1]Services!G$50-K894</f>
        <v>1.774630388195982E-3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73.238312446945883</v>
      </c>
      <c r="G924" s="17">
        <f>[1]Services!C$59</f>
        <v>78.632942776219863</v>
      </c>
      <c r="H924" s="17">
        <f>[1]Services!D$59</f>
        <v>79.064553351476988</v>
      </c>
      <c r="I924" s="17">
        <f>[1]Services!E$59</f>
        <v>77.790791423603508</v>
      </c>
      <c r="J924" s="17">
        <f>[1]Services!F$59</f>
        <v>75.146976261800006</v>
      </c>
      <c r="K924" s="17">
        <f>[1]Services!G$59</f>
        <v>71.093467410827259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63.650014243789116</v>
      </c>
      <c r="G925" s="1">
        <f t="shared" ref="G925:K925" si="639">SUM(G926:G928)</f>
        <v>63.319717338046729</v>
      </c>
      <c r="H925" s="1">
        <f t="shared" si="639"/>
        <v>68.510085856383284</v>
      </c>
      <c r="I925" s="1">
        <f t="shared" si="639"/>
        <v>69.395964269144315</v>
      </c>
      <c r="J925" s="1">
        <f t="shared" si="639"/>
        <v>70.589585208285811</v>
      </c>
      <c r="K925" s="1">
        <f t="shared" si="639"/>
        <v>72.383090333521366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2.3940346217752371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1.7393766693568093E-4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2.3637229704799072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1.9137632489044281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1.182871008066704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0.67903238808584909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4.2612050471014378</v>
      </c>
      <c r="G927" s="1">
        <f>[1]Services!C$47</f>
        <v>4.6176483586586867</v>
      </c>
      <c r="H927" s="1">
        <f>[1]Services!D$47</f>
        <v>4.8270926337521107</v>
      </c>
      <c r="I927" s="1">
        <f>[1]Services!E$47</f>
        <v>5.2006346258715892</v>
      </c>
      <c r="J927" s="1">
        <f>[1]Services!F$47</f>
        <v>6.0272401499251655</v>
      </c>
      <c r="K927" s="1">
        <f>[1]Services!G$47</f>
        <v>8.6800328402551532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58.701895041721109</v>
      </c>
      <c r="H928" s="1">
        <f>[1]Services!D$3-([1]Services!D$6-[1]Services!D$58)</f>
        <v>61.31927025215127</v>
      </c>
      <c r="I928" s="1">
        <f>[1]Services!E$3-([1]Services!E$6-[1]Services!E$58)</f>
        <v>62.281566394368291</v>
      </c>
      <c r="J928" s="1">
        <f>[1]Services!F$3-([1]Services!F$6-[1]Services!F$58)</f>
        <v>63.379474050293943</v>
      </c>
      <c r="K928" s="1">
        <f>[1]Services!G$3-([1]Services!G$6-[1]Services!G$58)</f>
        <v>63.024025105180364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24.843069828964236</v>
      </c>
      <c r="G929" s="1">
        <f t="shared" ref="G929:K929" si="642">G930</f>
        <v>22.062972933073297</v>
      </c>
      <c r="H929" s="1">
        <f t="shared" si="642"/>
        <v>21.493264034789416</v>
      </c>
      <c r="I929" s="1">
        <f t="shared" si="642"/>
        <v>15.446367166886736</v>
      </c>
      <c r="J929" s="1">
        <f t="shared" si="642"/>
        <v>5.0190109872535018</v>
      </c>
      <c r="K929" s="1">
        <f t="shared" si="642"/>
        <v>0.73026939712153616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24.843069828964236</v>
      </c>
      <c r="G930" s="1">
        <f>[1]Services!C$48</f>
        <v>22.062972933073297</v>
      </c>
      <c r="H930" s="1">
        <f>[1]Services!D$48</f>
        <v>21.493264034789416</v>
      </c>
      <c r="I930" s="1">
        <f>[1]Services!E$48</f>
        <v>15.446367166886736</v>
      </c>
      <c r="J930" s="1">
        <f>[1]Services!F$48</f>
        <v>5.0190109872535018</v>
      </c>
      <c r="K930" s="1">
        <f>[1]Services!G$48</f>
        <v>0.73026939712153616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25.41278033467291</v>
      </c>
      <c r="G931" s="1">
        <f t="shared" ref="G931:K931" si="643">SUM(G932:G934)</f>
        <v>26.66768598513854</v>
      </c>
      <c r="H931" s="1">
        <f t="shared" si="643"/>
        <v>25.917266981608861</v>
      </c>
      <c r="I931" s="1">
        <f t="shared" si="643"/>
        <v>25.925184768948935</v>
      </c>
      <c r="J931" s="1">
        <f t="shared" si="643"/>
        <v>25.076739554595214</v>
      </c>
      <c r="K931" s="1">
        <f t="shared" si="643"/>
        <v>22.311539859674056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24.189714439314507</v>
      </c>
      <c r="G932" s="1">
        <f>[1]Services!C$49</f>
        <v>25.32691992655484</v>
      </c>
      <c r="H932" s="1">
        <f>[1]Services!D$49</f>
        <v>24.562302123804081</v>
      </c>
      <c r="I932" s="1">
        <f>[1]Services!E$49</f>
        <v>24.430196897254362</v>
      </c>
      <c r="J932" s="1">
        <f>[1]Services!F$49</f>
        <v>21.711717887013478</v>
      </c>
      <c r="K932" s="1">
        <f>[1]Services!G$49</f>
        <v>13.441882019007792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1.4859204000157121E-3</v>
      </c>
      <c r="I933" s="1">
        <f>[1]Services!E$50</f>
        <v>1.1327896209802916E-3</v>
      </c>
      <c r="J933" s="1">
        <f>[1]Services!F$50</f>
        <v>9.626727906206332E-3</v>
      </c>
      <c r="K933" s="1">
        <f>[1]Services!G$50</f>
        <v>3.1610603789740963E-3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1.2230658953584008</v>
      </c>
      <c r="G934" s="1">
        <f>[1]Services!C$56</f>
        <v>1.3407660585836985</v>
      </c>
      <c r="H934" s="1">
        <f>[1]Services!D$56</f>
        <v>1.3534789374047662</v>
      </c>
      <c r="I934" s="1">
        <f>[1]Services!E$56</f>
        <v>1.4938550820735894</v>
      </c>
      <c r="J934" s="1">
        <f>[1]Services!F$56</f>
        <v>3.3553949396755316</v>
      </c>
      <c r="K934" s="1">
        <f>[1]Services!G$56</f>
        <v>8.8664967802872923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7.64961428096953</v>
      </c>
      <c r="G935" s="1">
        <f t="shared" ref="G935:K935" si="648">G936+G942</f>
        <v>8.2859943759242789</v>
      </c>
      <c r="H935" s="1">
        <f t="shared" si="648"/>
        <v>8.4869804828758753</v>
      </c>
      <c r="I935" s="1">
        <f t="shared" si="648"/>
        <v>11.783813865099813</v>
      </c>
      <c r="J935" s="1">
        <f t="shared" si="648"/>
        <v>11.407256715513094</v>
      </c>
      <c r="K935" s="1">
        <f t="shared" si="648"/>
        <v>10.331888513981005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2.0957137611352881</v>
      </c>
      <c r="G936" s="1">
        <f>[1]Services!C$51</f>
        <v>2.2700585171132905</v>
      </c>
      <c r="H936" s="1">
        <f>[1]Services!D$51</f>
        <v>2.470485799820163</v>
      </c>
      <c r="I936" s="1">
        <f>[1]Services!E$51</f>
        <v>4.1125530174868956</v>
      </c>
      <c r="J936" s="1">
        <f>[1]Services!F$51</f>
        <v>3.7359750524939401</v>
      </c>
      <c r="K936" s="1">
        <f>[1]Services!G$51</f>
        <v>1.9266932891340522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1.4100642286855325</v>
      </c>
      <c r="G937" s="1">
        <f t="shared" ref="G937:K937" si="649">IFERROR(G905/G$904,0)*G$936</f>
        <v>1.5273385542914995</v>
      </c>
      <c r="H937" s="1">
        <f t="shared" si="649"/>
        <v>2.024040161314741</v>
      </c>
      <c r="I937" s="1">
        <f t="shared" si="649"/>
        <v>1.6999446284470607</v>
      </c>
      <c r="J937" s="1">
        <f t="shared" si="649"/>
        <v>1.1029877052533963</v>
      </c>
      <c r="K937" s="1">
        <f t="shared" si="649"/>
        <v>1.9213104055245942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0.68564953244975557</v>
      </c>
      <c r="G938" s="1">
        <f t="shared" ref="G938:K941" si="650">IFERROR(G906/G$904,0)*G$936</f>
        <v>0.74271996282179109</v>
      </c>
      <c r="H938" s="1">
        <f t="shared" si="650"/>
        <v>0.44644563850542252</v>
      </c>
      <c r="I938" s="1">
        <f t="shared" si="650"/>
        <v>2.4101408719288089</v>
      </c>
      <c r="J938" s="1">
        <f t="shared" si="650"/>
        <v>2.6290064381369569</v>
      </c>
      <c r="K938" s="1">
        <f t="shared" si="650"/>
        <v>4.1845423044562756E-3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1.6532078110306249E-4</v>
      </c>
      <c r="J939" s="1">
        <f t="shared" si="650"/>
        <v>6.9078761496289072E-4</v>
      </c>
      <c r="K939" s="1">
        <f t="shared" si="650"/>
        <v>1.1221721538953948E-4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1.9634327309835256E-3</v>
      </c>
      <c r="J940" s="1">
        <f t="shared" si="650"/>
        <v>2.534439433391788E-3</v>
      </c>
      <c r="K940" s="1">
        <f t="shared" si="650"/>
        <v>5.2828162717535659E-4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3.3876359893888206E-4</v>
      </c>
      <c r="J941" s="1">
        <f t="shared" si="650"/>
        <v>7.5568205523211698E-4</v>
      </c>
      <c r="K941" s="1">
        <f t="shared" si="650"/>
        <v>5.5784246243679309E-4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5.5539005198342419</v>
      </c>
      <c r="G942" s="1">
        <f>[1]Services!C$52</f>
        <v>6.0159358588109875</v>
      </c>
      <c r="H942" s="1">
        <f>[1]Services!D$52</f>
        <v>6.0164946830557131</v>
      </c>
      <c r="I942" s="1">
        <f>[1]Services!E$52</f>
        <v>7.671260847612916</v>
      </c>
      <c r="J942" s="1">
        <f>[1]Services!F$52</f>
        <v>7.6712816630191538</v>
      </c>
      <c r="K942" s="1">
        <f>[1]Services!G$52</f>
        <v>8.4051952248469526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6.1735447599236055</v>
      </c>
      <c r="G943" s="1">
        <f t="shared" ref="G943:K943" si="651">G944</f>
        <v>7.1868527646798475</v>
      </c>
      <c r="H943" s="1">
        <f t="shared" si="651"/>
        <v>6.1692383816038907</v>
      </c>
      <c r="I943" s="1">
        <f t="shared" si="651"/>
        <v>4.7879392188067982</v>
      </c>
      <c r="J943" s="1">
        <f t="shared" si="651"/>
        <v>2.2001245120830117</v>
      </c>
      <c r="K943" s="1">
        <f t="shared" si="651"/>
        <v>0.38457118101161697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6.1735447599236055</v>
      </c>
      <c r="G944" s="1">
        <f>[1]Services!C$53</f>
        <v>7.1868527646798475</v>
      </c>
      <c r="H944" s="1">
        <f>[1]Services!D$53</f>
        <v>6.1692383816038907</v>
      </c>
      <c r="I944" s="1">
        <f>[1]Services!E$53</f>
        <v>4.7879392188067982</v>
      </c>
      <c r="J944" s="1">
        <f>[1]Services!F$53</f>
        <v>2.2001245120830117</v>
      </c>
      <c r="K944" s="1">
        <f>[1]Services!G$53</f>
        <v>0.38457118101161697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1.8770702193656648</v>
      </c>
      <c r="G945" s="1">
        <f t="shared" ref="G945:K945" si="652">G946</f>
        <v>2.1600821606680967</v>
      </c>
      <c r="H945" s="1">
        <f t="shared" si="652"/>
        <v>2.1560839244383323</v>
      </c>
      <c r="I945" s="1">
        <f t="shared" si="652"/>
        <v>2.2241330973752027</v>
      </c>
      <c r="J945" s="1">
        <f t="shared" si="652"/>
        <v>2.2062312335070153</v>
      </c>
      <c r="K945" s="1">
        <f t="shared" si="652"/>
        <v>2.2268431399022104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1.8770702193656648</v>
      </c>
      <c r="G946" s="1">
        <f>[1]Services!C$54</f>
        <v>2.1600821606680967</v>
      </c>
      <c r="H946" s="1">
        <f>[1]Services!D$54</f>
        <v>2.1560839244383323</v>
      </c>
      <c r="I946" s="1">
        <f>[1]Services!E$54</f>
        <v>2.2241330973752027</v>
      </c>
      <c r="J946" s="1">
        <f>[1]Services!F$54</f>
        <v>2.2062312335070153</v>
      </c>
      <c r="K946" s="1">
        <f>[1]Services!G$54</f>
        <v>2.2268431399022104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0.68750149479524791</v>
      </c>
      <c r="I947" s="1">
        <f t="shared" si="653"/>
        <v>0.7008842929926149</v>
      </c>
      <c r="J947" s="1">
        <f t="shared" si="653"/>
        <v>4.317586964999296</v>
      </c>
      <c r="K947" s="1">
        <f t="shared" si="653"/>
        <v>4.317588607856278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0.68750149479524791</v>
      </c>
      <c r="I948" s="1">
        <f>[1]Services!E$55</f>
        <v>0.7008842929926149</v>
      </c>
      <c r="J948" s="1">
        <f>[1]Services!F$55</f>
        <v>4.317586964999296</v>
      </c>
      <c r="K948" s="1">
        <f>[1]Services!G$55</f>
        <v>4.317588607856278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4.1464769756788987E-4</v>
      </c>
      <c r="J949" s="1">
        <f t="shared" si="654"/>
        <v>8.7487188004788151E-4</v>
      </c>
      <c r="K949" s="1">
        <f t="shared" si="654"/>
        <v>2.2386064780077603E-3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4.1464769756788987E-4</v>
      </c>
      <c r="J950" s="1">
        <f>[1]Services!F$57</f>
        <v>8.7487188004788151E-4</v>
      </c>
      <c r="K950" s="1">
        <f>[1]Services!G$57</f>
        <v>2.2386064780077603E-3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6.9642009867775254</v>
      </c>
      <c r="H951" s="1">
        <f>[1]Services!D$58</f>
        <v>6.9634024471333564</v>
      </c>
      <c r="I951" s="1">
        <f>[1]Services!E$58</f>
        <v>9.8076564910198272</v>
      </c>
      <c r="J951" s="1">
        <f>[1]Services!F$58</f>
        <v>17.709040263976959</v>
      </c>
      <c r="K951" s="1">
        <f>[1]Services!G$58</f>
        <v>21.429462876461542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0.91249999999999953</v>
      </c>
      <c r="G953" s="4">
        <f t="shared" si="657"/>
        <v>0.91500000000000015</v>
      </c>
      <c r="H953" s="4">
        <f t="shared" si="657"/>
        <v>0.91874999999999973</v>
      </c>
      <c r="I953" s="4">
        <f t="shared" si="657"/>
        <v>0.92500000000000027</v>
      </c>
      <c r="J953" s="4">
        <f t="shared" si="657"/>
        <v>0.93749999999999944</v>
      </c>
      <c r="K953" s="4">
        <f t="shared" si="657"/>
        <v>0.94999999999999984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3.1999999999999953</v>
      </c>
      <c r="G954" s="4">
        <f t="shared" si="657"/>
        <v>3.2399999999999989</v>
      </c>
      <c r="H954" s="4">
        <f t="shared" si="657"/>
        <v>3.2999999999999994</v>
      </c>
      <c r="I954" s="4">
        <f t="shared" si="657"/>
        <v>3.4000000000000004</v>
      </c>
      <c r="J954" s="4">
        <f t="shared" si="657"/>
        <v>3.5999999999999988</v>
      </c>
      <c r="K954" s="4">
        <f t="shared" si="657"/>
        <v>3.7999999999999976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0.99999999999999989</v>
      </c>
      <c r="I955" s="4">
        <f t="shared" si="657"/>
        <v>0.99999999999999978</v>
      </c>
      <c r="J955" s="4">
        <f t="shared" si="657"/>
        <v>1</v>
      </c>
      <c r="K955" s="4">
        <f t="shared" si="657"/>
        <v>0.99999999999999989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0.82107843137254932</v>
      </c>
      <c r="G956" s="4">
        <f t="shared" si="658"/>
        <v>0.82270432925645509</v>
      </c>
      <c r="H956" s="4">
        <f t="shared" si="658"/>
        <v>0.82514317608231424</v>
      </c>
      <c r="I956" s="4">
        <f t="shared" si="658"/>
        <v>0.82920792079207861</v>
      </c>
      <c r="J956" s="4">
        <f t="shared" si="658"/>
        <v>0.83749999999999969</v>
      </c>
      <c r="K956" s="4">
        <f t="shared" si="658"/>
        <v>0.83749999999999847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0.94680851063829929</v>
      </c>
      <c r="G957" s="4">
        <f t="shared" si="659"/>
        <v>0.94680851063829907</v>
      </c>
      <c r="H957" s="4">
        <f t="shared" si="659"/>
        <v>0.94681090197583651</v>
      </c>
      <c r="I957" s="4">
        <f t="shared" si="659"/>
        <v>0.94679324195685699</v>
      </c>
      <c r="J957" s="4">
        <f t="shared" si="659"/>
        <v>0.94907505525423674</v>
      </c>
      <c r="K957" s="4">
        <f t="shared" si="659"/>
        <v>0.95717834130009249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1.9800000000000018</v>
      </c>
      <c r="I958" s="4">
        <f t="shared" si="659"/>
        <v>2.0400000000000005</v>
      </c>
      <c r="J958" s="4">
        <f t="shared" si="659"/>
        <v>2.1600000000000006</v>
      </c>
      <c r="K958" s="4">
        <f t="shared" si="659"/>
        <v>2.2799999999999967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0.87219999999999998</v>
      </c>
      <c r="G959" s="4">
        <f t="shared" si="659"/>
        <v>0.87219999999999942</v>
      </c>
      <c r="H959" s="4">
        <f t="shared" si="659"/>
        <v>0.87220000000000053</v>
      </c>
      <c r="I959" s="4">
        <f t="shared" si="659"/>
        <v>0.8721999999999992</v>
      </c>
      <c r="J959" s="4">
        <f t="shared" si="659"/>
        <v>0.87220000000000009</v>
      </c>
      <c r="K959" s="4">
        <f t="shared" si="659"/>
        <v>0.87220000000000042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0.98999999999999988</v>
      </c>
      <c r="G960" s="4">
        <f t="shared" si="660"/>
        <v>0.99</v>
      </c>
      <c r="H960" s="4">
        <f t="shared" si="660"/>
        <v>0.99000000000000021</v>
      </c>
      <c r="I960" s="4">
        <f t="shared" si="660"/>
        <v>0.98999999999999988</v>
      </c>
      <c r="J960" s="4">
        <f t="shared" si="660"/>
        <v>0.98999999999999988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0.98999999999999988</v>
      </c>
      <c r="H961" s="4">
        <f t="shared" si="660"/>
        <v>0.9900000000000001</v>
      </c>
      <c r="I961" s="4">
        <f t="shared" si="660"/>
        <v>0.99</v>
      </c>
      <c r="J961" s="4">
        <f t="shared" si="660"/>
        <v>0.99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</v>
      </c>
      <c r="J962" s="4">
        <f t="shared" si="660"/>
        <v>0.98999999999999988</v>
      </c>
      <c r="K962" s="4">
        <f t="shared" si="660"/>
        <v>0.99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0.98999999999999988</v>
      </c>
      <c r="K963" s="4">
        <f t="shared" si="660"/>
        <v>0.9900000000000001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0.98999999999999988</v>
      </c>
      <c r="K964" s="4">
        <f t="shared" si="660"/>
        <v>0.98999999999999977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0.98999999999999966</v>
      </c>
      <c r="G965" s="4">
        <f t="shared" si="660"/>
        <v>0.99000000000000099</v>
      </c>
      <c r="H965" s="4">
        <f t="shared" si="660"/>
        <v>0.98999999999999988</v>
      </c>
      <c r="I965" s="4">
        <f t="shared" si="660"/>
        <v>0.99</v>
      </c>
      <c r="J965" s="4">
        <f t="shared" si="660"/>
        <v>0.9900000000000001</v>
      </c>
      <c r="K965" s="4">
        <f t="shared" si="660"/>
        <v>0.98999999999999988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0.72000000000000031</v>
      </c>
      <c r="G966" s="4">
        <f t="shared" si="661"/>
        <v>0.72000000000000053</v>
      </c>
      <c r="H966" s="4">
        <f t="shared" si="661"/>
        <v>0.71999999999999986</v>
      </c>
      <c r="I966" s="4">
        <f t="shared" si="661"/>
        <v>0.71999999999999942</v>
      </c>
      <c r="J966" s="4">
        <f t="shared" si="661"/>
        <v>0.72000000000000064</v>
      </c>
      <c r="K966" s="4">
        <f t="shared" si="661"/>
        <v>0.72000000000000075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0.90000000000000013</v>
      </c>
      <c r="G967" s="4">
        <f t="shared" si="662"/>
        <v>0.90000000000000036</v>
      </c>
      <c r="H967" s="4">
        <f t="shared" si="662"/>
        <v>0.89999999999999969</v>
      </c>
      <c r="I967" s="4">
        <f t="shared" si="662"/>
        <v>0.89999999999999902</v>
      </c>
      <c r="J967" s="4">
        <f t="shared" si="662"/>
        <v>0.89999999999999991</v>
      </c>
      <c r="K967" s="4">
        <f t="shared" si="662"/>
        <v>0.89999999999999969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0.71847914940724245</v>
      </c>
      <c r="J969" s="4">
        <f t="shared" si="664"/>
        <v>1.4546065772970081E-2</v>
      </c>
      <c r="K969" s="4">
        <f t="shared" si="664"/>
        <v>1.4208140212669956E-2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217.1008673269229</v>
      </c>
      <c r="G970" s="3">
        <f>[1]Residential!C$26</f>
        <v>216.42894398404715</v>
      </c>
      <c r="H970" s="3">
        <f>[1]Residential!D$26</f>
        <v>215.01154942567291</v>
      </c>
      <c r="I970" s="3">
        <f>[1]Residential!E$26</f>
        <v>210.97607320126562</v>
      </c>
      <c r="J970" s="3">
        <f>[1]Residential!F$26</f>
        <v>193.02993808380819</v>
      </c>
      <c r="K970" s="3">
        <f>[1]Residential!G$26</f>
        <v>180.89752159157587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69.470002705338459</v>
      </c>
      <c r="G971" s="1">
        <f>[1]Residential!C$15</f>
        <v>69.673927258636866</v>
      </c>
      <c r="H971" s="1">
        <f>[1]Residential!D$15</f>
        <v>73.218186457959234</v>
      </c>
      <c r="I971" s="1">
        <f>[1]Residential!E$15</f>
        <v>67.297116388578686</v>
      </c>
      <c r="J971" s="1">
        <f>[1]Residential!F$15</f>
        <v>62.962087910315205</v>
      </c>
      <c r="K971" s="1">
        <f>[1]Residential!G$15</f>
        <v>70.334854301746788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15.333193682817473</v>
      </c>
      <c r="G972" s="1">
        <f t="shared" ref="G972:K972" si="665">SUM(G973:G974)</f>
        <v>14.761281999027538</v>
      </c>
      <c r="H972" s="1">
        <f t="shared" si="665"/>
        <v>16.708939458236205</v>
      </c>
      <c r="I972" s="1">
        <f t="shared" si="665"/>
        <v>13.034565852628475</v>
      </c>
      <c r="J972" s="1">
        <f t="shared" si="665"/>
        <v>10.91534256998585</v>
      </c>
      <c r="K972" s="1">
        <f t="shared" si="665"/>
        <v>18.732110765216795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9.3768416008825195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7.7828193532065555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9.270455615596223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4.9912059347675886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1.7263515537573211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0.76999549104736109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5.9563520819349538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6.978462645820982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7.4384838426399833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8.0433599178608866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9.1889910162285275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17.962115274169435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9.559902995915051</v>
      </c>
      <c r="G975" s="1">
        <f t="shared" ref="G975:K975" si="669">SUM(G976:G977)</f>
        <v>10.085306635925406</v>
      </c>
      <c r="H975" s="1">
        <f t="shared" si="669"/>
        <v>11.875755848090559</v>
      </c>
      <c r="I975" s="1">
        <f t="shared" si="669"/>
        <v>9.4242776256742875</v>
      </c>
      <c r="J975" s="1">
        <f t="shared" si="669"/>
        <v>6.9948784875404684</v>
      </c>
      <c r="K975" s="1">
        <f t="shared" si="669"/>
        <v>6.6706550532923687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8.4110059146138223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8.7988748013203573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8.6823016754762179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4.5297055140624902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1.5473846669976354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0.681755643181579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1.1488970813012294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1.2864318346050476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3.1934541726143406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4.8945721116117973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5.4474938205428325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5.9888994101107897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44.576906026605933</v>
      </c>
      <c r="G978" s="1">
        <f>[1]Residential!C$3-([1]Residential!C$10-[1]Residential!C$244)</f>
        <v>44.827338623683922</v>
      </c>
      <c r="H978" s="1">
        <f>[1]Residential!D$3-([1]Residential!D$10-[1]Residential!D$244)</f>
        <v>44.633491151632462</v>
      </c>
      <c r="I978" s="1">
        <f>[1]Residential!E$3-([1]Residential!E$10-[1]Residential!E$244)</f>
        <v>44.838272910275919</v>
      </c>
      <c r="J978" s="1">
        <f>[1]Residential!F$3-([1]Residential!F$10-[1]Residential!F$244)</f>
        <v>45.051866852788883</v>
      </c>
      <c r="K978" s="1">
        <f>[1]Residential!G$3-([1]Residential!G$10-[1]Residential!G$244)</f>
        <v>44.932088483237621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60.231816749665185</v>
      </c>
      <c r="G979" s="1">
        <f>SUM([1]Residential!C$16:C$17)</f>
        <v>51.32000078070994</v>
      </c>
      <c r="H979" s="1">
        <f>SUM([1]Residential!D$16:D$17)</f>
        <v>43.535741679439177</v>
      </c>
      <c r="I979" s="1">
        <f>SUM([1]Residential!E$16:E$17)</f>
        <v>41.890539371442564</v>
      </c>
      <c r="J979" s="1">
        <f>SUM([1]Residential!F$16:F$17)</f>
        <v>25.815802128213786</v>
      </c>
      <c r="K979" s="1">
        <f>SUM([1]Residential!G$16:G$17)</f>
        <v>1.6104299012746159E-3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60.231816749665185</v>
      </c>
      <c r="G980" s="1">
        <f>[1]Residential!C$16</f>
        <v>51.32000078070994</v>
      </c>
      <c r="H980" s="1">
        <f>[1]Residential!D$16</f>
        <v>43.535586421155202</v>
      </c>
      <c r="I980" s="1">
        <f>[1]Residential!E$16</f>
        <v>41.890337179158855</v>
      </c>
      <c r="J980" s="1">
        <f>[1]Residential!F$16</f>
        <v>25.815152496588254</v>
      </c>
      <c r="K980" s="1">
        <f>[1]Residential!G$16</f>
        <v>0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1.5525828397175347E-4</v>
      </c>
      <c r="I981" s="1">
        <f>[1]Residential!E$17</f>
        <v>2.0219228370920087E-4</v>
      </c>
      <c r="J981" s="1">
        <f>[1]Residential!F$17</f>
        <v>6.4963162553272394E-4</v>
      </c>
      <c r="K981" s="1">
        <f>[1]Residential!G$17</f>
        <v>1.6104299012746159E-3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50.371408356145565</v>
      </c>
      <c r="G982" s="1">
        <f t="shared" ref="G982:K982" si="672">SUM(G984,G986)</f>
        <v>42.920165330804366</v>
      </c>
      <c r="H982" s="1">
        <f t="shared" si="672"/>
        <v>43.528405762472445</v>
      </c>
      <c r="I982" s="1">
        <f t="shared" si="672"/>
        <v>41.889314410637105</v>
      </c>
      <c r="J982" s="1">
        <f t="shared" si="672"/>
        <v>25.815127556935842</v>
      </c>
      <c r="K982" s="1">
        <f t="shared" si="672"/>
        <v>1.4281693229975267E-3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50.371408356145565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42.920165330804366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43.528405762472445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41.889314410637105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25.815127556935842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1.4281693229975267E-3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50.371408356145565</v>
      </c>
      <c r="G984" s="1">
        <f t="shared" ref="G984:K984" si="673">G985</f>
        <v>42.920165330804366</v>
      </c>
      <c r="H984" s="1">
        <f t="shared" si="673"/>
        <v>43.528250530350007</v>
      </c>
      <c r="I984" s="1">
        <f t="shared" si="673"/>
        <v>41.889112224265894</v>
      </c>
      <c r="J984" s="1">
        <f t="shared" si="673"/>
        <v>25.814477942285293</v>
      </c>
      <c r="K984" s="1">
        <f t="shared" si="673"/>
        <v>0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50.371408356145565</v>
      </c>
      <c r="G985" s="1">
        <f t="shared" ref="G985:K985" si="674">G983*IFERROR(G980/G979,0)</f>
        <v>42.920165330804366</v>
      </c>
      <c r="H985" s="1">
        <f t="shared" si="674"/>
        <v>43.528250530350007</v>
      </c>
      <c r="I985" s="1">
        <f t="shared" si="674"/>
        <v>41.889112224265894</v>
      </c>
      <c r="J985" s="1">
        <f t="shared" si="674"/>
        <v>25.814477942285293</v>
      </c>
      <c r="K985" s="1">
        <f t="shared" si="674"/>
        <v>0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1.5523212243806483E-4</v>
      </c>
      <c r="I986" s="1">
        <f t="shared" si="675"/>
        <v>2.0218637121161009E-4</v>
      </c>
      <c r="J986" s="1">
        <f t="shared" si="675"/>
        <v>6.4961465054835799E-4</v>
      </c>
      <c r="K986" s="1">
        <f t="shared" si="675"/>
        <v>1.4281693229975267E-3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1.5523212243806483E-4</v>
      </c>
      <c r="I987" s="1">
        <f t="shared" si="676"/>
        <v>2.0218637121161009E-4</v>
      </c>
      <c r="J987" s="1">
        <f t="shared" si="676"/>
        <v>6.4961465054835799E-4</v>
      </c>
      <c r="K987" s="1">
        <f t="shared" si="676"/>
        <v>1.4281693229975267E-3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9.8604083935196254</v>
      </c>
      <c r="G988" s="1">
        <f t="shared" ref="G988:K988" si="677">G989</f>
        <v>8.3998354499055594</v>
      </c>
      <c r="H988" s="1">
        <f t="shared" si="677"/>
        <v>7.3359169667251613E-3</v>
      </c>
      <c r="I988" s="1">
        <f t="shared" si="677"/>
        <v>1.2249608054587186E-3</v>
      </c>
      <c r="J988" s="1">
        <f t="shared" si="677"/>
        <v>6.7457127794732542E-4</v>
      </c>
      <c r="K988" s="1">
        <f t="shared" si="677"/>
        <v>1.8226057827708925E-4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9.8604083935196254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8.3998354499055594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7.3359169667251613E-3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1.2249608054587186E-3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6.7457127794732542E-4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1.8226057827708925E-4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9.8604083935196254</v>
      </c>
      <c r="G990" s="1">
        <f t="shared" ref="G990:K990" si="678">IFERROR(G980/G979,0)*G989</f>
        <v>8.3998354499055594</v>
      </c>
      <c r="H990" s="1">
        <f t="shared" si="678"/>
        <v>7.3358908051890138E-3</v>
      </c>
      <c r="I990" s="1">
        <f t="shared" si="678"/>
        <v>1.2249548929632859E-3</v>
      </c>
      <c r="J990" s="1">
        <f t="shared" si="678"/>
        <v>6.7455430296302495E-4</v>
      </c>
      <c r="K990" s="1">
        <f t="shared" si="678"/>
        <v>0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2.6161536147498166E-8</v>
      </c>
      <c r="I991" s="1">
        <f t="shared" si="679"/>
        <v>5.9124954327003515E-9</v>
      </c>
      <c r="J991" s="1">
        <f t="shared" si="679"/>
        <v>1.6974984300469585E-8</v>
      </c>
      <c r="K991" s="1">
        <f t="shared" si="679"/>
        <v>1.8226057827708925E-4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47.001912753801513</v>
      </c>
      <c r="G992" s="1">
        <f t="shared" ref="G992:K992" si="680">SUM(G993:G994)</f>
        <v>48.257844648912879</v>
      </c>
      <c r="H992" s="1">
        <f t="shared" si="680"/>
        <v>47.68913574460931</v>
      </c>
      <c r="I992" s="1">
        <f t="shared" si="680"/>
        <v>45.286917163551607</v>
      </c>
      <c r="J992" s="1">
        <f t="shared" si="680"/>
        <v>38.472180550710107</v>
      </c>
      <c r="K992" s="1">
        <f t="shared" si="680"/>
        <v>21.149805063013037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46.693442216594619</v>
      </c>
      <c r="G993" s="1">
        <f>[1]Residential!C$18</f>
        <v>48.257194604695762</v>
      </c>
      <c r="H993" s="1">
        <f>[1]Residential!D$18</f>
        <v>47.68848613140905</v>
      </c>
      <c r="I993" s="1">
        <f>[1]Residential!E$18</f>
        <v>45.28627816528374</v>
      </c>
      <c r="J993" s="1">
        <f>[1]Residential!F$18</f>
        <v>38.471552909241076</v>
      </c>
      <c r="K993" s="1">
        <f>[1]Residential!G$18</f>
        <v>21.149184001739798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0.30847053720689382</v>
      </c>
      <c r="G994" s="1">
        <f>[1]Residential!C$19</f>
        <v>6.5004421711662309E-4</v>
      </c>
      <c r="H994" s="1">
        <f>[1]Residential!D$19</f>
        <v>6.4961320025964323E-4</v>
      </c>
      <c r="I994" s="1">
        <f>[1]Residential!E$19</f>
        <v>6.3899826786672728E-4</v>
      </c>
      <c r="J994" s="1">
        <f>[1]Residential!F$19</f>
        <v>6.276414690313414E-4</v>
      </c>
      <c r="K994" s="1">
        <f>[1]Residential!G$19</f>
        <v>6.2106127323789044E-4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38.494647467090985</v>
      </c>
      <c r="G995" s="1">
        <f t="shared" ref="G995:K995" si="683">SUM(G996:G997)</f>
        <v>41.233773867533579</v>
      </c>
      <c r="H995" s="1">
        <f t="shared" si="683"/>
        <v>39.295057889160603</v>
      </c>
      <c r="I995" s="1">
        <f t="shared" si="683"/>
        <v>39.112870994646066</v>
      </c>
      <c r="J995" s="1">
        <f t="shared" si="683"/>
        <v>33.418333422035026</v>
      </c>
      <c r="K995" s="1">
        <f t="shared" si="683"/>
        <v>18.565016332570277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38.494647467090985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41.233773867533579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39.291614314483994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39.10939258431975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33.412414906709508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18.562431762257912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3.4435746766083818E-3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3.4784103263184648E-3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5.9185153255151219E-3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2.5845703123657023E-3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38.242009566034433</v>
      </c>
      <c r="G998" s="1">
        <f t="shared" ref="G998:K998" si="684">SUM(G999:G1000)</f>
        <v>41.2332184391582</v>
      </c>
      <c r="H998" s="1">
        <f t="shared" si="684"/>
        <v>39.294522618644351</v>
      </c>
      <c r="I998" s="1">
        <f t="shared" si="684"/>
        <v>39.112319112151475</v>
      </c>
      <c r="J998" s="1">
        <f t="shared" si="684"/>
        <v>33.417788229857685</v>
      </c>
      <c r="K998" s="1">
        <f t="shared" si="684"/>
        <v>18.564471173281724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38.242009566034433</v>
      </c>
      <c r="G999" s="1">
        <f t="shared" ref="G999:K999" si="685">G996-G1002</f>
        <v>41.2332184391582</v>
      </c>
      <c r="H999" s="1">
        <f t="shared" si="685"/>
        <v>39.29107909087552</v>
      </c>
      <c r="I999" s="1">
        <f t="shared" si="685"/>
        <v>39.108840750905514</v>
      </c>
      <c r="J999" s="1">
        <f t="shared" si="685"/>
        <v>33.411869811087797</v>
      </c>
      <c r="K999" s="1">
        <f t="shared" si="685"/>
        <v>18.56188667886493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3.4435277688267441E-3</v>
      </c>
      <c r="I1000" s="1">
        <f t="shared" si="686"/>
        <v>3.4783612459589998E-3</v>
      </c>
      <c r="J1000" s="1">
        <f t="shared" si="686"/>
        <v>5.9184187698845285E-3</v>
      </c>
      <c r="K1000" s="1">
        <f t="shared" si="686"/>
        <v>2.5844944167948357E-3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0.25263790105655104</v>
      </c>
      <c r="G1001" s="1">
        <f t="shared" ref="G1001:K1001" si="687">SUM(G1002:G1003)</f>
        <v>5.5542837537582716E-4</v>
      </c>
      <c r="H1001" s="1">
        <f t="shared" si="687"/>
        <v>5.3527051625486917E-4</v>
      </c>
      <c r="I1001" s="1">
        <f t="shared" si="687"/>
        <v>5.5188249459799457E-4</v>
      </c>
      <c r="J1001" s="1">
        <f t="shared" si="687"/>
        <v>5.4519217734327484E-4</v>
      </c>
      <c r="K1001" s="1">
        <f t="shared" si="687"/>
        <v>5.4515928855307101E-4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0.25263790105655104</v>
      </c>
      <c r="G1002" s="1">
        <f t="shared" ref="G1002:K1002" si="688">G996*IFERROR(G994/G992,0)</f>
        <v>5.5542837537582716E-4</v>
      </c>
      <c r="H1002" s="1">
        <f t="shared" si="688"/>
        <v>5.3522360847323136E-4</v>
      </c>
      <c r="I1002" s="1">
        <f t="shared" si="688"/>
        <v>5.518334142385296E-4</v>
      </c>
      <c r="J1002" s="1">
        <f t="shared" si="688"/>
        <v>5.4509562171268112E-4</v>
      </c>
      <c r="K1002" s="1">
        <f t="shared" si="688"/>
        <v>5.4508339298220464E-4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4.690778163782308E-8</v>
      </c>
      <c r="I1003" s="1">
        <f t="shared" si="689"/>
        <v>4.9080359464965679E-8</v>
      </c>
      <c r="J1003" s="1">
        <f t="shared" si="689"/>
        <v>9.6555630593760397E-8</v>
      </c>
      <c r="K1003" s="1">
        <f t="shared" si="689"/>
        <v>7.5895570866411521E-8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8.5072652867105276</v>
      </c>
      <c r="G1004" s="1">
        <f t="shared" ref="G1004:K1004" si="690">SUM(G1005:G1006)</f>
        <v>7.0240707813793009</v>
      </c>
      <c r="H1004" s="1">
        <f t="shared" si="690"/>
        <v>8.3940778554487085</v>
      </c>
      <c r="I1004" s="1">
        <f t="shared" si="690"/>
        <v>6.174046168905539</v>
      </c>
      <c r="J1004" s="1">
        <f t="shared" si="690"/>
        <v>5.0538471286750841</v>
      </c>
      <c r="K1004" s="1">
        <f t="shared" si="690"/>
        <v>2.5847887304427593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8.5072652867105276</v>
      </c>
      <c r="G1005" s="1">
        <f t="shared" ref="G1005:K1005" si="691">G992-G996-G997-G1006</f>
        <v>7.0240707813793009</v>
      </c>
      <c r="H1005" s="1">
        <f t="shared" si="691"/>
        <v>8.3932645988097576</v>
      </c>
      <c r="I1005" s="1">
        <f t="shared" si="691"/>
        <v>6.173102434860458</v>
      </c>
      <c r="J1005" s="1">
        <f t="shared" si="691"/>
        <v>5.0518408675961615</v>
      </c>
      <c r="K1005" s="1">
        <f t="shared" si="691"/>
        <v>2.5841112842716774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8.1325663895036543E-4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9.437340450808658E-4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2.0062610789225812E-3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6.7744617108183203E-4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8.451432650560184</v>
      </c>
      <c r="G1007" s="1">
        <f t="shared" ref="G1007:K1007" si="692">SUM(G1008:G1009)</f>
        <v>7.0239761655375599</v>
      </c>
      <c r="H1007" s="1">
        <f t="shared" si="692"/>
        <v>8.393963512764703</v>
      </c>
      <c r="I1007" s="1">
        <f t="shared" si="692"/>
        <v>6.1739590531322701</v>
      </c>
      <c r="J1007" s="1">
        <f t="shared" si="692"/>
        <v>5.0537646793833959</v>
      </c>
      <c r="K1007" s="1">
        <f t="shared" si="692"/>
        <v>2.5847128284580743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8.451432650560184</v>
      </c>
      <c r="G1008" s="1">
        <f t="shared" ref="G1008:K1008" si="693">G1005-G1011</f>
        <v>7.0239761655375599</v>
      </c>
      <c r="H1008" s="1">
        <f t="shared" si="693"/>
        <v>8.3931502672037954</v>
      </c>
      <c r="I1008" s="1">
        <f t="shared" si="693"/>
        <v>6.1730153324032742</v>
      </c>
      <c r="J1008" s="1">
        <f t="shared" si="693"/>
        <v>5.0517584510349458</v>
      </c>
      <c r="K1008" s="1">
        <f t="shared" si="693"/>
        <v>2.5840354021801111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8.1324556090838353E-4</v>
      </c>
      <c r="I1009" s="1">
        <f t="shared" si="694"/>
        <v>9.4372072899626775E-4</v>
      </c>
      <c r="J1009" s="1">
        <f t="shared" si="694"/>
        <v>2.0062283484499955E-3</v>
      </c>
      <c r="K1009" s="1">
        <f t="shared" si="694"/>
        <v>6.7742627796318108E-4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5.5832636150342792E-2</v>
      </c>
      <c r="G1010" s="1">
        <f t="shared" si="695"/>
        <v>9.4615841740795895E-5</v>
      </c>
      <c r="H1010" s="1">
        <f t="shared" si="695"/>
        <v>1.1434268400477406E-4</v>
      </c>
      <c r="I1010" s="1">
        <f t="shared" si="695"/>
        <v>8.7115773268732732E-5</v>
      </c>
      <c r="J1010" s="1">
        <f t="shared" si="695"/>
        <v>8.2449291688066492E-5</v>
      </c>
      <c r="K1010" s="1">
        <f t="shared" si="695"/>
        <v>7.590198468481935E-5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5.5832636150342792E-2</v>
      </c>
      <c r="G1011" s="1">
        <f t="shared" ref="G1011:K1011" si="696">G1005*IFERROR(G$994/G$992,0)</f>
        <v>9.4615841740795895E-5</v>
      </c>
      <c r="H1011" s="1">
        <f t="shared" si="696"/>
        <v>1.1433160596279212E-4</v>
      </c>
      <c r="I1011" s="1">
        <f t="shared" si="696"/>
        <v>8.7102457184134714E-5</v>
      </c>
      <c r="J1011" s="1">
        <f t="shared" si="696"/>
        <v>8.2416561215480574E-5</v>
      </c>
      <c r="K1011" s="1">
        <f t="shared" si="696"/>
        <v>7.5882091566168442E-5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1.1078041981934352E-8</v>
      </c>
      <c r="I1012" s="1">
        <f t="shared" si="697"/>
        <v>1.3316084598023446E-8</v>
      </c>
      <c r="J1012" s="1">
        <f t="shared" si="697"/>
        <v>3.2730472585914568E-8</v>
      </c>
      <c r="K1012" s="1">
        <f t="shared" si="697"/>
        <v>1.9893118650913827E-8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0.10000068407962585</v>
      </c>
      <c r="G1013" s="1">
        <f>[1]Residential!C$20</f>
        <v>0.10000021012026497</v>
      </c>
      <c r="H1013" s="1">
        <f>[1]Residential!D$20</f>
        <v>1.4891953239169254E-3</v>
      </c>
      <c r="I1013" s="1">
        <f>[1]Residential!E$20</f>
        <v>7.457582512174222E-4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0.10000068407962585</v>
      </c>
      <c r="G1014" s="1">
        <f t="shared" ref="G1014:G1015" si="698">G1013</f>
        <v>0.10000021012026497</v>
      </c>
      <c r="H1014" s="1">
        <f t="shared" ref="H1014:H1015" si="699">H1013</f>
        <v>1.4891953239169254E-3</v>
      </c>
      <c r="I1014" s="1">
        <f t="shared" ref="I1014:I1015" si="700">I1013</f>
        <v>7.457582512174222E-4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0.10000068407962585</v>
      </c>
      <c r="G1015" s="1">
        <f t="shared" si="698"/>
        <v>0.10000021012026497</v>
      </c>
      <c r="H1015" s="1">
        <f t="shared" si="699"/>
        <v>1.4891953239169254E-3</v>
      </c>
      <c r="I1015" s="1">
        <f t="shared" si="700"/>
        <v>7.457582512174222E-4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13.722985094956579</v>
      </c>
      <c r="G1018" s="1">
        <f t="shared" ref="G1018:K1018" si="704">G1019+G1021</f>
        <v>12.561694809566673</v>
      </c>
      <c r="H1018" s="1">
        <f t="shared" si="704"/>
        <v>11.018825558008919</v>
      </c>
      <c r="I1018" s="1">
        <f t="shared" si="704"/>
        <v>10.351130415263585</v>
      </c>
      <c r="J1018" s="1">
        <f t="shared" si="704"/>
        <v>9.5684417772964085</v>
      </c>
      <c r="K1018" s="1">
        <f t="shared" si="704"/>
        <v>3.8709599987836616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12.682045254791797</v>
      </c>
      <c r="G1019" s="1">
        <f t="shared" ref="G1019:K1019" si="705">G1020</f>
        <v>11.367213473820801</v>
      </c>
      <c r="H1019" s="1">
        <f t="shared" si="705"/>
        <v>10.409503336494222</v>
      </c>
      <c r="I1019" s="1">
        <f t="shared" si="705"/>
        <v>9.7787425192985502</v>
      </c>
      <c r="J1019" s="1">
        <f t="shared" si="705"/>
        <v>9.0393328044187697</v>
      </c>
      <c r="K1019" s="1">
        <f t="shared" si="705"/>
        <v>3.6569055133319406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12.682045254791797</v>
      </c>
      <c r="G1020" s="1">
        <f>[1]Residential!C$22-G1022-G1023</f>
        <v>11.367213473820801</v>
      </c>
      <c r="H1020" s="1">
        <f>[1]Residential!D$22-H1022-H1023</f>
        <v>10.409503336494222</v>
      </c>
      <c r="I1020" s="1">
        <f>[1]Residential!E$22-I1022-I1023</f>
        <v>9.7787425192985502</v>
      </c>
      <c r="J1020" s="1">
        <f>[1]Residential!F$22-J1022-J1023</f>
        <v>9.0393328044187697</v>
      </c>
      <c r="K1020" s="1">
        <f>[1]Residential!G$22-K1022-K1023</f>
        <v>3.6569055133319406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1.040939840164782</v>
      </c>
      <c r="G1021" s="1">
        <f t="shared" ref="G1021" si="706">G1022</f>
        <v>1.1944813357458717</v>
      </c>
      <c r="H1021" s="1">
        <f t="shared" ref="H1021" si="707">H1022</f>
        <v>0.60932222151469728</v>
      </c>
      <c r="I1021" s="1">
        <f t="shared" ref="I1021" si="708">I1022</f>
        <v>0.57238789596503448</v>
      </c>
      <c r="J1021" s="1">
        <f t="shared" ref="J1021" si="709">J1022</f>
        <v>0.52910897287763925</v>
      </c>
      <c r="K1021" s="1">
        <f t="shared" ref="K1021" si="710">K1022</f>
        <v>0.21405448545172104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1.040939840164782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1.1944813357458717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0.60932222151469728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0.57238789596503448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0.52910897287763925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0.21405448545172104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3.2682043317653413</v>
      </c>
      <c r="G1023" s="1">
        <f t="shared" ref="G1023:K1023" si="711">G1024+G1026</f>
        <v>3.8319832091984711</v>
      </c>
      <c r="H1023" s="1">
        <f t="shared" si="711"/>
        <v>3.7311964920423923</v>
      </c>
      <c r="I1023" s="1">
        <f t="shared" si="711"/>
        <v>3.8848694062359028</v>
      </c>
      <c r="J1023" s="1">
        <f t="shared" si="711"/>
        <v>4.3540174912664602</v>
      </c>
      <c r="K1023" s="1">
        <f t="shared" si="711"/>
        <v>4.4864244058679876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2.9965375914070549</v>
      </c>
      <c r="G1024" s="1">
        <f t="shared" ref="G1024:K1024" si="712">G1025</f>
        <v>3.5202449584620146</v>
      </c>
      <c r="H1024" s="1">
        <f t="shared" si="712"/>
        <v>3.5248641779736705</v>
      </c>
      <c r="I1024" s="1">
        <f t="shared" si="712"/>
        <v>3.6700461221101417</v>
      </c>
      <c r="J1024" s="1">
        <f t="shared" si="712"/>
        <v>4.1132499726064244</v>
      </c>
      <c r="K1024" s="1">
        <f t="shared" si="712"/>
        <v>4.2383382737500268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2.9965375914070549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3.5202449584620146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3.5248641779736705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3.6700461221101417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4.1132499726064244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4.2383382737500268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0.27166674035828658</v>
      </c>
      <c r="G1026" s="1">
        <f t="shared" ref="G1026:K1026" si="713">G1027</f>
        <v>0.31173825073645672</v>
      </c>
      <c r="H1026" s="1">
        <f t="shared" si="713"/>
        <v>0.20633231406872199</v>
      </c>
      <c r="I1026" s="1">
        <f t="shared" si="713"/>
        <v>0.21482328412576102</v>
      </c>
      <c r="J1026" s="1">
        <f t="shared" si="713"/>
        <v>0.24076751866003582</v>
      </c>
      <c r="K1026" s="1">
        <f t="shared" si="713"/>
        <v>0.24808613211796091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0.27166674035828658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0.31173825073645672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0.20633231406872199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0.21482328412576102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0.24076751866003582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0.24808613211796091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2.9289667281363947</v>
      </c>
      <c r="I1028" s="1">
        <f>[1]Residential!E$23</f>
        <v>2.9290724539880877</v>
      </c>
      <c r="J1028" s="1">
        <f>[1]Residential!F$23</f>
        <v>5.4711802149558082</v>
      </c>
      <c r="K1028" s="1">
        <f>[1]Residential!G$23</f>
        <v>5.471027700775223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0.94224278006532147</v>
      </c>
      <c r="I1029" s="1">
        <f t="shared" si="714"/>
        <v>0.94234291583113539</v>
      </c>
      <c r="J1029" s="1">
        <f t="shared" si="714"/>
        <v>2.4073187524047226</v>
      </c>
      <c r="K1029" s="1">
        <f t="shared" si="714"/>
        <v>2.4072519050596433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0.94224278006532147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0.94234291583113539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2.4073187524047226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2.4072519050596433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1.9867239480710732</v>
      </c>
      <c r="I1031" s="1">
        <f t="shared" si="715"/>
        <v>1.9867295381569523</v>
      </c>
      <c r="J1031" s="1">
        <f t="shared" si="715"/>
        <v>3.0638614625510856</v>
      </c>
      <c r="K1031" s="1">
        <f t="shared" si="715"/>
        <v>3.0637757957155798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1.9867239480710732</v>
      </c>
      <c r="I1032" s="1">
        <f t="shared" si="716"/>
        <v>1.9867295381569523</v>
      </c>
      <c r="J1032" s="1">
        <f t="shared" si="716"/>
        <v>3.0638614625510856</v>
      </c>
      <c r="K1032" s="1">
        <f t="shared" si="716"/>
        <v>3.0637757957155798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9.9635935216755124E-4</v>
      </c>
      <c r="I1033" s="1">
        <f>[1]Residential!E$24</f>
        <v>1.685116831208967E-4</v>
      </c>
      <c r="J1033" s="1">
        <f>[1]Residential!F$24</f>
        <v>8.8663039989528888E-2</v>
      </c>
      <c r="K1033" s="1">
        <f>[1]Residential!G$24</f>
        <v>0.23602171480406159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9.9635935216755124E-4</v>
      </c>
      <c r="I1034" s="1">
        <f t="shared" si="717"/>
        <v>1.685116831208967E-4</v>
      </c>
      <c r="J1034" s="1">
        <f t="shared" si="717"/>
        <v>8.8663039989528888E-2</v>
      </c>
      <c r="K1034" s="1">
        <f t="shared" si="717"/>
        <v>0.23602171480406159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5.6041532420826332</v>
      </c>
      <c r="G1040" s="1">
        <f>[1]Residential!C$21</f>
        <v>9.6816791142074123</v>
      </c>
      <c r="H1040" s="1">
        <f>[1]Residential!D$21</f>
        <v>9.6665468369802525</v>
      </c>
      <c r="I1040" s="1">
        <f>[1]Residential!E$21</f>
        <v>10.435840794074354</v>
      </c>
      <c r="J1040" s="1">
        <f>[1]Residential!F$21</f>
        <v>10.52898901282601</v>
      </c>
      <c r="K1040" s="1">
        <f>[1]Residential!G$21</f>
        <v>10.556162874877854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0.14286425123795091</v>
      </c>
      <c r="G1041" s="1">
        <f t="shared" ref="G1041:K1041" si="721">SUM(G1042:G1044)</f>
        <v>1.6468024742131767E-2</v>
      </c>
      <c r="H1041" s="1">
        <f t="shared" si="721"/>
        <v>6.4795447172991835E-2</v>
      </c>
      <c r="I1041" s="1">
        <f t="shared" si="721"/>
        <v>0.56549925680951185</v>
      </c>
      <c r="J1041" s="1">
        <f t="shared" si="721"/>
        <v>1.0811139134041856</v>
      </c>
      <c r="K1041" s="1">
        <f t="shared" si="721"/>
        <v>1.0371048789553354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0.14285649339190015</v>
      </c>
      <c r="G1042" s="1">
        <f t="shared" si="722"/>
        <v>1.6457714268624905E-2</v>
      </c>
      <c r="H1042" s="1">
        <f t="shared" si="722"/>
        <v>6.4784835069703589E-2</v>
      </c>
      <c r="I1042" s="1">
        <f t="shared" si="722"/>
        <v>0.55642902475772549</v>
      </c>
      <c r="J1042" s="1">
        <f t="shared" si="722"/>
        <v>1.0645001678831718</v>
      </c>
      <c r="K1042" s="1">
        <f t="shared" si="722"/>
        <v>1.030951186021086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7.7578460507497398E-6</v>
      </c>
      <c r="G1044" s="1">
        <f t="shared" si="723"/>
        <v>1.031047350686302E-5</v>
      </c>
      <c r="H1044" s="1">
        <f t="shared" si="723"/>
        <v>1.0612103288243582E-5</v>
      </c>
      <c r="I1044" s="1">
        <f t="shared" si="723"/>
        <v>9.070232051786413E-3</v>
      </c>
      <c r="J1044" s="1">
        <f t="shared" si="723"/>
        <v>1.6613745521013766E-2</v>
      </c>
      <c r="K1044" s="1">
        <f t="shared" si="723"/>
        <v>6.1536929342493971E-3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5.4612889908446824</v>
      </c>
      <c r="G1045" s="1">
        <f t="shared" ref="G1045:K1045" si="724">G1040-G1041</f>
        <v>9.6652110894652807</v>
      </c>
      <c r="H1045" s="1">
        <f t="shared" si="724"/>
        <v>9.6017513898072604</v>
      </c>
      <c r="I1045" s="1">
        <f t="shared" si="724"/>
        <v>9.8703415372648422</v>
      </c>
      <c r="J1045" s="1">
        <f t="shared" si="724"/>
        <v>9.4478750994218235</v>
      </c>
      <c r="K1045" s="1">
        <f t="shared" si="724"/>
        <v>9.5190579959225197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15.194967268225124</v>
      </c>
      <c r="G1046" s="1">
        <f>[1]Residential!C$25</f>
        <v>18.073827025238764</v>
      </c>
      <c r="H1046" s="1">
        <f>[1]Residential!D$25</f>
        <v>23.220464373821144</v>
      </c>
      <c r="I1046" s="1">
        <f>[1]Residential!E$25</f>
        <v>28.899672938196485</v>
      </c>
      <c r="J1046" s="1">
        <f>[1]Residential!F$25</f>
        <v>35.768575958234877</v>
      </c>
      <c r="K1046" s="1">
        <f>[1]Residential!G$25</f>
        <v>64.790655101805967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13.103974580256885</v>
      </c>
      <c r="G1047" s="1">
        <f t="shared" ref="G1047:K1047" si="725">G1046-G1050</f>
        <v>15.72480249524995</v>
      </c>
      <c r="H1047" s="1">
        <f t="shared" si="725"/>
        <v>17.359905874169918</v>
      </c>
      <c r="I1047" s="1">
        <f t="shared" si="725"/>
        <v>19.844044480542642</v>
      </c>
      <c r="J1047" s="1">
        <f t="shared" si="725"/>
        <v>24.817496332514164</v>
      </c>
      <c r="K1047" s="1">
        <f t="shared" si="725"/>
        <v>52.093597619309918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13.103974580256885</v>
      </c>
      <c r="G1048" s="1">
        <f t="shared" ref="G1048:K1048" si="726">G1047-G1049</f>
        <v>15.72480249524995</v>
      </c>
      <c r="H1048" s="1">
        <f t="shared" si="726"/>
        <v>17.356462299493309</v>
      </c>
      <c r="I1048" s="1">
        <f t="shared" si="726"/>
        <v>19.840287797390218</v>
      </c>
      <c r="J1048" s="1">
        <f t="shared" si="726"/>
        <v>24.810275743817037</v>
      </c>
      <c r="K1048" s="1">
        <f t="shared" si="726"/>
        <v>52.090134295091346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3.4435746766083809E-3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3.7566831524239435E-3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7.2205886971284548E-3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3.4633242185700425E-3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2.0909926879682379</v>
      </c>
      <c r="G1050" s="1">
        <f t="shared" ref="G1050:K1050" si="727">SUM(G1051:G1052)</f>
        <v>2.3490245299888133</v>
      </c>
      <c r="H1050" s="1">
        <f t="shared" si="727"/>
        <v>5.8605584996512263</v>
      </c>
      <c r="I1050" s="1">
        <f t="shared" si="727"/>
        <v>9.0556284576538406</v>
      </c>
      <c r="J1050" s="1">
        <f t="shared" si="727"/>
        <v>10.951079625720713</v>
      </c>
      <c r="K1050" s="1">
        <f t="shared" si="727"/>
        <v>12.697057482496046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2.0909926879682379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2.3490245299888133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5.8599884067473225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9.054958406481834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10.949462579291101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12.696466749434862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5.7009290390420671E-4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6.7005117200741532E-4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1.6170464296116011E-3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5.9073306118335913E-4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156.64314463314832</v>
      </c>
      <c r="G1053" s="3">
        <f>[1]Residential!C$245</f>
        <v>162.45961066634774</v>
      </c>
      <c r="H1053" s="3">
        <f>[1]Residential!D$245</f>
        <v>164.30339432189859</v>
      </c>
      <c r="I1053" s="3">
        <f>[1]Residential!E$245</f>
        <v>164.28323683577059</v>
      </c>
      <c r="J1053" s="3">
        <f>[1]Residential!F$245</f>
        <v>165.38793209251625</v>
      </c>
      <c r="K1053" s="3">
        <f>[1]Residential!G$245</f>
        <v>163.12442631847574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129.66486716377165</v>
      </c>
      <c r="G1054" s="1">
        <f>[1]Residential!C$116</f>
        <v>136.31474330735716</v>
      </c>
      <c r="H1054" s="1">
        <f>[1]Residential!D$116</f>
        <v>138.17579545280313</v>
      </c>
      <c r="I1054" s="1">
        <f>[1]Residential!E$116</f>
        <v>138.07140372533604</v>
      </c>
      <c r="J1054" s="1">
        <f>[1]Residential!F$116</f>
        <v>138.70156233314543</v>
      </c>
      <c r="K1054" s="1">
        <f>[1]Residential!G$116</f>
        <v>136.80120004125439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27.968326183030236</v>
      </c>
      <c r="G1055" s="1">
        <f t="shared" ref="G1055:K1055" si="730">SUM(G1056:G1057)</f>
        <v>30.096943526617164</v>
      </c>
      <c r="H1055" s="1">
        <f t="shared" si="730"/>
        <v>33.601878976949706</v>
      </c>
      <c r="I1055" s="1">
        <f t="shared" si="730"/>
        <v>32.62529335328032</v>
      </c>
      <c r="J1055" s="1">
        <f t="shared" si="730"/>
        <v>35.639300736115011</v>
      </c>
      <c r="K1055" s="1">
        <f t="shared" si="730"/>
        <v>70.783745285755785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8.9079995208383949</v>
      </c>
      <c r="G1056" s="1">
        <f>[1]Residential!C$102</f>
        <v>7.3936783855462265</v>
      </c>
      <c r="H1056" s="1">
        <f>[1]Residential!D$102</f>
        <v>8.8069328348164078</v>
      </c>
      <c r="I1056" s="1">
        <f>[1]Residential!E$102</f>
        <v>4.7416456380292118</v>
      </c>
      <c r="J1056" s="1">
        <f>[1]Residential!F$102</f>
        <v>1.6400339760694547</v>
      </c>
      <c r="K1056" s="1">
        <f>[1]Residential!G$102</f>
        <v>0.73149571649499279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19.060326662191841</v>
      </c>
      <c r="G1057" s="1">
        <f>[1]Residential!C$104</f>
        <v>22.703265141070936</v>
      </c>
      <c r="H1057" s="1">
        <f>[1]Residential!D$104</f>
        <v>24.794946142133295</v>
      </c>
      <c r="I1057" s="1">
        <f>[1]Residential!E$104</f>
        <v>27.883647715251108</v>
      </c>
      <c r="J1057" s="1">
        <f>[1]Residential!F$104</f>
        <v>33.999266760045558</v>
      </c>
      <c r="K1057" s="1">
        <f>[1]Residential!G$104</f>
        <v>70.052249569260795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45.124386652380437</v>
      </c>
      <c r="G1058" s="1">
        <f t="shared" ref="G1058:K1058" si="731">G1059</f>
        <v>38.449314775512264</v>
      </c>
      <c r="H1058" s="1">
        <f t="shared" si="731"/>
        <v>38.994196828881599</v>
      </c>
      <c r="I1058" s="1">
        <f t="shared" si="731"/>
        <v>37.525844159529086</v>
      </c>
      <c r="J1058" s="1">
        <f t="shared" si="731"/>
        <v>23.126051769755023</v>
      </c>
      <c r="K1058" s="1">
        <f t="shared" si="731"/>
        <v>1.2794016851852849E-3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45.124386652380437</v>
      </c>
      <c r="G1059" s="1">
        <f>[1]Residential!C$105</f>
        <v>38.449314775512264</v>
      </c>
      <c r="H1059" s="1">
        <f>[1]Residential!D$105</f>
        <v>38.994196828881599</v>
      </c>
      <c r="I1059" s="1">
        <f>[1]Residential!E$105</f>
        <v>37.525844159529086</v>
      </c>
      <c r="J1059" s="1">
        <f>[1]Residential!F$105</f>
        <v>23.126051769755023</v>
      </c>
      <c r="K1059" s="1">
        <f>[1]Residential!G$105</f>
        <v>1.2794016851852849E-3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36.569915093736412</v>
      </c>
      <c r="G1060" s="1">
        <f t="shared" ref="G1060:K1060" si="732">SUM(G1061:G1062)</f>
        <v>39.172085174156898</v>
      </c>
      <c r="H1060" s="1">
        <f t="shared" si="732"/>
        <v>37.333920748113009</v>
      </c>
      <c r="I1060" s="1">
        <f t="shared" si="732"/>
        <v>37.161158048582493</v>
      </c>
      <c r="J1060" s="1">
        <f t="shared" si="732"/>
        <v>31.754933265396698</v>
      </c>
      <c r="K1060" s="1">
        <f t="shared" si="732"/>
        <v>17.640358068675965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36.569915093736412</v>
      </c>
      <c r="G1061" s="1">
        <f>[1]Residential!C$106</f>
        <v>39.172085174156898</v>
      </c>
      <c r="H1061" s="1">
        <f>[1]Residential!D$106</f>
        <v>37.32703359875979</v>
      </c>
      <c r="I1061" s="1">
        <f>[1]Residential!E$106</f>
        <v>37.153922955103752</v>
      </c>
      <c r="J1061" s="1">
        <f>[1]Residential!F$106</f>
        <v>31.741794161374056</v>
      </c>
      <c r="K1061" s="1">
        <f>[1]Residential!G$106</f>
        <v>17.634310174145028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6.8871493532167618E-3</v>
      </c>
      <c r="I1062" s="1">
        <f>[1]Residential!E$107</f>
        <v>7.2350934787424083E-3</v>
      </c>
      <c r="J1062" s="1">
        <f>[1]Residential!F$107</f>
        <v>1.3139104022643577E-2</v>
      </c>
      <c r="K1062" s="1">
        <f>[1]Residential!G$107</f>
        <v>6.0478945309357449E-3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7.2000492537330651E-2</v>
      </c>
      <c r="G1063" s="1">
        <f t="shared" ref="G1063:K1063" si="733">G1064</f>
        <v>7.2000151286590805E-2</v>
      </c>
      <c r="H1063" s="1">
        <f t="shared" si="733"/>
        <v>1.0722206332201855E-3</v>
      </c>
      <c r="I1063" s="1">
        <f t="shared" si="733"/>
        <v>5.3694594087654469E-4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7.2000492537330651E-2</v>
      </c>
      <c r="G1064" s="1">
        <f>[1]Residential!C$108</f>
        <v>7.2000151286590805E-2</v>
      </c>
      <c r="H1064" s="1">
        <f>[1]Residential!D$108</f>
        <v>1.0722206332201855E-3</v>
      </c>
      <c r="I1064" s="1">
        <f>[1]Residential!E$108</f>
        <v>5.3694594087654469E-4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3.8547765472502173</v>
      </c>
      <c r="G1065" s="1">
        <f>SUM([1]Residential!C$109:C$110)</f>
        <v>7.708253193007466</v>
      </c>
      <c r="H1065" s="1">
        <f>SUM([1]Residential!D$109:D$110)</f>
        <v>7.8261386390932675</v>
      </c>
      <c r="I1065" s="1">
        <f>SUM([1]Residential!E$109:E$110)</f>
        <v>8.4588443732562411</v>
      </c>
      <c r="J1065" s="1">
        <f>SUM([1]Residential!F$109:F$110)</f>
        <v>8.5539709684990743</v>
      </c>
      <c r="K1065" s="1">
        <f>SUM([1]Residential!G$109:G$110)</f>
        <v>8.5765545599382946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7.3502381558956276E-2</v>
      </c>
      <c r="G1066" s="1">
        <f>[1]Residential!C$109</f>
        <v>1.5246075168275999E-2</v>
      </c>
      <c r="H1066" s="1">
        <f>[1]Residential!D$109</f>
        <v>4.998031829262025E-2</v>
      </c>
      <c r="I1066" s="1">
        <f>[1]Residential!E$109</f>
        <v>0.53735781722596543</v>
      </c>
      <c r="J1066" s="1">
        <f>[1]Residential!F$109</f>
        <v>0.97872116807823917</v>
      </c>
      <c r="K1066" s="1">
        <f>[1]Residential!G$109</f>
        <v>0.97872172425188064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7.3498390216436671E-2</v>
      </c>
      <c r="G1067" s="1">
        <f t="shared" ref="G1067:K1067" si="734">IFERROR(G$1066/G$1041,0)*G1042</f>
        <v>1.5236529745763729E-2</v>
      </c>
      <c r="H1067" s="1">
        <f t="shared" si="734"/>
        <v>4.9972132589407421E-2</v>
      </c>
      <c r="I1067" s="1">
        <f t="shared" si="734"/>
        <v>0.52873895515251323</v>
      </c>
      <c r="J1067" s="1">
        <f t="shared" si="734"/>
        <v>0.96368091725834049</v>
      </c>
      <c r="K1067" s="1">
        <f t="shared" si="734"/>
        <v>0.97291444951878736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3.9913425196069931E-6</v>
      </c>
      <c r="G1069" s="1">
        <f t="shared" si="736"/>
        <v>9.5454225122692655E-6</v>
      </c>
      <c r="H1069" s="1">
        <f t="shared" si="736"/>
        <v>8.1857032128278464E-6</v>
      </c>
      <c r="I1069" s="1">
        <f t="shared" si="736"/>
        <v>8.6188620734522509E-3</v>
      </c>
      <c r="J1069" s="1">
        <f t="shared" si="736"/>
        <v>1.5040250819898713E-2</v>
      </c>
      <c r="K1069" s="1">
        <f t="shared" si="736"/>
        <v>5.8072747330933771E-3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3.781274165691261</v>
      </c>
      <c r="G1070" s="1">
        <f t="shared" ref="G1070:K1070" si="737">G1065-G1066</f>
        <v>7.6930071178391897</v>
      </c>
      <c r="H1070" s="1">
        <f t="shared" si="737"/>
        <v>7.7761583208006471</v>
      </c>
      <c r="I1070" s="1">
        <f t="shared" si="737"/>
        <v>7.9214865560302758</v>
      </c>
      <c r="J1070" s="1">
        <f t="shared" si="737"/>
        <v>7.5752498004208348</v>
      </c>
      <c r="K1070" s="1">
        <f t="shared" si="737"/>
        <v>7.5978328356864138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9.1310725834500914</v>
      </c>
      <c r="G1071" s="1">
        <f t="shared" ref="G1071:K1071" si="738">G1072</f>
        <v>8.1843937011509738</v>
      </c>
      <c r="H1071" s="1">
        <f t="shared" si="738"/>
        <v>7.4948424022758422</v>
      </c>
      <c r="I1071" s="1">
        <f t="shared" si="738"/>
        <v>7.0406946138949635</v>
      </c>
      <c r="J1071" s="1">
        <f t="shared" si="738"/>
        <v>6.5083196191815116</v>
      </c>
      <c r="K1071" s="1">
        <f t="shared" si="738"/>
        <v>2.6329719695989984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9.1310725834500914</v>
      </c>
      <c r="G1072" s="1">
        <f>[1]Residential!C$111</f>
        <v>8.1843937011509738</v>
      </c>
      <c r="H1072" s="1">
        <f>[1]Residential!D$111</f>
        <v>7.4948424022758422</v>
      </c>
      <c r="I1072" s="1">
        <f>[1]Residential!E$111</f>
        <v>7.0406946138949635</v>
      </c>
      <c r="J1072" s="1">
        <f>[1]Residential!F$111</f>
        <v>6.5083196191815116</v>
      </c>
      <c r="K1072" s="1">
        <f>[1]Residential!G$111</f>
        <v>2.6329719695989984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2.6968838322663498</v>
      </c>
      <c r="G1073" s="1">
        <f t="shared" ref="G1073:K1073" si="739">G1074</f>
        <v>3.1682204626158126</v>
      </c>
      <c r="H1073" s="1">
        <f t="shared" si="739"/>
        <v>3.1723777601763046</v>
      </c>
      <c r="I1073" s="1">
        <f t="shared" si="739"/>
        <v>3.3030415098991281</v>
      </c>
      <c r="J1073" s="1">
        <f t="shared" si="739"/>
        <v>3.701924975345781</v>
      </c>
      <c r="K1073" s="1">
        <f t="shared" si="739"/>
        <v>3.8145044463750239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2.6968838322663498</v>
      </c>
      <c r="G1074" s="1">
        <f>[1]Residential!C$112</f>
        <v>3.1682204626158126</v>
      </c>
      <c r="H1074" s="1">
        <f>[1]Residential!D$112</f>
        <v>3.1723777601763046</v>
      </c>
      <c r="I1074" s="1">
        <f>[1]Residential!E$112</f>
        <v>3.3030415098991281</v>
      </c>
      <c r="J1074" s="1">
        <f>[1]Residential!F$112</f>
        <v>3.701924975345781</v>
      </c>
      <c r="K1074" s="1">
        <f>[1]Residential!G$112</f>
        <v>3.8145044463750239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0.94224278006532136</v>
      </c>
      <c r="I1075" s="1">
        <f t="shared" si="740"/>
        <v>0.94234291583113527</v>
      </c>
      <c r="J1075" s="1">
        <f t="shared" si="740"/>
        <v>2.4073187524047226</v>
      </c>
      <c r="K1075" s="1">
        <f t="shared" si="740"/>
        <v>2.4072519050596433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0.94224278006532136</v>
      </c>
      <c r="I1076" s="1">
        <f>[1]Residential!E$113</f>
        <v>0.94234291583113527</v>
      </c>
      <c r="J1076" s="1">
        <f>[1]Residential!F$113</f>
        <v>2.4073187524047226</v>
      </c>
      <c r="K1076" s="1">
        <f>[1]Residential!G$113</f>
        <v>2.4072519050596433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3.4621693067720365</v>
      </c>
      <c r="G1079" s="1">
        <f>[1]Residential!C$10-[1]Residential!C$223</f>
        <v>8.5222626798272536</v>
      </c>
      <c r="H1079" s="1">
        <f>[1]Residential!D$10-[1]Residential!D$223</f>
        <v>8.8091250966148475</v>
      </c>
      <c r="I1079" s="1">
        <f>[1]Residential!E$10-[1]Residential!E$223</f>
        <v>11.013647805121806</v>
      </c>
      <c r="J1079" s="1">
        <f>[1]Residential!F$10-[1]Residential!F$223</f>
        <v>27.009742246447626</v>
      </c>
      <c r="K1079" s="1">
        <f>[1]Residential!G$10-[1]Residential!G$223</f>
        <v>30.944534404165509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26.97827746937665</v>
      </c>
      <c r="G1080" s="1">
        <f>[1]Residential!C$224</f>
        <v>26.144867358990531</v>
      </c>
      <c r="H1080" s="1">
        <f>[1]Residential!D$224</f>
        <v>26.127598869095472</v>
      </c>
      <c r="I1080" s="1">
        <f>[1]Residential!E$224</f>
        <v>26.211833110434604</v>
      </c>
      <c r="J1080" s="1">
        <f>[1]Residential!F$224</f>
        <v>26.686369759370805</v>
      </c>
      <c r="K1080" s="1">
        <f>[1]Residential!G$224</f>
        <v>26.323226277221348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9.8845844418143933</v>
      </c>
      <c r="G1081" s="1">
        <f t="shared" ref="G1081:K1081" si="742">SUM(G1082:G1083)</f>
        <v>10.604165207239593</v>
      </c>
      <c r="H1081" s="1">
        <f t="shared" si="742"/>
        <v>15.955872411365252</v>
      </c>
      <c r="I1081" s="1">
        <f t="shared" si="742"/>
        <v>17.573294929343621</v>
      </c>
      <c r="J1081" s="1">
        <f t="shared" si="742"/>
        <v>17.650337980102016</v>
      </c>
      <c r="K1081" s="1">
        <f t="shared" si="742"/>
        <v>19.244405786954548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6.6446946725449259</v>
      </c>
      <c r="G1082" s="1">
        <f>[1]Residential!C$231-G1056</f>
        <v>6.9687088426457313</v>
      </c>
      <c r="H1082" s="1">
        <f>[1]Residential!D$231-H1056</f>
        <v>6.9024298320035911</v>
      </c>
      <c r="I1082" s="1">
        <f>[1]Residential!E$231-I1056</f>
        <v>3.62376441124999</v>
      </c>
      <c r="J1082" s="1">
        <f>[1]Residential!F$231-J1056</f>
        <v>1.2533815802680841</v>
      </c>
      <c r="K1082" s="1">
        <f>[1]Residential!G$231-K1056</f>
        <v>0.55903962740889546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3.2398897692694675</v>
      </c>
      <c r="G1083" s="1">
        <f>[1]Residential!C$233-G1057</f>
        <v>3.6354563645938605</v>
      </c>
      <c r="H1083" s="1">
        <f>[1]Residential!D$233-H1057</f>
        <v>9.0534425793616613</v>
      </c>
      <c r="I1083" s="1">
        <f>[1]Residential!E$233-I1057</f>
        <v>13.949530518093631</v>
      </c>
      <c r="J1083" s="1">
        <f>[1]Residential!F$233-J1057</f>
        <v>16.396956399833932</v>
      </c>
      <c r="K1083" s="1">
        <f>[1]Residential!G$233-K1057</f>
        <v>18.685366159545651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6.984455945409735</v>
      </c>
      <c r="G1084" s="1">
        <f t="shared" ref="G1084:K1084" si="743">G1085</f>
        <v>6.002382415245016</v>
      </c>
      <c r="H1084" s="1">
        <f t="shared" si="743"/>
        <v>5.3108982206993005E-3</v>
      </c>
      <c r="I1084" s="1">
        <f t="shared" si="743"/>
        <v>9.0596059570202669E-4</v>
      </c>
      <c r="J1084" s="1">
        <f t="shared" si="743"/>
        <v>5.094418505322551E-4</v>
      </c>
      <c r="K1084" s="1">
        <f t="shared" si="743"/>
        <v>1.3764470755301002E-4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6.984455945409735</v>
      </c>
      <c r="G1085" s="1">
        <f>[1]Residential!C$234-G1059</f>
        <v>6.002382415245016</v>
      </c>
      <c r="H1085" s="1">
        <f>[1]Residential!D$234-H1059</f>
        <v>5.3108982206993005E-3</v>
      </c>
      <c r="I1085" s="1">
        <f>[1]Residential!E$234-I1059</f>
        <v>9.0596059570202669E-4</v>
      </c>
      <c r="J1085" s="1">
        <f>[1]Residential!F$234-J1059</f>
        <v>5.094418505322551E-4</v>
      </c>
      <c r="K1085" s="1">
        <f>[1]Residential!G$234-K1059</f>
        <v>1.3764470755301002E-4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6.3804489650328904</v>
      </c>
      <c r="G1086" s="1">
        <f t="shared" ref="G1086:K1086" si="744">SUM(G1087:G1088)</f>
        <v>5.2961493691599912</v>
      </c>
      <c r="H1086" s="1">
        <f t="shared" si="744"/>
        <v>6.3810216777459052</v>
      </c>
      <c r="I1086" s="1">
        <f t="shared" si="744"/>
        <v>4.7550324140556341</v>
      </c>
      <c r="J1086" s="1">
        <f t="shared" si="744"/>
        <v>4.0646213945012351</v>
      </c>
      <c r="K1086" s="1">
        <f t="shared" si="744"/>
        <v>2.2573745784928567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6.3804489650328904</v>
      </c>
      <c r="G1087" s="1">
        <f>[1]Residential!C$235-G1061</f>
        <v>5.2961493691599912</v>
      </c>
      <c r="H1087" s="1">
        <f>[1]Residential!D$235-H1061</f>
        <v>6.3796383282030504</v>
      </c>
      <c r="I1087" s="1">
        <f>[1]Residential!E$235-I1061</f>
        <v>4.7534186288385456</v>
      </c>
      <c r="J1087" s="1">
        <f>[1]Residential!F$235-J1061</f>
        <v>4.0609980869927007</v>
      </c>
      <c r="K1087" s="1">
        <f>[1]Residential!G$235-K1061</f>
        <v>2.2561063992605916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1.3833495428545728E-3</v>
      </c>
      <c r="I1088" s="1">
        <f>[1]Residential!E$236-I1062</f>
        <v>1.6137852170882809E-3</v>
      </c>
      <c r="J1088" s="1">
        <f>[1]Residential!F$236-J1062</f>
        <v>3.6233075085341827E-3</v>
      </c>
      <c r="K1088" s="1">
        <f>[1]Residential!G$236-K1062</f>
        <v>1.2681792322651909E-3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1.3170384596534563</v>
      </c>
      <c r="G1091" s="1">
        <f t="shared" ref="G1091:K1091" si="745">SUM(G1092,G1096)</f>
        <v>1.4633760084895775</v>
      </c>
      <c r="H1091" s="1">
        <f t="shared" si="745"/>
        <v>1.3650511266422376</v>
      </c>
      <c r="I1091" s="1">
        <f t="shared" si="745"/>
        <v>1.4754117677215668</v>
      </c>
      <c r="J1091" s="1">
        <f t="shared" si="745"/>
        <v>1.4920052947646005</v>
      </c>
      <c r="K1091" s="1">
        <f t="shared" si="745"/>
        <v>1.4954513960512275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2.511311932161775E-2</v>
      </c>
      <c r="G1092" s="1">
        <f>[1]Residential!C$238-G1066</f>
        <v>2.894396443168596E-3</v>
      </c>
      <c r="H1092" s="1">
        <f>[1]Residential!D$238-H1066</f>
        <v>8.717669458917679E-3</v>
      </c>
      <c r="I1092" s="1">
        <f>[1]Residential!E$238-I1066</f>
        <v>9.372722939778666E-2</v>
      </c>
      <c r="J1092" s="1">
        <f>[1]Residential!F$238-J1066</f>
        <v>0.17071102652189063</v>
      </c>
      <c r="K1092" s="1">
        <f>[1]Residential!G$238-K1066</f>
        <v>0.17065486596620794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2.5111755623478688E-2</v>
      </c>
      <c r="G1093" s="1">
        <f t="shared" ref="G1093:K1095" si="746">IFERROR(G$1092/G$1041,0)*G1042</f>
        <v>2.8925842891116926E-3</v>
      </c>
      <c r="H1093" s="1">
        <f t="shared" si="746"/>
        <v>8.716241691801822E-3</v>
      </c>
      <c r="I1093" s="1">
        <f t="shared" si="746"/>
        <v>9.2223906961953109E-2</v>
      </c>
      <c r="J1093" s="1">
        <f t="shared" si="746"/>
        <v>0.16808766785718218</v>
      </c>
      <c r="K1093" s="1">
        <f t="shared" si="746"/>
        <v>0.16964228019576075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1.363698139058777E-6</v>
      </c>
      <c r="G1095" s="1">
        <f t="shared" si="746"/>
        <v>1.8121540569039294E-6</v>
      </c>
      <c r="H1095" s="1">
        <f t="shared" si="746"/>
        <v>1.4277671158562869E-6</v>
      </c>
      <c r="I1095" s="1">
        <f t="shared" si="746"/>
        <v>1.5033224358335583E-3</v>
      </c>
      <c r="J1095" s="1">
        <f t="shared" si="746"/>
        <v>2.623358664708442E-3</v>
      </c>
      <c r="K1095" s="1">
        <f t="shared" si="746"/>
        <v>1.0125857704471935E-3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1.2919253403318387</v>
      </c>
      <c r="G1096" s="1">
        <f>[1]Residential!C$239-G1070</f>
        <v>1.4604816120464088</v>
      </c>
      <c r="H1096" s="1">
        <f>[1]Residential!D$239-H1070</f>
        <v>1.3563334571833199</v>
      </c>
      <c r="I1096" s="1">
        <f>[1]Residential!E$239-I1070</f>
        <v>1.3816845383237801</v>
      </c>
      <c r="J1096" s="1">
        <f>[1]Residential!F$239-J1070</f>
        <v>1.3212942682427098</v>
      </c>
      <c r="K1096" s="1">
        <f>[1]Residential!G$239-K1070</f>
        <v>1.3247965300850195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0.52046992008239101</v>
      </c>
      <c r="G1097" s="1">
        <f t="shared" ref="G1097:K1097" si="747">G1098</f>
        <v>0.59724066787293673</v>
      </c>
      <c r="H1097" s="1">
        <f t="shared" si="747"/>
        <v>0.30466111075734847</v>
      </c>
      <c r="I1097" s="1">
        <f t="shared" si="747"/>
        <v>0.28619394798251729</v>
      </c>
      <c r="J1097" s="1">
        <f t="shared" si="747"/>
        <v>0.2645544864388194</v>
      </c>
      <c r="K1097" s="1">
        <f t="shared" si="747"/>
        <v>0.10702724272586073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0.52046992008239101</v>
      </c>
      <c r="G1098" s="1">
        <f>[1]Residential!C$240-G1072</f>
        <v>0.59724066787293673</v>
      </c>
      <c r="H1098" s="1">
        <f>[1]Residential!D$240-H1072</f>
        <v>0.30466111075734847</v>
      </c>
      <c r="I1098" s="1">
        <f>[1]Residential!E$240-I1072</f>
        <v>0.28619394798251729</v>
      </c>
      <c r="J1098" s="1">
        <f>[1]Residential!F$240-J1072</f>
        <v>0.2645544864388194</v>
      </c>
      <c r="K1098" s="1">
        <f>[1]Residential!G$240-K1072</f>
        <v>0.10702724272586073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0.16979171272392879</v>
      </c>
      <c r="G1099" s="1">
        <f t="shared" ref="G1099" si="748">G1100</f>
        <v>0.19483640671028546</v>
      </c>
      <c r="H1099" s="1">
        <f t="shared" ref="H1099" si="749">H1100</f>
        <v>0.12895769629295106</v>
      </c>
      <c r="I1099" s="1">
        <f t="shared" ref="I1099" si="750">I1100</f>
        <v>0.13426455257860059</v>
      </c>
      <c r="J1099" s="1">
        <f t="shared" ref="J1099" si="751">J1100</f>
        <v>0.15047969916252235</v>
      </c>
      <c r="K1099" s="1">
        <f t="shared" ref="K1099" si="752">K1100</f>
        <v>0.15505383257372563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0.16979171272392879</v>
      </c>
      <c r="G1100" s="1">
        <f>[1]Residential!C$241-G1074</f>
        <v>0.19483640671028546</v>
      </c>
      <c r="H1100" s="1">
        <f>[1]Residential!D$241-H1074</f>
        <v>0.12895769629295106</v>
      </c>
      <c r="I1100" s="1">
        <f>[1]Residential!E$241-I1074</f>
        <v>0.13426455257860059</v>
      </c>
      <c r="J1100" s="1">
        <f>[1]Residential!F$241-J1074</f>
        <v>0.15047969916252235</v>
      </c>
      <c r="K1100" s="1">
        <f>[1]Residential!G$241-K1074</f>
        <v>0.15505383257372563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1.9867239480710732</v>
      </c>
      <c r="I1101" s="1">
        <f t="shared" ref="I1101" si="755">I1102</f>
        <v>1.9867295381569523</v>
      </c>
      <c r="J1101" s="1">
        <f t="shared" ref="J1101" si="756">J1102</f>
        <v>3.0638614625510856</v>
      </c>
      <c r="K1101" s="1">
        <f t="shared" ref="K1101" si="757">K1102</f>
        <v>3.0637757957155798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1.9867239480710732</v>
      </c>
      <c r="I1102" s="1">
        <f>[1]Residential!E$242-I1076</f>
        <v>1.9867295381569523</v>
      </c>
      <c r="J1102" s="1">
        <f>[1]Residential!F$242-J1076</f>
        <v>3.0638614625510856</v>
      </c>
      <c r="K1102" s="1">
        <f>[1]Residential!G$242-K1076</f>
        <v>3.0637757957155798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0.95000000000000018</v>
      </c>
      <c r="G1107" s="4">
        <f t="shared" ref="G1107:K1108" si="765">IFERROR(G1056/G973,"-")</f>
        <v>0.94999999999999984</v>
      </c>
      <c r="H1107" s="4">
        <f t="shared" si="765"/>
        <v>0.94999999999999951</v>
      </c>
      <c r="I1107" s="4">
        <f t="shared" si="765"/>
        <v>0.95000000000000051</v>
      </c>
      <c r="J1107" s="4">
        <f t="shared" si="765"/>
        <v>0.94999999999999984</v>
      </c>
      <c r="K1107" s="4">
        <f t="shared" si="765"/>
        <v>0.94999999999999962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3.199999999999998</v>
      </c>
      <c r="G1108" s="4">
        <f t="shared" si="765"/>
        <v>3.2533333333333347</v>
      </c>
      <c r="H1108" s="4">
        <f t="shared" si="765"/>
        <v>3.3333333333333357</v>
      </c>
      <c r="I1108" s="4">
        <f t="shared" si="765"/>
        <v>3.4666666666666708</v>
      </c>
      <c r="J1108" s="4">
        <f t="shared" si="765"/>
        <v>3.7000000000000006</v>
      </c>
      <c r="K1108" s="4">
        <f t="shared" si="765"/>
        <v>3.9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0.89583333333333404</v>
      </c>
      <c r="G1109" s="4">
        <f t="shared" ref="G1109:K1109" si="766">IFERROR(G1059/G983,"-")</f>
        <v>0.89583333333333381</v>
      </c>
      <c r="H1109" s="4">
        <f t="shared" si="766"/>
        <v>0.89583333333333404</v>
      </c>
      <c r="I1109" s="4">
        <f t="shared" si="766"/>
        <v>0.89583333333333359</v>
      </c>
      <c r="J1109" s="4">
        <f t="shared" si="766"/>
        <v>0.89583333333333326</v>
      </c>
      <c r="K1109" s="4">
        <f t="shared" si="766"/>
        <v>0.8958333333333337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0.9499999999999994</v>
      </c>
      <c r="G1110" s="4">
        <f t="shared" ref="G1110:K1110" si="767">IFERROR(G1061/G996,"-")</f>
        <v>0.95</v>
      </c>
      <c r="H1110" s="4">
        <f t="shared" si="767"/>
        <v>0.95</v>
      </c>
      <c r="I1110" s="4">
        <f t="shared" si="767"/>
        <v>0.94999999999999973</v>
      </c>
      <c r="J1110" s="4">
        <f t="shared" si="767"/>
        <v>0.95000000000000073</v>
      </c>
      <c r="K1110" s="4">
        <f t="shared" si="767"/>
        <v>0.95000000000000062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1.9999999999999996</v>
      </c>
      <c r="I1111" s="4">
        <f t="shared" si="768"/>
        <v>2.0800000000000005</v>
      </c>
      <c r="J1111" s="4">
        <f t="shared" si="768"/>
        <v>2.2200000000000011</v>
      </c>
      <c r="K1111" s="4">
        <f t="shared" si="768"/>
        <v>2.3400000000000007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0.72000000000000042</v>
      </c>
      <c r="G1112" s="4">
        <f t="shared" ref="G1112:K1112" si="769">IFERROR(G1064/G1015,"-")</f>
        <v>0.72000000000000031</v>
      </c>
      <c r="H1112" s="4">
        <f t="shared" si="769"/>
        <v>0.71999999999999953</v>
      </c>
      <c r="I1112" s="4">
        <f t="shared" si="769"/>
        <v>0.72000000000000097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0.71999999999999986</v>
      </c>
      <c r="G1117" s="4">
        <f t="shared" ref="G1117:K1117" si="770">IFERROR(G1072/G1020,"-")</f>
        <v>0.71999999999999975</v>
      </c>
      <c r="H1117" s="4">
        <f t="shared" si="770"/>
        <v>0.7200000000000002</v>
      </c>
      <c r="I1117" s="4">
        <f t="shared" si="770"/>
        <v>0.72000000000000075</v>
      </c>
      <c r="J1117" s="4">
        <f t="shared" si="770"/>
        <v>0.71999999999999975</v>
      </c>
      <c r="K1117" s="4">
        <f t="shared" si="770"/>
        <v>0.72000000000000031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0.90000000000000013</v>
      </c>
      <c r="G1118" s="4">
        <f t="shared" ref="G1118:K1118" si="771">IFERROR(G1074/G1025,"-")</f>
        <v>0.8999999999999998</v>
      </c>
      <c r="H1118" s="4">
        <f t="shared" si="771"/>
        <v>0.90000000000000036</v>
      </c>
      <c r="I1118" s="4">
        <f t="shared" si="771"/>
        <v>0.90000000000000013</v>
      </c>
      <c r="J1118" s="4">
        <f t="shared" si="771"/>
        <v>0.8999999999999998</v>
      </c>
      <c r="K1118" s="4">
        <f t="shared" si="771"/>
        <v>0.89999999999999991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0.7900000000000007</v>
      </c>
      <c r="G1121" s="4">
        <f t="shared" ref="G1121:K1122" si="773">IFERROR(G1082/G976,"-")</f>
        <v>0.79200000000000093</v>
      </c>
      <c r="H1121" s="4">
        <f t="shared" si="773"/>
        <v>0.79499999999999971</v>
      </c>
      <c r="I1121" s="4">
        <f t="shared" si="773"/>
        <v>0.79999999999999949</v>
      </c>
      <c r="J1121" s="4">
        <f t="shared" si="773"/>
        <v>0.80999999999999961</v>
      </c>
      <c r="K1121" s="4">
        <f t="shared" si="773"/>
        <v>0.82000000000000095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2.8200000000000007</v>
      </c>
      <c r="G1122" s="4">
        <f t="shared" si="773"/>
        <v>2.825999999999997</v>
      </c>
      <c r="H1122" s="4">
        <f t="shared" si="773"/>
        <v>2.8350000000000017</v>
      </c>
      <c r="I1122" s="4">
        <f t="shared" si="773"/>
        <v>2.8500000000000019</v>
      </c>
      <c r="J1122" s="4">
        <f t="shared" si="773"/>
        <v>3.0100000000000011</v>
      </c>
      <c r="K1122" s="4">
        <f t="shared" si="773"/>
        <v>3.1199999999999979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0.70833333333333337</v>
      </c>
      <c r="G1123" s="4">
        <f t="shared" ref="G1123:K1123" si="774">IFERROR(G1085/G989,"-")</f>
        <v>0.71458333333333357</v>
      </c>
      <c r="H1123" s="4">
        <f t="shared" si="774"/>
        <v>0.72395833333295578</v>
      </c>
      <c r="I1123" s="4">
        <f t="shared" si="774"/>
        <v>0.73958333333184978</v>
      </c>
      <c r="J1123" s="4">
        <f t="shared" si="774"/>
        <v>0.75520833333202686</v>
      </c>
      <c r="K1123" s="4">
        <f t="shared" si="774"/>
        <v>0.75520833333333282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0.74999999999999933</v>
      </c>
      <c r="G1124" s="4">
        <f t="shared" ref="G1124:K1124" si="775">IFERROR(G1087/G1005,"-")</f>
        <v>0.75399999999999978</v>
      </c>
      <c r="H1124" s="4">
        <f t="shared" si="775"/>
        <v>0.7600902191392539</v>
      </c>
      <c r="I1124" s="4">
        <f t="shared" si="775"/>
        <v>0.77002101925204747</v>
      </c>
      <c r="J1124" s="4">
        <f t="shared" si="775"/>
        <v>0.80386500553511342</v>
      </c>
      <c r="K1124" s="4">
        <f t="shared" si="775"/>
        <v>0.87306859150861504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1.7010000000000014</v>
      </c>
      <c r="I1125" s="4">
        <f t="shared" si="776"/>
        <v>1.7100000000000004</v>
      </c>
      <c r="J1125" s="4">
        <f t="shared" si="776"/>
        <v>1.8060000000000005</v>
      </c>
      <c r="K1125" s="4">
        <f t="shared" si="776"/>
        <v>1.8720000000000021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</v>
      </c>
      <c r="G1130" s="4">
        <f t="shared" ref="G1130:K1130" si="777">IFERROR(G1098/G1022,"-")</f>
        <v>0.50000000000000078</v>
      </c>
      <c r="H1130" s="4">
        <f t="shared" si="777"/>
        <v>0.49999999999999972</v>
      </c>
      <c r="I1130" s="4">
        <f t="shared" si="777"/>
        <v>0.50000000000000011</v>
      </c>
      <c r="J1130" s="4">
        <f t="shared" si="777"/>
        <v>0.49999999999999956</v>
      </c>
      <c r="K1130" s="4">
        <f t="shared" si="777"/>
        <v>0.500000000000001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0.62499999999999878</v>
      </c>
      <c r="G1131" s="4">
        <f t="shared" ref="G1131:K1131" si="778">IFERROR(G1100/G1027,"-")</f>
        <v>0.625</v>
      </c>
      <c r="H1131" s="4">
        <f t="shared" si="778"/>
        <v>0.62499999999999911</v>
      </c>
      <c r="I1131" s="4">
        <f t="shared" si="778"/>
        <v>0.62499999999999978</v>
      </c>
      <c r="J1131" s="4">
        <f t="shared" si="778"/>
        <v>0.62499999999999989</v>
      </c>
      <c r="K1131" s="4">
        <f t="shared" si="778"/>
        <v>0.62500000000000022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139.16450933376672</v>
      </c>
      <c r="G1134" s="3">
        <f t="shared" si="780"/>
        <v>139.09975234530975</v>
      </c>
      <c r="H1134" s="3">
        <f t="shared" si="780"/>
        <v>124.92005980088776</v>
      </c>
      <c r="I1134" s="3">
        <f t="shared" si="780"/>
        <v>85.426977987736009</v>
      </c>
      <c r="J1134" s="3">
        <f t="shared" si="780"/>
        <v>51.417541892638255</v>
      </c>
      <c r="K1134" s="3">
        <f t="shared" si="780"/>
        <v>42.423456064352045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0.73809867478584779</v>
      </c>
      <c r="G1135" s="1">
        <f t="shared" ref="G1135:K1135" si="781">SUM(G1136:G1149)</f>
        <v>1.6582218947929457</v>
      </c>
      <c r="H1135" s="1">
        <f t="shared" si="781"/>
        <v>4.5006108108247096</v>
      </c>
      <c r="I1135" s="1">
        <f t="shared" si="781"/>
        <v>18.380556716456518</v>
      </c>
      <c r="J1135" s="1">
        <f t="shared" si="781"/>
        <v>35.353017492947671</v>
      </c>
      <c r="K1135" s="1">
        <f t="shared" si="781"/>
        <v>34.386133937584923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0.46789123877221933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0.37693227683437597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0.26222935319409069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0.11309579034089445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7.5898162248418128E-3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0.18197063040380887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0.43812452710277561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0.87730825803896428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1.2086359490783467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1.1350460970809582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6.6135466194145398E-2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0.10262510480693496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0.13081489940036853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5.057998867955658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11.549135299195004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10.305781520775222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4.5611671923128393E-2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6.8679058502694679E-2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8.9707388254214482E-2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7.8984963258394561E-2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0.47290579055548748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0.53672262184883879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0.15004736361265381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0.82922681653703123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3.2066561589625375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10.207828121229834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16.287566466663723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15.188490944930596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1.044316340636166E-4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1.1370496731650948E-4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1.8476725655987305E-4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2.026479763879537E-4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1.870070689899616E-4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8.2311805885900205E-4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7.9644667920661244E-3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1.1457034562306636E-3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1.2406298822861449E-2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6.9849617065331476E-3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4.9980991106617868E-3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1.7573782801822146E-2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0.1947751550179195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1.1473932973494974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3.3034945046894277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3.7096992118455132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1.7769706495060322E-2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2.0822869607480785E-2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2.6148533109339123E-2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3.5445385452503946E-3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2.6814452029471185E-3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1.6264664901837299E-4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1.5825453602762022E-4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2.4304320680284096E-4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2.0321810399446836E-4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1.8871057691179142E-4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4.0004335774295838E-5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1.8574331837234757E-4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5.309362078948595E-4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2.4545529168512679E-2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1.7122342839866387E-2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2.5327523319353232E-4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9.2947789930389532E-2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0.75022712492944621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2.2857708364650855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2.5718801604050436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5.4919693767101319E-2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6.2929263076986389E-2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7.8285712104825336E-2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3.8770960597740694E-3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2.8972657151016775E-3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2.9921002645544044E-2</v>
      </c>
      <c r="J1149" s="1">
        <f>[1]Transport!F$32</f>
        <v>0.20615065474015237</v>
      </c>
      <c r="K1149" s="1">
        <f>[1]Transport!G$32</f>
        <v>0.91043851018427879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9.3228871480309744E-4</v>
      </c>
      <c r="G1150" s="1">
        <f t="shared" ref="G1150:K1150" si="786">SUM(G1151:G1154)</f>
        <v>2.172111848374193E-3</v>
      </c>
      <c r="H1150" s="1">
        <f t="shared" si="786"/>
        <v>2.2947089969984299E-3</v>
      </c>
      <c r="I1150" s="1">
        <f t="shared" si="786"/>
        <v>2.189803668781653E-3</v>
      </c>
      <c r="J1150" s="1">
        <f t="shared" si="786"/>
        <v>2.037258144055247E-3</v>
      </c>
      <c r="K1150" s="1">
        <f t="shared" si="786"/>
        <v>9.7302208192403164E-2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4.2567667527720952E-5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9.9762913544329741E-5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1.4495936540926654E-4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5.0175713238341101E-4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2.6590603057231849E-4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8.4581919183060635E-5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1.4070615997820095E-4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2.0648503281096891E-4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2.5100157662333349E-4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3.862321933304644E-4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2.4140916279523768E-4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8.477067956200368E-4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1.929091308475254E-3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1.8507990942512014E-3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1.5949572403000493E-3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3.5858897565927024E-4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2.6173875840988862E-4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5.9746712393017116E-5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1.3766195639192989E-4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1.988854864490036E-4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7.9067984268210148E-4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9.6533154240625724E-2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77.5342998641663</v>
      </c>
      <c r="G1155" s="1">
        <f t="shared" ref="G1155:K1155" si="787">SUM(G1160:G1177)</f>
        <v>78.098852036219697</v>
      </c>
      <c r="H1155" s="1">
        <f t="shared" si="787"/>
        <v>73.882774306128326</v>
      </c>
      <c r="I1155" s="1">
        <f t="shared" si="787"/>
        <v>40.381884550753846</v>
      </c>
      <c r="J1155" s="1">
        <f t="shared" si="787"/>
        <v>9.3852057548553454</v>
      </c>
      <c r="K1155" s="1">
        <f t="shared" si="787"/>
        <v>4.6820917521591694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73.289999433110964</v>
      </c>
      <c r="G1156" s="1">
        <f t="shared" ref="G1156:K1156" si="788">G1155-G1157</f>
        <v>73.823619624777763</v>
      </c>
      <c r="H1156" s="1">
        <f t="shared" si="788"/>
        <v>69.838248723586062</v>
      </c>
      <c r="I1156" s="1">
        <f t="shared" si="788"/>
        <v>38.171056635431455</v>
      </c>
      <c r="J1156" s="1">
        <f t="shared" si="788"/>
        <v>4.8105435588157572</v>
      </c>
      <c r="K1156" s="1">
        <f t="shared" si="788"/>
        <v>-1.090814468990331E-2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4.2443004310553416</v>
      </c>
      <c r="G1157" s="1">
        <f t="shared" ref="G1157" si="790">SUM(G1158:G1159)</f>
        <v>4.27523241144194</v>
      </c>
      <c r="H1157" s="1">
        <f t="shared" ref="H1157" si="791">SUM(H1158:H1159)</f>
        <v>4.0445255825422599</v>
      </c>
      <c r="I1157" s="1">
        <f t="shared" ref="I1157" si="792">SUM(I1158:I1159)</f>
        <v>2.2108279153223913</v>
      </c>
      <c r="J1157" s="1">
        <f t="shared" ref="J1157" si="793">SUM(J1158:J1159)</f>
        <v>4.5746621960395881</v>
      </c>
      <c r="K1157" s="1">
        <f t="shared" ref="K1157" si="794">SUM(K1158:K1159)</f>
        <v>4.6929998968490727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4.2443004310553416</v>
      </c>
      <c r="G1158" s="1">
        <f>[1]Transport!C$25/SUM([1]Transport!C$21,[1]Transport!C$25)*G1155*(G$34+G$598)/(G$34+G$598+G$37)</f>
        <v>4.27523241144194</v>
      </c>
      <c r="H1158" s="1">
        <f>[1]Transport!D$25/SUM([1]Transport!D$21,[1]Transport!D$25)*H1155*(H$34+H$598)/(H$34+H$598+H$37)</f>
        <v>4.0445255825422599</v>
      </c>
      <c r="I1158" s="1">
        <f>[1]Transport!E$25/SUM([1]Transport!E$21,[1]Transport!E$25)*I1155*(I$34+I$598)/(I$34+I$598+I$37)</f>
        <v>2.2108279153223913</v>
      </c>
      <c r="J1158" s="1">
        <f>[1]Transport!F$25/SUM([1]Transport!F$21,[1]Transport!F$25)*J1155*(J$34+J$598)/(J$34+J$598+J$37)</f>
        <v>4.0192723738704625</v>
      </c>
      <c r="K1158" s="1">
        <f>[1]Transport!G$25/SUM([1]Transport!G$21,[1]Transport!G$25)*K1155*(K$34+K$598)/(K$34+K$598+K$37)</f>
        <v>3.9512376434163388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0.55538982216912547</v>
      </c>
      <c r="K1159" s="1">
        <f>(K$37+K$717)/([1]Transport!G$21+[1]Transport!G$25)*K1155</f>
        <v>0.74176225343273383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1.4633838654249252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1.2428795539670259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0.92517659277462561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0.43896180675634294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4.5426737065336245E-2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5.3190845385229897E-2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3.7774754297971995E-2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5.3310022931894352E-2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2.150913520314764E-2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3.4968772546154787E-3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0.13746251555531552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0.20520746032061277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0.96461082648296381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0.83955366318483071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4.943354708519529E-2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5.5232774326057139E-4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0.10179729184486447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1.4781021751402301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1.3971020664131326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1.1182799579093918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6.982747198104617E-4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2.0425765732802825E-4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8.4251486833684802E-2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0.12856991669897597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0.12309797802043572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0.10456313589145465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8.6641841434029513E-4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2.7449595466066121E-4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63.987650899512964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58.477135317513721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49.295197420677738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14.913411454649964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0.48389147062076876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0.54830622762448211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0.39255783987628906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0.30006649424696025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2.036118515048702E-3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1.6270227793198645E-4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3.6580518109201283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5.3067281410083949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4.9071224124980404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4.1089233001849399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1.7380503259644146E-3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2.3153948375284519E-4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3.6193097145638471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5.7399629367889107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5.6579036312396873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4.5581248336516991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1.8707117231797721E-3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2.6635985922739293E-4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3.608507346970955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4.2645369625899416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7.699738405588028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6.6072515827515783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0.21671410448199802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2.0335118399339575E-3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1.0856782678579038E-4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1.0470308334966847E-3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2.0095543305249336E-3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9.9878090317789955E-4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1.9712861420155401E-4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1.1424246511667142E-4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9.621216055228978E-4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1.5477867239303156E-3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9.9758113474100632E-4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2.6196169131652237E-4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1.2313329973546143E-4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9.8796625048047019E-4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1.5794730999071785E-3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1.0748356200723157E-3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2.8562731774087901E-4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1.5252782210784576E-4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1.5268833149095057E-3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2.6235906134765871E-3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2.6293641958846548E-3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9.4143721904040576E-4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2.9866982377783148E-4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2.3433269582511318E-3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2.0332791810557197E-3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1.8825321262074617E-3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9.5069539075214623E-4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4.208736943079694E-4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8.4293672555230348E-2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0.14812482028403862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0.12259384998898483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0.10420068469506182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2.6858738920494504E-2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9.0229689402200105E-3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8.4438018873913001E-2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0.23943876859367921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2.1072931561534918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7.0487129112084039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9.045833867167417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4.6599236142973579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0.17553636360059263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0.26382711193244002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0.24604809093149294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0.17688176579726805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1.0995531054121661E-2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3.8160683142725057E-3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60.779067899872118</v>
      </c>
      <c r="G1178" s="1">
        <f t="shared" ref="G1178:K1178" si="795">SUM(G1183:G1200)</f>
        <v>59.22286390143455</v>
      </c>
      <c r="H1178" s="1">
        <f t="shared" si="795"/>
        <v>46.353826889180496</v>
      </c>
      <c r="I1178" s="1">
        <f t="shared" si="795"/>
        <v>26.30636414968059</v>
      </c>
      <c r="J1178" s="1">
        <f t="shared" si="795"/>
        <v>6.5146586411856742</v>
      </c>
      <c r="K1178" s="1">
        <f t="shared" si="795"/>
        <v>3.2292135888305893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59.273605786823119</v>
      </c>
      <c r="G1179" s="1">
        <f t="shared" ref="G1179:K1179" si="796">G1178-G1180</f>
        <v>57.648365908024381</v>
      </c>
      <c r="H1179" s="1">
        <f t="shared" si="796"/>
        <v>44.835896050952499</v>
      </c>
      <c r="I1179" s="1">
        <f t="shared" si="796"/>
        <v>25.088283532650312</v>
      </c>
      <c r="J1179" s="1">
        <f t="shared" si="796"/>
        <v>5.4937543961486224</v>
      </c>
      <c r="K1179" s="1">
        <f t="shared" si="796"/>
        <v>-0.36869785763123009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1.5054621130489971</v>
      </c>
      <c r="G1180" s="1">
        <f t="shared" ref="G1180" si="800">SUM(G1181:G1182)</f>
        <v>1.5744979934101686</v>
      </c>
      <c r="H1180" s="1">
        <f t="shared" ref="H1180" si="801">SUM(H1181:H1182)</f>
        <v>1.5179308382279955</v>
      </c>
      <c r="I1180" s="1">
        <f t="shared" ref="I1180" si="802">SUM(I1181:I1182)</f>
        <v>1.2180806170302787</v>
      </c>
      <c r="J1180" s="1">
        <f t="shared" ref="J1180" si="803">SUM(J1181:J1182)</f>
        <v>1.0209042450370518</v>
      </c>
      <c r="K1180" s="1">
        <f t="shared" ref="K1180" si="804">SUM(K1181:K1182)</f>
        <v>3.5979114464618194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1.5054621130489971</v>
      </c>
      <c r="G1181" s="1">
        <f>[1]Transport!C$26/SUM([1]Transport!C$22,[1]Transport!C$26)*G1178*(G$33+G$580)/(G$33+G$580+G$36)</f>
        <v>1.5744979934101686</v>
      </c>
      <c r="H1181" s="1">
        <f>[1]Transport!D$26/SUM([1]Transport!D$22,[1]Transport!D$26)*H1178*(H$33+H$580)/(H$33+H$580+H$36)</f>
        <v>1.5179308382279955</v>
      </c>
      <c r="I1181" s="1">
        <f>[1]Transport!E$26/SUM([1]Transport!E$22,[1]Transport!E$26)*I1178*(I$33+I$580)/(I$33+I$580+I$36)</f>
        <v>1.2180806170302787</v>
      </c>
      <c r="J1181" s="1">
        <f>[1]Transport!F$26/SUM([1]Transport!F$22,[1]Transport!F$26)*J1178*(J$33+J$580)/(J$33+J$580+J$36)</f>
        <v>0.4474229388342264</v>
      </c>
      <c r="K1181" s="1">
        <f>[1]Transport!G$26/SUM([1]Transport!G$22,[1]Transport!G$26)*K1178*(K$33+K$580)/(K$33+K$580+K$36)</f>
        <v>0.44774108513912797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0.57348130620282534</v>
      </c>
      <c r="K1182" s="1">
        <f>(K$36+K$716)/([1]Transport!G$22+[1]Transport!G$26)*K1178</f>
        <v>3.1501703613226915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3.1662533758811959E-5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2.1274660101080006E-4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1.1365859065924633E-3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1.5004969635690644E-3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7.8635139815755491E-3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2.3121346291897749E-3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2.7546217866202907E-3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0.67329757573330684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1.5777983087435941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1.3391890705899707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5.9075064740526533E-2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5.2178630647523321E-4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2.8966582258666055E-2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4.5356626774152163E-2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4.3512882819893899E-2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3.27472409811492E-2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6.6093498930846985E-4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1.9910131042665807E-4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3.5350267116404481E-2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0.16723724299092921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0.15816285353609047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0.12831200885137925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8.1663766872616737E-4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2.6627347524836825E-4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52.524987894751185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48.7009227025586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34.430386353935113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13.196699170415766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5.0914424220592728E-3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5.9062938545447691E-3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4.5811990663425428E-3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3.4688555023305611E-3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4.2232748211171303E-4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8.0859266456988262E-5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1.2179627959539565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1.2806370013535227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0.95888535626314664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0.82821185897369243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5.4080322753069423E-4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1.0644239621558444E-4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5.0184099658034809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5.3262050732485351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5.2749901849848406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4.0288533065235779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5.8310662338588058E-4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1.1569720365093913E-4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1.9395960596187372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2.2107314672625216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2.1711871964815344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1.6712983318705483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3.930366721219972E-4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7.9869033010714812E-5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1.0740761787553292E-4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8.1359948196629969E-4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1.5591542622159669E-3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1.0391515452471936E-3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2.8424580878397022E-4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1.1304015706376559E-4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8.150096092837336E-4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1.421907201732695E-3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9.9097834398532308E-4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2.9383559080501341E-4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1.2099510952796092E-4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8.0874129079010443E-4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1.3093096103903132E-3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1.0472734654532051E-3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3.1386012659782614E-4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1.1536115672801108E-4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4.9777691835103304E-4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7.6215801885639212E-4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6.7068447118632851E-4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2.1644995700657608E-4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1.7321519862626396E-5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3.5761275713199034E-3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2.7711410248035659E-3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2.424970746698498E-3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9.357697029142364E-4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4.1673838616462777E-4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3.9760761419037169E-6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7.353334458045117E-4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3.1353741708508073E-3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4.5101555828612472E-3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9.4839554968566026E-2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3.0666199759821339E-2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9.4282759428683042E-5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3.4055726090743759E-3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0.99100566915468913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4.5418379875435164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6.3328546595787607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3.1892681044415578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5.8010272718203729E-3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0.80418333339003367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0.73333865579262258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0.52225816604233821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1.1925143724274063E-2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4.0719911391778113E-3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0.11211060622763333</v>
      </c>
      <c r="G1201" s="1">
        <f t="shared" ref="G1201:K1201" si="805">SUM(G1206:G1210)</f>
        <v>0.11764240101416228</v>
      </c>
      <c r="H1201" s="1">
        <f t="shared" si="805"/>
        <v>0.18055308575722423</v>
      </c>
      <c r="I1201" s="1">
        <f t="shared" si="805"/>
        <v>0.35598276717627347</v>
      </c>
      <c r="J1201" s="1">
        <f t="shared" si="805"/>
        <v>0.16262274550550387</v>
      </c>
      <c r="K1201" s="1">
        <f t="shared" si="805"/>
        <v>2.8714577584961942E-2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0.10366859686359124</v>
      </c>
      <c r="G1202" s="1">
        <f t="shared" ref="G1202:K1202" si="806">G1201-G1203</f>
        <v>9.8589528320728578E-2</v>
      </c>
      <c r="H1202" s="1">
        <f t="shared" si="806"/>
        <v>0.18036159372069827</v>
      </c>
      <c r="I1202" s="1">
        <f t="shared" si="806"/>
        <v>0.35597085882975721</v>
      </c>
      <c r="J1202" s="1">
        <f t="shared" si="806"/>
        <v>-0.24293748481045219</v>
      </c>
      <c r="K1202" s="1">
        <f t="shared" si="806"/>
        <v>-7.1681302726174442E-2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8.4420093640420919E-3</v>
      </c>
      <c r="G1203" s="1">
        <f t="shared" ref="G1203" si="807">SUM(G1204:G1205)</f>
        <v>1.9052872693433701E-2</v>
      </c>
      <c r="H1203" s="1">
        <f t="shared" ref="H1203" si="808">SUM(H1204:H1205)</f>
        <v>1.9149203652595422E-4</v>
      </c>
      <c r="I1203" s="1">
        <f t="shared" ref="I1203" si="809">SUM(I1204:I1205)</f>
        <v>1.1908346516286692E-5</v>
      </c>
      <c r="J1203" s="1">
        <f t="shared" ref="J1203" si="810">SUM(J1204:J1205)</f>
        <v>0.40556023031595606</v>
      </c>
      <c r="K1203" s="1">
        <f t="shared" ref="K1203" si="811">SUM(K1204:K1205)</f>
        <v>0.10039588031113639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8.4420093640420919E-3</v>
      </c>
      <c r="G1204" s="1">
        <f>[1]Transport!C$27/SUM([1]Transport!C$24,[1]Transport!C$27)*G1201*(G$45+G$612)/(G$45+G$612+G$47)</f>
        <v>1.9052872693433701E-2</v>
      </c>
      <c r="H1204" s="1">
        <f>[1]Transport!D$27/SUM([1]Transport!D$24,[1]Transport!D$27)*H1201*(H$45+H$612)/(H$45+H$612+H$47)</f>
        <v>1.9149203652595422E-4</v>
      </c>
      <c r="I1204" s="1">
        <f>[1]Transport!E$27/SUM([1]Transport!E$24,[1]Transport!E$27)*I1201*(I$45+I$612)/(I$45+I$612+I$47)</f>
        <v>1.1908346516286692E-5</v>
      </c>
      <c r="J1204" s="1">
        <f>[1]Transport!F$27/SUM([1]Transport!F$24,[1]Transport!F$27)*J1201*(J$45+J$612)/(J$45+J$612+J$47)</f>
        <v>2.181080075380998E-5</v>
      </c>
      <c r="K1204" s="1">
        <f>[1]Transport!G$27/SUM([1]Transport!G$24,[1]Transport!G$27)*K1201*(K$45+K$612)/(K$45+K$612+K$47)</f>
        <v>4.344335110319454E-6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0.40553841951520225</v>
      </c>
      <c r="K1205" s="1">
        <f>(K$47+K$714)/([1]Transport!G$24+[1]Transport!G$27)*K1201</f>
        <v>0.10039153597602607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3.5749170023165176E-3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4.1316366149472834E-3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3.2601831123567036E-3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2.6553424923396649E-3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3.1032109698166045E-4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5.3466409736465174E-5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5.5934163148613714E-2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6.0906647426261236E-2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6.04867973810638E-2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4.9848695868587381E-2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6.897278257927868E-4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1.1943909984636304E-4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4.2648756385684052E-3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5.1267035635592364E-3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1.2194073957477767E-2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1.3134319310449092E-2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3.5263852145807216E-3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4.8901894828662243E-4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4.8336650438134683E-2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4.7477413409394514E-2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0.10461203130632594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0.29034440950489732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0.1580963113681487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2.805265312709249E-2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49.003177940110689</v>
      </c>
      <c r="G1211" s="3">
        <f t="shared" ref="G1211:K1211" si="812">SUM(G1212:G1261)</f>
        <v>57.664196548298982</v>
      </c>
      <c r="H1211" s="3">
        <f t="shared" si="812"/>
        <v>60.26134034741569</v>
      </c>
      <c r="I1211" s="3">
        <f t="shared" si="812"/>
        <v>62.143230885332962</v>
      </c>
      <c r="J1211" s="3">
        <f t="shared" si="812"/>
        <v>61.954370049058006</v>
      </c>
      <c r="K1211" s="3">
        <f t="shared" si="812"/>
        <v>60.216296358773207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0.41619486892214436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0.3607035969871642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0.27746368092067725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0.13873221640803124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1.3750257338610438E-2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0.32967109110388104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0.79373792665786591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1.589394783214958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2.3232501972908173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2.4026171559553209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9.6808980810029269E-2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0.15022245057919148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0.19148662305547093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7.4038899779981469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17.949188724384157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17.701540112565279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6.1003454912199315E-2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9.1854993955110167E-2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0.11997939088661644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0.10563865435574928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0.66643895474244441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0.85057580340168915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0.19430727312740959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1.0738262748912799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4.1525329009691392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13.21886102517427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22.497675673356202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23.084809978586673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2.1204950450150623E-4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1.863134541851283E-3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1.6591346602865843E-3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1.6814020112007081E-3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1.1078544425918888E-3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7.3332340142599143E-4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5.0636248894728945E-2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9.8777147099029836E-2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7.3566483920153664E-2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7.9714396844710531E-2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2.8689738259674691E-2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1.5546625930028353E-2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4.6063990371765201E-2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0.15524828425609466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1.4225199906424248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5.4530207709639189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10.609003497213218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9.4296407595312512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9.1236022859409321E-2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0.1609283696631956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0.15577743247456619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0.1269614444811655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1.1205947141782725E-2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6.5481235781897178E-3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1.2617093728292795E-5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2.9005006344993002E-3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2.3065203213914862E-3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2.2092400767436508E-3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1.1113257232940755E-3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7.3995729056495791E-4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2.836748389902511E-6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4.9728374262183247E-4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2.1455607584467315E-3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3.4833620636320157E-3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0.10144631570271201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5.3809014150645824E-2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5.1810684041988546E-5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2.2400444759641497E-3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0.67883919481280952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3.5654764781151629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7.3403261445476664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6.5357479366598774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3.0565852132114139E-3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0.49736429190865411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0.47075768117339628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0.38008741145885072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1.2272413211104774E-2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7.0821350023390116E-3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4.6678412946948205E-5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1.0939698474623556E-4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1.5895804285482226E-4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5.9758417942653522E-4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3.3585520864682126E-4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7.5404374794534789E-5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1.2543886595825651E-4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1.8408041522257484E-4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2.237667002655977E-4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3.7563145133213933E-4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2.5407455846764037E-4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7.0360094041237251E-4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1.6011555714753344E-3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1.5361726365270285E-3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1.3238225999731661E-3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3.2527563713609636E-4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2.60205352721483E-4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4.9993230138333745E-5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1.1518903035072036E-4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1.6641799183550652E-4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7.2711364662284624E-4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0.10235178138235161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0.72261214354382508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0.62769420616687421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0.48283810006651018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0.2414200631369883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5.1690548006860404E-2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6.1589228902104012E-2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4.3631570202684454E-2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5.6227669386423207E-2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1.9490312303215164E-2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3.2431769773028666E-3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0.22107385975387867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0.38913393296665788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1.8144329175801654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1.5743318712476666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8.9771201491201158E-2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4.3321616642604059E-4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0.20201669085529969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3.6995348575291063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3.4937500424940242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2.811570211196186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5.0688016561205209E-4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1.4475994297898057E-4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0.10193145925828286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0.18031742070802884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0.17250193298628602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0.14549617590578515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6.1007843739294511E-4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1.9204306343943315E-4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18.302989623226587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17.107401141222258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14.902542862876262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4.7511910914577422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0.3317137113856789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0.37095296333658484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0.2649805743910868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0.20450225911072431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1.226213076394959E-3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1.0220338958513737E-4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2.2131634148215742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3.2076987903989229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2.9904946642417207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2.50363642119382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8.8627541921569401E-4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1.1682162767276168E-4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1.8649233327769645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2.9619795760872423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2.9193986181302294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2.3713662381016918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8.680872812280604E-4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1.2490993511284087E-4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1.6527921325971326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1.9367187620505193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3.4296770438761306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2.9451968010949421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9.4423499169202521E-2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9.6245915619164906E-4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5.627898577035407E-5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5.7558872964273439E-4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1.1708903797171091E-3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6.5445483704575178E-4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1.4364007527030529E-4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4.7677620486439387E-5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4.2647397855472301E-4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7.2328828123211051E-4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5.488626827522793E-4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1.5556137633626304E-4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4.7772015210876628E-5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4.0712362604650436E-4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6.8533724957881665E-4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5.5457487940982681E-4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1.5767783560432131E-4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5.9992942709351077E-5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6.3769229669473706E-4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1.1560086390518516E-3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1.4136849191148612E-3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5.3164814544368402E-4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1.3242575369325221E-5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3.1826992105109025E-4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1.5907377976122378E-3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1.8321484247242211E-3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7.3160506370101453E-3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2.1462818441628059E-3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3.2286254942083749E-3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1.8053866375776637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3.544032661747726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2.9862629477651264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0.1134514495864463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4.0901940100019366E-4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2.6065586364752088E-2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5.3880840142377151E-2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5.15086723928187E-2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4.1095586758791235E-2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4.7282136543263994E-4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1.4099156817541709E-4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4.7547888231949637E-2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0.27272717551026526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0.2584672864153324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0.21146828910362098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5.7661794393017651E-4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1.8613766672835551E-4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17.806942621247874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17.235951587738715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12.954705857444079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5.456800232929111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3.8184341393584231E-3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4.5254704251052984E-3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3.5337708692482666E-3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2.7151850726097929E-3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2.7616351414034321E-4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5.2661829650526722E-5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0.84895764957667141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0.90178982739569402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0.68512412812843715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0.63207581479410679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2.8465633902475786E-4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5.5629523715628785E-5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2.6512035565019905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2.8358298682930649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2.8061061560124037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2.1805110804536016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2.8129994479270424E-4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5.6203015983017234E-5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0.90386621084521002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1.007546026362101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0.99180232484407849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0.77429405497182613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1.7626393421614462E-4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3.666402563692791E-5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6.0366888576031756E-5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4.7944245137144674E-4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9.6509652579307014E-4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7.3021010547996506E-4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2.1451607823944773E-4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5.110561978296185E-5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3.8709854366323796E-4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7.0700962662109213E-4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5.7344436441678071E-4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1.803660748545153E-4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5.085200568087471E-5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3.5702686321404775E-4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6.0419405513748861E-4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5.6711724423057198E-4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1.7920363008021344E-4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4.6079172804992582E-5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2.0784540329815067E-4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3.3212636665045449E-4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3.4513856230648462E-4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1.1676008639062873E-4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2.1997156785664371E-3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2.5318781603897705E-3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1.9845389000114318E-3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1.6197068904099244E-3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1.8280564984471387E-4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3.2687064654077862E-5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3.5317415252340015E-2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3.7583807532115265E-2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3.723231647031007E-2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3.1190661393584503E-2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3.2580535788076634E-4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5.8444941064432711E-5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1.9952702582424621E-3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2.4383188138598581E-3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5.9564828453278276E-3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6.2487623879059076E-3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1.6302321669807351E-3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2.2972848500330735E-4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3.2998805922701983E-2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3.2325105888212795E-2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5.685143449063302E-2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0.13480953293032494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7.2483456749905154E-2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1.3300103291022082E-2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0.88951199431361438</v>
      </c>
      <c r="G1263" s="1">
        <f t="shared" si="816"/>
        <v>0.95694536964701848</v>
      </c>
      <c r="H1263" s="1">
        <f t="shared" si="816"/>
        <v>1.0580954326471255</v>
      </c>
      <c r="I1263" s="1">
        <f t="shared" si="816"/>
        <v>1.2266788709806371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1.8116719735064497</v>
      </c>
      <c r="G1264" s="1">
        <f t="shared" si="816"/>
        <v>1.811671973506449</v>
      </c>
      <c r="H1264" s="1">
        <f t="shared" si="816"/>
        <v>1.8116719735064506</v>
      </c>
      <c r="I1264" s="1">
        <f t="shared" si="816"/>
        <v>1.8116719735064519</v>
      </c>
      <c r="J1264" s="1">
        <f t="shared" si="816"/>
        <v>1.9222084193858597</v>
      </c>
      <c r="K1264" s="1">
        <f t="shared" si="816"/>
        <v>2.1167573388730414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1.4637982671179723</v>
      </c>
      <c r="G1265" s="1">
        <f t="shared" si="816"/>
        <v>1.4637982671179703</v>
      </c>
      <c r="H1265" s="1">
        <f t="shared" si="816"/>
        <v>1.4637982671179692</v>
      </c>
      <c r="I1265" s="1">
        <f t="shared" si="816"/>
        <v>1.4637982671179701</v>
      </c>
      <c r="J1265" s="1">
        <f t="shared" si="816"/>
        <v>1.5541586672411092</v>
      </c>
      <c r="K1265" s="1">
        <f t="shared" si="816"/>
        <v>1.7176319987844777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1.3374527251491999</v>
      </c>
      <c r="G1266" s="1">
        <f t="shared" si="816"/>
        <v>1.3374527251491977</v>
      </c>
      <c r="H1266" s="1">
        <f t="shared" si="816"/>
        <v>1.3374527251491994</v>
      </c>
      <c r="I1266" s="1">
        <f t="shared" si="816"/>
        <v>1.3374527251492003</v>
      </c>
      <c r="J1266" s="1">
        <f t="shared" si="816"/>
        <v>1.4092425342468906</v>
      </c>
      <c r="K1266" s="1">
        <f t="shared" si="816"/>
        <v>1.5847586234985325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1.2949729235430782</v>
      </c>
      <c r="G1267" s="1">
        <f t="shared" si="816"/>
        <v>1.2949729235430791</v>
      </c>
      <c r="H1267" s="1">
        <f t="shared" si="816"/>
        <v>1.2949729235430796</v>
      </c>
      <c r="I1267" s="1">
        <f t="shared" si="816"/>
        <v>1.2949729235430807</v>
      </c>
      <c r="J1267" s="1">
        <f t="shared" si="816"/>
        <v>1.381279132116078</v>
      </c>
      <c r="K1267" s="1">
        <f t="shared" si="816"/>
        <v>1.5198883195365502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0.70997967527928552</v>
      </c>
      <c r="G1268" s="1">
        <f t="shared" si="820"/>
        <v>0.7611594328382647</v>
      </c>
      <c r="H1268" s="1">
        <f t="shared" si="820"/>
        <v>0.77277452725698237</v>
      </c>
      <c r="I1268" s="1">
        <f t="shared" si="820"/>
        <v>0.81333261414219771</v>
      </c>
      <c r="J1268" s="1">
        <f t="shared" si="820"/>
        <v>0.9605590790702615</v>
      </c>
      <c r="K1268" s="1">
        <f t="shared" si="820"/>
        <v>1.2063605984954966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0.5949031739731403</v>
      </c>
      <c r="G1269" s="1">
        <f t="shared" si="820"/>
        <v>0.6328246412636177</v>
      </c>
      <c r="H1269" s="1">
        <f t="shared" si="820"/>
        <v>0.59452682567441562</v>
      </c>
      <c r="I1269" s="1">
        <f t="shared" si="820"/>
        <v>0.68361597598876145</v>
      </c>
      <c r="J1269" s="1">
        <f t="shared" si="820"/>
        <v>0.84771280114571768</v>
      </c>
      <c r="K1269" s="1">
        <f t="shared" si="820"/>
        <v>1.108804684037648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0.54553613391321054</v>
      </c>
      <c r="G1270" s="1">
        <f t="shared" si="820"/>
        <v>0.60404942643128845</v>
      </c>
      <c r="H1270" s="1">
        <f t="shared" si="820"/>
        <v>0.61793126804242104</v>
      </c>
      <c r="I1270" s="1">
        <f t="shared" si="820"/>
        <v>0.66531846125544214</v>
      </c>
      <c r="J1270" s="1">
        <f t="shared" si="820"/>
        <v>0.85907534221782522</v>
      </c>
      <c r="K1270" s="1">
        <f t="shared" si="820"/>
        <v>1.1266506215880325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0.5197556847366599</v>
      </c>
      <c r="G1271" s="1">
        <f t="shared" si="820"/>
        <v>0.57148504220273377</v>
      </c>
      <c r="H1271" s="1">
        <f t="shared" si="820"/>
        <v>0.583718184099002</v>
      </c>
      <c r="I1271" s="1">
        <f t="shared" si="820"/>
        <v>0.62533250044402033</v>
      </c>
      <c r="J1271" s="1">
        <f t="shared" si="820"/>
        <v>0.77069418857985916</v>
      </c>
      <c r="K1271" s="1">
        <f t="shared" si="820"/>
        <v>1.0077891428522567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0.72840569582556902</v>
      </c>
      <c r="G1272" s="1">
        <f t="shared" si="821"/>
        <v>0.77578919281113179</v>
      </c>
      <c r="H1272" s="1">
        <f t="shared" si="821"/>
        <v>0.78737073006864067</v>
      </c>
      <c r="I1272" s="1">
        <f t="shared" si="821"/>
        <v>0.82804667263616771</v>
      </c>
      <c r="J1272" s="1">
        <f t="shared" si="821"/>
        <v>0.9757134506209455</v>
      </c>
      <c r="K1272" s="1">
        <f t="shared" si="821"/>
        <v>1.222162949631745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0.71345424198649676</v>
      </c>
      <c r="G1273" s="1">
        <f t="shared" si="821"/>
        <v>0.64137689976776546</v>
      </c>
      <c r="H1273" s="1">
        <f t="shared" si="821"/>
        <v>0.646035789281457</v>
      </c>
      <c r="I1273" s="1">
        <f t="shared" si="821"/>
        <v>0.69099358000572153</v>
      </c>
      <c r="J1273" s="1">
        <f t="shared" si="821"/>
        <v>0.84974028737317553</v>
      </c>
      <c r="K1273" s="1">
        <f t="shared" si="821"/>
        <v>1.1259814847544114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0.54952447675419347</v>
      </c>
      <c r="G1274" s="1">
        <f t="shared" si="821"/>
        <v>0.61222673708553987</v>
      </c>
      <c r="H1274" s="1">
        <f t="shared" si="821"/>
        <v>0.62626230778006864</v>
      </c>
      <c r="I1274" s="1">
        <f t="shared" si="821"/>
        <v>0.67374010000588014</v>
      </c>
      <c r="J1274" s="1">
        <f t="shared" si="821"/>
        <v>0.85168176154272524</v>
      </c>
      <c r="K1274" s="1">
        <f t="shared" si="821"/>
        <v>1.1344523064160197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0.52690412749124205</v>
      </c>
      <c r="G1275" s="1">
        <f t="shared" si="821"/>
        <v>0.57893439574353089</v>
      </c>
      <c r="H1275" s="1">
        <f t="shared" si="821"/>
        <v>0.59120513336979497</v>
      </c>
      <c r="I1275" s="1">
        <f t="shared" si="821"/>
        <v>0.63290531348270629</v>
      </c>
      <c r="J1275" s="1">
        <f t="shared" si="821"/>
        <v>0.77662492018969298</v>
      </c>
      <c r="K1275" s="1">
        <f t="shared" si="821"/>
        <v>1.0161965831393069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1.0965696656165209</v>
      </c>
      <c r="H1276" s="1">
        <f t="shared" si="822"/>
        <v>1.0965696656165209</v>
      </c>
      <c r="I1276" s="1">
        <f t="shared" si="822"/>
        <v>1.0965696656165194</v>
      </c>
      <c r="J1276" s="1">
        <f t="shared" si="822"/>
        <v>1.190982929506021</v>
      </c>
      <c r="K1276" s="1">
        <f t="shared" si="822"/>
        <v>1.263059765601964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0.89149519806162247</v>
      </c>
      <c r="G1277" s="1">
        <f t="shared" si="823"/>
        <v>0.89149519806162181</v>
      </c>
      <c r="H1277" s="1">
        <f t="shared" si="823"/>
        <v>0.89149519806162003</v>
      </c>
      <c r="I1277" s="1">
        <f t="shared" si="823"/>
        <v>0.89149519806162048</v>
      </c>
      <c r="J1277" s="1">
        <f t="shared" si="823"/>
        <v>0.97255344794820098</v>
      </c>
      <c r="K1277" s="1">
        <f t="shared" si="823"/>
        <v>1.0524644364188671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0.83000507256490597</v>
      </c>
      <c r="G1278" s="1">
        <f t="shared" si="824"/>
        <v>0.83000507256490696</v>
      </c>
      <c r="H1278" s="1">
        <f t="shared" si="824"/>
        <v>0.83000507256490474</v>
      </c>
      <c r="I1278" s="1">
        <f t="shared" si="824"/>
        <v>0.83000507256490685</v>
      </c>
      <c r="J1278" s="1">
        <f t="shared" si="824"/>
        <v>0.90709882125649033</v>
      </c>
      <c r="K1278" s="1">
        <f t="shared" si="824"/>
        <v>0.99414146495642697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0.83675282096654235</v>
      </c>
      <c r="H1279" s="1">
        <f t="shared" si="825"/>
        <v>0.83675282096654158</v>
      </c>
      <c r="I1279" s="1">
        <f t="shared" si="825"/>
        <v>0.83675282096654102</v>
      </c>
      <c r="J1279" s="1">
        <f t="shared" si="825"/>
        <v>0.91960564487943763</v>
      </c>
      <c r="K1279" s="1">
        <f t="shared" si="825"/>
        <v>1.0602759454769493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0.49379534694678284</v>
      </c>
      <c r="G1280" s="1">
        <f t="shared" si="826"/>
        <v>0.50503220860251374</v>
      </c>
      <c r="H1280" s="1">
        <f t="shared" si="826"/>
        <v>0.52188750108610915</v>
      </c>
      <c r="I1280" s="1">
        <f t="shared" si="826"/>
        <v>0.54997965522543679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1.1378881985847908</v>
      </c>
      <c r="G1281" s="1">
        <f t="shared" si="826"/>
        <v>1.1578915216716257</v>
      </c>
      <c r="H1281" s="1">
        <f t="shared" si="826"/>
        <v>1.1550457710065607</v>
      </c>
      <c r="I1281" s="1">
        <f t="shared" si="826"/>
        <v>1.0547297917739833</v>
      </c>
      <c r="J1281" s="1">
        <f t="shared" si="826"/>
        <v>0.90614114045658878</v>
      </c>
      <c r="K1281" s="1">
        <f t="shared" si="826"/>
        <v>0.92744947596380267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1.60824832035696</v>
      </c>
      <c r="G1282" s="1">
        <f t="shared" si="826"/>
        <v>1.8962952533922568</v>
      </c>
      <c r="H1282" s="1">
        <f t="shared" si="826"/>
        <v>1.8809999512401394</v>
      </c>
      <c r="I1282" s="1">
        <f t="shared" si="826"/>
        <v>1.8752010029656341</v>
      </c>
      <c r="J1282" s="1">
        <f t="shared" si="826"/>
        <v>1.8159975721848711</v>
      </c>
      <c r="K1282" s="1">
        <f t="shared" si="826"/>
        <v>0.78434619971943431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1.9844996580377217</v>
      </c>
      <c r="G1283" s="1">
        <f t="shared" si="826"/>
        <v>2.5028952123543995</v>
      </c>
      <c r="H1283" s="1">
        <f t="shared" si="826"/>
        <v>2.5007121000570467</v>
      </c>
      <c r="I1283" s="1">
        <f t="shared" si="826"/>
        <v>2.5141917203384168</v>
      </c>
      <c r="J1283" s="1">
        <f t="shared" si="826"/>
        <v>0.7259036468478175</v>
      </c>
      <c r="K1283" s="1">
        <f t="shared" si="826"/>
        <v>0.7087124412990935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1.2098476013782273</v>
      </c>
      <c r="G1284" s="1">
        <f t="shared" si="826"/>
        <v>1.4024853195651563</v>
      </c>
      <c r="H1284" s="1">
        <f t="shared" si="826"/>
        <v>1.4013384765560379</v>
      </c>
      <c r="I1284" s="1">
        <f t="shared" si="826"/>
        <v>1.391467218971153</v>
      </c>
      <c r="J1284" s="1">
        <f t="shared" si="826"/>
        <v>0.70413835543588787</v>
      </c>
      <c r="K1284" s="1">
        <f t="shared" si="826"/>
        <v>0.69962074186791423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0.28603940550919488</v>
      </c>
      <c r="G1285" s="1">
        <f t="shared" si="826"/>
        <v>0.29254854993039725</v>
      </c>
      <c r="H1285" s="1">
        <f t="shared" si="826"/>
        <v>0.30231226656220123</v>
      </c>
      <c r="I1285" s="1">
        <f t="shared" si="826"/>
        <v>0.31858512761520658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0.68551262323374718</v>
      </c>
      <c r="G1286" s="1">
        <f t="shared" si="826"/>
        <v>0.67654340703684113</v>
      </c>
      <c r="H1286" s="1">
        <f t="shared" si="826"/>
        <v>0.67501027230686039</v>
      </c>
      <c r="I1286" s="1">
        <f t="shared" si="826"/>
        <v>0.68152313914267015</v>
      </c>
      <c r="J1286" s="1">
        <f t="shared" si="826"/>
        <v>0.60223069891667347</v>
      </c>
      <c r="K1286" s="1">
        <f t="shared" si="826"/>
        <v>0.62816200783532294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0.60501150044260477</v>
      </c>
      <c r="G1287" s="1">
        <f t="shared" si="826"/>
        <v>0.60445885019265178</v>
      </c>
      <c r="H1287" s="1">
        <f t="shared" si="826"/>
        <v>0.60941921004969735</v>
      </c>
      <c r="I1287" s="1">
        <f t="shared" si="826"/>
        <v>0.609316903306794</v>
      </c>
      <c r="J1287" s="1">
        <f t="shared" si="826"/>
        <v>0.50992506141841132</v>
      </c>
      <c r="K1287" s="1">
        <f t="shared" si="826"/>
        <v>0.50454300829944798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0.51527044653643328</v>
      </c>
      <c r="G1288" s="1">
        <f t="shared" si="826"/>
        <v>0.51602764838482618</v>
      </c>
      <c r="H1288" s="1">
        <f t="shared" si="826"/>
        <v>0.51598592135981081</v>
      </c>
      <c r="I1288" s="1">
        <f t="shared" si="826"/>
        <v>0.52025039345003943</v>
      </c>
      <c r="J1288" s="1">
        <f t="shared" si="826"/>
        <v>0.46404118308111908</v>
      </c>
      <c r="K1288" s="1">
        <f t="shared" si="826"/>
        <v>0.46895179880015087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0.45802653941788857</v>
      </c>
      <c r="G1289" s="1">
        <f t="shared" si="826"/>
        <v>0.45414514612960699</v>
      </c>
      <c r="H1289" s="1">
        <f t="shared" si="826"/>
        <v>0.44542773575100525</v>
      </c>
      <c r="I1289" s="1">
        <f t="shared" si="826"/>
        <v>0.44575218064701272</v>
      </c>
      <c r="J1289" s="1">
        <f t="shared" si="826"/>
        <v>0.43570537042293012</v>
      </c>
      <c r="K1289" s="1">
        <f t="shared" si="826"/>
        <v>0.47329901763586829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0.51837627625535199</v>
      </c>
      <c r="H1290" s="1">
        <f t="shared" si="826"/>
        <v>0.54973426878030618</v>
      </c>
      <c r="I1290" s="1">
        <f t="shared" si="826"/>
        <v>0.58266171853699045</v>
      </c>
      <c r="J1290" s="1">
        <f t="shared" si="826"/>
        <v>0.65525365469385877</v>
      </c>
      <c r="K1290" s="1">
        <f t="shared" si="826"/>
        <v>0.7286617209383951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0.41733711223535025</v>
      </c>
      <c r="H1291" s="1">
        <f t="shared" si="826"/>
        <v>0.44326411142481431</v>
      </c>
      <c r="I1291" s="1">
        <f t="shared" si="826"/>
        <v>0.46730487479273297</v>
      </c>
      <c r="J1291" s="1">
        <f t="shared" si="826"/>
        <v>0.55019352675988198</v>
      </c>
      <c r="K1291" s="1">
        <f t="shared" si="826"/>
        <v>0.59383253923300472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0.38796990995538683</v>
      </c>
      <c r="H1292" s="1">
        <f t="shared" si="826"/>
        <v>0.41208252392074224</v>
      </c>
      <c r="I1292" s="1">
        <f t="shared" si="826"/>
        <v>0.43390245115228115</v>
      </c>
      <c r="J1292" s="1">
        <f t="shared" si="826"/>
        <v>0.51596250538525568</v>
      </c>
      <c r="K1292" s="1">
        <f t="shared" si="826"/>
        <v>0.55204045905499344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0.39332458747711407</v>
      </c>
      <c r="H1293" s="1">
        <f t="shared" si="826"/>
        <v>0.4176431102939463</v>
      </c>
      <c r="I1293" s="1">
        <f t="shared" si="826"/>
        <v>0.44062081679732606</v>
      </c>
      <c r="J1293" s="1">
        <f t="shared" si="826"/>
        <v>0.53765276081856139</v>
      </c>
      <c r="K1293" s="1">
        <f t="shared" si="826"/>
        <v>0.56471970163404606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0.41824117647058795</v>
      </c>
      <c r="G1295" s="1">
        <f t="shared" si="827"/>
        <v>1.496004728343149</v>
      </c>
      <c r="H1295" s="1">
        <f t="shared" si="827"/>
        <v>1.3995755080065551</v>
      </c>
      <c r="I1295" s="1">
        <f t="shared" si="827"/>
        <v>1.2210277456118901</v>
      </c>
      <c r="J1295" s="1">
        <f t="shared" si="827"/>
        <v>0.93037930041860073</v>
      </c>
      <c r="K1295" s="1">
        <f t="shared" si="827"/>
        <v>0.92826854330489939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1.1720757854636916</v>
      </c>
      <c r="G1296" s="1">
        <f t="shared" si="827"/>
        <v>2.6814096807215853</v>
      </c>
      <c r="H1296" s="1">
        <f t="shared" si="827"/>
        <v>2.2461886554878174</v>
      </c>
      <c r="I1296" s="1">
        <f t="shared" si="827"/>
        <v>2.2299039122605357</v>
      </c>
      <c r="J1296" s="1">
        <f t="shared" si="827"/>
        <v>1.9204625519202625</v>
      </c>
      <c r="K1296" s="1">
        <f t="shared" si="827"/>
        <v>0.78388297263528883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0.89985025268053276</v>
      </c>
      <c r="G1297" s="1">
        <f t="shared" si="827"/>
        <v>1.1879375512352424</v>
      </c>
      <c r="H1297" s="1">
        <f t="shared" si="827"/>
        <v>1.1837568337179709</v>
      </c>
      <c r="I1297" s="1">
        <f t="shared" si="827"/>
        <v>1.254932798230169</v>
      </c>
      <c r="J1297" s="1">
        <f t="shared" si="827"/>
        <v>0.71538256119160604</v>
      </c>
      <c r="K1297" s="1">
        <f t="shared" si="827"/>
        <v>0.70813983028681993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1.3450503238173492</v>
      </c>
      <c r="G1298" s="1">
        <f t="shared" si="827"/>
        <v>1.6307801458139186</v>
      </c>
      <c r="H1298" s="1">
        <f t="shared" si="827"/>
        <v>1.6341845170133702</v>
      </c>
      <c r="I1298" s="1">
        <f t="shared" si="827"/>
        <v>1.6480787028169723</v>
      </c>
      <c r="J1298" s="1">
        <f t="shared" si="827"/>
        <v>0.70608786002930068</v>
      </c>
      <c r="K1298" s="1">
        <f t="shared" si="827"/>
        <v>0.69904697249598158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</v>
      </c>
      <c r="G1299" s="1">
        <f t="shared" si="827"/>
        <v>0.35391427166601075</v>
      </c>
      <c r="H1299" s="1">
        <f t="shared" si="827"/>
        <v>0.3762579288037371</v>
      </c>
      <c r="I1299" s="1">
        <f t="shared" si="827"/>
        <v>0.41349735736661436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0.74997099501991982</v>
      </c>
      <c r="G1300" s="1">
        <f t="shared" si="827"/>
        <v>0.76621152562923089</v>
      </c>
      <c r="H1300" s="1">
        <f t="shared" si="827"/>
        <v>0.77136374518418305</v>
      </c>
      <c r="I1300" s="1">
        <f t="shared" si="827"/>
        <v>0.78273225009966185</v>
      </c>
      <c r="J1300" s="1">
        <f t="shared" si="827"/>
        <v>0.65390846165036709</v>
      </c>
      <c r="K1300" s="1">
        <f t="shared" si="827"/>
        <v>0.65127760809627555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0.6970308554554282</v>
      </c>
      <c r="G1301" s="1">
        <f t="shared" si="827"/>
        <v>0.70417286588047989</v>
      </c>
      <c r="H1301" s="1">
        <f t="shared" si="827"/>
        <v>0.71450056427852959</v>
      </c>
      <c r="I1301" s="1">
        <f t="shared" si="827"/>
        <v>0.76318131399055977</v>
      </c>
      <c r="J1301" s="1">
        <f t="shared" si="827"/>
        <v>0.52635843229800561</v>
      </c>
      <c r="K1301" s="1">
        <f t="shared" si="827"/>
        <v>0.52262562375013466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0.52829553076927926</v>
      </c>
      <c r="G1302" s="1">
        <f t="shared" si="827"/>
        <v>0.53242971858825716</v>
      </c>
      <c r="H1302" s="1">
        <f t="shared" si="827"/>
        <v>0.53196424213260751</v>
      </c>
      <c r="I1302" s="1">
        <f t="shared" si="827"/>
        <v>0.54122374644986115</v>
      </c>
      <c r="J1302" s="1">
        <f t="shared" si="827"/>
        <v>0.48241596564158606</v>
      </c>
      <c r="K1302" s="1">
        <f t="shared" si="827"/>
        <v>0.48577678811134367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0.46600744849052816</v>
      </c>
      <c r="G1303" s="1">
        <f t="shared" si="827"/>
        <v>0.45575233414020799</v>
      </c>
      <c r="H1303" s="1">
        <f t="shared" si="827"/>
        <v>0.45680184852384914</v>
      </c>
      <c r="I1303" s="1">
        <f t="shared" si="827"/>
        <v>0.46328895338824505</v>
      </c>
      <c r="J1303" s="1">
        <f t="shared" si="827"/>
        <v>0.4484668905435697</v>
      </c>
      <c r="K1303" s="1">
        <f t="shared" si="827"/>
        <v>0.45905182841025827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0.56203544748554679</v>
      </c>
      <c r="H1304" s="1">
        <f t="shared" si="827"/>
        <v>0.58928559075865516</v>
      </c>
      <c r="I1304" s="1">
        <f t="shared" si="827"/>
        <v>0.61898719657246426</v>
      </c>
      <c r="J1304" s="1">
        <f t="shared" si="827"/>
        <v>0.70269837813334768</v>
      </c>
      <c r="K1304" s="1">
        <f t="shared" si="827"/>
        <v>0.75468510567373814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0.4521014576628139</v>
      </c>
      <c r="H1305" s="1">
        <f t="shared" si="827"/>
        <v>0.47496193818308136</v>
      </c>
      <c r="I1305" s="1">
        <f t="shared" si="827"/>
        <v>0.49722627873292335</v>
      </c>
      <c r="J1305" s="1">
        <f t="shared" si="827"/>
        <v>0.57866487991111315</v>
      </c>
      <c r="K1305" s="1">
        <f t="shared" si="827"/>
        <v>0.61383331529162699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0.42028149632876899</v>
      </c>
      <c r="H1306" s="1">
        <f t="shared" si="827"/>
        <v>0.4414599171327685</v>
      </c>
      <c r="I1306" s="1">
        <f t="shared" si="827"/>
        <v>0.46146003232755212</v>
      </c>
      <c r="J1306" s="1">
        <f t="shared" si="827"/>
        <v>0.54151782026211592</v>
      </c>
      <c r="K1306" s="1">
        <f t="shared" si="827"/>
        <v>0.57096653857481316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0.39943403925494797</v>
      </c>
      <c r="H1307" s="1">
        <f t="shared" si="827"/>
        <v>0.41754729003239516</v>
      </c>
      <c r="I1307" s="1">
        <f t="shared" si="827"/>
        <v>0.43577100605568075</v>
      </c>
      <c r="J1307" s="1">
        <f t="shared" si="827"/>
        <v>0.51460646121117481</v>
      </c>
      <c r="K1307" s="1">
        <f t="shared" si="827"/>
        <v>0.53943224570417159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0.61531937025140415</v>
      </c>
      <c r="G1309" s="1">
        <f t="shared" si="828"/>
        <v>3.4431701357194489</v>
      </c>
      <c r="H1309" s="1">
        <f t="shared" si="828"/>
        <v>0.63295121789974829</v>
      </c>
      <c r="I1309" s="1">
        <f t="shared" si="828"/>
        <v>0.35912439397099044</v>
      </c>
      <c r="J1309" s="1">
        <f t="shared" si="828"/>
        <v>1.9275253864835581E-3</v>
      </c>
      <c r="K1309" s="1">
        <f t="shared" si="828"/>
        <v>1.0658987716144811E-3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0.63141045229377546</v>
      </c>
      <c r="G1310" s="1">
        <f t="shared" si="828"/>
        <v>11.035973049574894</v>
      </c>
      <c r="H1310" s="1">
        <f t="shared" si="828"/>
        <v>3.7570235599225781E-2</v>
      </c>
      <c r="I1310" s="1">
        <f t="shared" si="828"/>
        <v>6.8674095111116414E-3</v>
      </c>
      <c r="J1310" s="1">
        <f t="shared" si="828"/>
        <v>5.1446839599890292E-5</v>
      </c>
      <c r="K1310" s="1">
        <f t="shared" si="828"/>
        <v>1.8325502639003266E-5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0.46783785210492473</v>
      </c>
      <c r="G1311" s="1">
        <f t="shared" si="828"/>
        <v>3.0320434565351269E-3</v>
      </c>
      <c r="H1311" s="1">
        <f t="shared" si="828"/>
        <v>8.1224176555779893E-3</v>
      </c>
      <c r="I1311" s="1">
        <f t="shared" si="828"/>
        <v>1.1964891684239046E-2</v>
      </c>
      <c r="J1311" s="1">
        <f t="shared" si="828"/>
        <v>0.13670545233449374</v>
      </c>
      <c r="K1311" s="1">
        <f t="shared" si="828"/>
        <v>5.6416744818774962E-2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0.68268706299656889</v>
      </c>
      <c r="G1312" s="1">
        <f t="shared" si="828"/>
        <v>0.27477427874258842</v>
      </c>
      <c r="H1312" s="1">
        <f t="shared" si="828"/>
        <v>0.31487379045449682</v>
      </c>
      <c r="I1312" s="1">
        <f t="shared" si="828"/>
        <v>0.3786967947905488</v>
      </c>
      <c r="J1312" s="1">
        <f t="shared" si="828"/>
        <v>0.44571536733434375</v>
      </c>
      <c r="K1312" s="1">
        <f t="shared" si="828"/>
        <v>0.46318296870880854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0.75417163832506484</v>
      </c>
      <c r="G1313" s="3">
        <f t="shared" ref="G1313:K1313" si="831">G1314+G1320+G1325+G1339</f>
        <v>1.2636557693221206</v>
      </c>
      <c r="H1313" s="3">
        <f t="shared" si="831"/>
        <v>2.3267381488647771</v>
      </c>
      <c r="I1313" s="3">
        <f t="shared" si="831"/>
        <v>3.7640758283766838</v>
      </c>
      <c r="J1313" s="3">
        <f t="shared" si="831"/>
        <v>2.5766548007596035</v>
      </c>
      <c r="K1313" s="3">
        <f t="shared" si="831"/>
        <v>1.2102535859576775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7.0070325861935467E-3</v>
      </c>
      <c r="G1314" s="1">
        <f t="shared" ref="G1314:K1314" si="832">SUM(G1315:G1319)</f>
        <v>1.4762156070132945E-2</v>
      </c>
      <c r="H1314" s="1">
        <f t="shared" si="832"/>
        <v>1.1927966236433754E-2</v>
      </c>
      <c r="I1314" s="1">
        <f t="shared" si="832"/>
        <v>5.649686944982709E-2</v>
      </c>
      <c r="J1314" s="1">
        <f t="shared" si="832"/>
        <v>0.53103393507470498</v>
      </c>
      <c r="K1314" s="1">
        <f t="shared" si="832"/>
        <v>1.077990095369648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4.7420350396774961E-4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4.7522674252805204E-4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4.6538502121307721E-4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8.0110604849339581E-7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1.3129825625063834E-3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6.6722481523973191E-3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5.3321656276971031E-2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0.10138337136073519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0.20670391183533088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1.3697788590801673E-3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2.4441421880535361E-3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2.7033500771928573E-3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2.2184999461912326E-3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0.11114852848818738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0.11981915181637964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4.9787909405976201E-3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1.0473121026676586E-2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1.8416085653465597E-3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8.8135995311238585E-4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0.31839493655813272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0.75141851439086604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1.8345817649951653E-4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5.6683550368386762E-5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2.4537442028394136E-4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7.5353273552437302E-5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1.0709866764970025E-4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4.8517327071411692E-5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1.4017125130058442E-4</v>
      </c>
      <c r="J1320" s="1">
        <f t="shared" si="835"/>
        <v>1.3150193763872303E-4</v>
      </c>
      <c r="K1320" s="1">
        <f t="shared" si="835"/>
        <v>3.6454558193726784E-3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5.7417974023173873E-5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3.3168115401235624E-5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2.9400287129507808E-3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4.1770241520777466E-5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4.405447894296328E-5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2.7539897879928082E-4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4.0427229327195008E-5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5.0845409157042494E-5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4.2865443459201542E-4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5.5580642943808699E-7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3.4339341374816123E-6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1.3736930306013131E-6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0.74684867056922022</v>
      </c>
      <c r="G1325" s="1">
        <f t="shared" ref="G1325:K1325" si="836">SUM(G1330:G1338)</f>
        <v>1.2480297723116678</v>
      </c>
      <c r="H1325" s="1">
        <f t="shared" si="836"/>
        <v>2.1961040687727418</v>
      </c>
      <c r="I1325" s="1">
        <f t="shared" si="836"/>
        <v>3.6016404724440196</v>
      </c>
      <c r="J1325" s="1">
        <f t="shared" si="836"/>
        <v>1.8143467669203583</v>
      </c>
      <c r="K1325" s="1">
        <f t="shared" si="836"/>
        <v>9.6248394020849684E-2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0.72834966397742384</v>
      </c>
      <c r="G1326" s="1">
        <f t="shared" ref="G1326:K1326" si="837">G1325-G1327</f>
        <v>1.2148496752550431</v>
      </c>
      <c r="H1326" s="1">
        <f t="shared" si="837"/>
        <v>2.1241890983449991</v>
      </c>
      <c r="I1326" s="1">
        <f t="shared" si="837"/>
        <v>3.4348713809787856</v>
      </c>
      <c r="J1326" s="1">
        <f t="shared" si="837"/>
        <v>1.5300226882022248</v>
      </c>
      <c r="K1326" s="1">
        <f t="shared" si="837"/>
        <v>-1.0989231805129576E-2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1.8499006591796357E-2</v>
      </c>
      <c r="G1327" s="1">
        <f t="shared" ref="G1327" si="838">SUM(G1328:G1329)</f>
        <v>3.3180097056624641E-2</v>
      </c>
      <c r="H1327" s="1">
        <f t="shared" ref="H1327" si="839">SUM(H1328:H1329)</f>
        <v>7.1914970427742683E-2</v>
      </c>
      <c r="I1327" s="1">
        <f t="shared" ref="I1327" si="840">SUM(I1328:I1329)</f>
        <v>0.16676909146523403</v>
      </c>
      <c r="J1327" s="1">
        <f t="shared" ref="J1327" si="841">SUM(J1328:J1329)</f>
        <v>0.28432407871813348</v>
      </c>
      <c r="K1327" s="1">
        <f t="shared" ref="K1327" si="842">SUM(K1328:K1329)</f>
        <v>0.10723762582597926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1.8499006591796357E-2</v>
      </c>
      <c r="G1328" s="1">
        <f>[1]Transport!C$26/SUM([1]Transport!C$22,[1]Transport!C$26)*G1325*(G$33+G$580)/(G$33+G$580+G$36)</f>
        <v>3.3180097056624641E-2</v>
      </c>
      <c r="H1328" s="1">
        <f>[1]Transport!D$26/SUM([1]Transport!D$22,[1]Transport!D$26)*H1325*(H$33+H$580)/(H$33+H$580+H$36)</f>
        <v>7.1914970427742683E-2</v>
      </c>
      <c r="I1328" s="1">
        <f>[1]Transport!E$26/SUM([1]Transport!E$22,[1]Transport!E$26)*I1325*(I$33+I$580)/(I$33+I$580+I$36)</f>
        <v>0.16676909146523403</v>
      </c>
      <c r="J1328" s="1">
        <f>[1]Transport!F$26/SUM([1]Transport!F$22,[1]Transport!F$26)*J1325*(J$33+J$580)/(J$33+J$580+J$36)</f>
        <v>0.12460827300878177</v>
      </c>
      <c r="K1328" s="1">
        <f>[1]Transport!G$26/SUM([1]Transport!G$22,[1]Transport!G$26)*K1325*(K$33+K$580)/(K$33+K$580+K$36)</f>
        <v>1.3345156396854983E-2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0.15971580570935168</v>
      </c>
      <c r="K1329" s="1">
        <f>(K$36+K$716)/([1]Transport!G$22+[1]Transport!G$26)*K1325</f>
        <v>9.3892469429124284E-2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0.21260344731985997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0.2045175401549556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1.5390455012712946E-3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1.8842160366098603E-3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6.2819445697825341E-2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3.7153988942249853E-3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4.0410091455605375E-3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4.3465364359685735E-3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1.4098975713805215E-3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5.4092241513799895E-4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0.11942470384030639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0.119671437038566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7.1850858394783446E-2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0.18355588758386293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3.1308934962938337E-2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3.8784546623500375E-6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2.3109388361570623E-5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1.8692345524019484E-5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3.4885714814847297E-5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1.15674529321508E-6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1.733916038238998E-2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1.7318085190429839E-2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1.7249731817530495E-2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2.7113952895614917E-4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9.8799143853625648E-4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0.19141785114298468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0.61159667123668104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0.45298919406936394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4.8409736016457504E-4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0.10972926604920463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0.13211846751310982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0.23946359423632288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0.39960648122715858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4.0284998747308662E-2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4.1711162790451859E-4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0.61554924431583602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0.7618114226940319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1.4196283995858909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2.5126510820669732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1.1341421141319346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6.7672521158569675E-4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3.9598602928334631E-3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4.6376966506248255E-5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9.1396262569217593E-5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3.1105235659685167E-5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4.5573065082981971E-5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3.1593516965112636E-4</v>
      </c>
      <c r="G1339" s="1">
        <f t="shared" ref="G1339:K1339" si="843">SUM(G1344:G1348)</f>
        <v>8.6384094031979007E-4</v>
      </c>
      <c r="H1339" s="1">
        <f t="shared" si="843"/>
        <v>0.11870611385560187</v>
      </c>
      <c r="I1339" s="1">
        <f t="shared" si="843"/>
        <v>0.10579831523153665</v>
      </c>
      <c r="J1339" s="1">
        <f t="shared" si="843"/>
        <v>0.23114259682690161</v>
      </c>
      <c r="K1339" s="1">
        <f t="shared" si="843"/>
        <v>3.2369640747807377E-2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2.9214502391585487E-4</v>
      </c>
      <c r="G1340" s="1">
        <f t="shared" ref="G1340:K1340" si="844">G1339-G1341</f>
        <v>7.2393686388643288E-4</v>
      </c>
      <c r="H1340" s="1">
        <f t="shared" si="844"/>
        <v>0.11858021583843446</v>
      </c>
      <c r="I1340" s="1">
        <f t="shared" si="844"/>
        <v>0.10579477606302967</v>
      </c>
      <c r="J1340" s="1">
        <f t="shared" si="844"/>
        <v>-0.34529733790396133</v>
      </c>
      <c r="K1340" s="1">
        <f t="shared" si="844"/>
        <v>-8.0805577261782585E-2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2.3790145735271518E-5</v>
      </c>
      <c r="G1341" s="1">
        <f t="shared" ref="G1341" si="845">SUM(G1342:G1343)</f>
        <v>1.399040764333572E-4</v>
      </c>
      <c r="H1341" s="1">
        <f t="shared" ref="H1341" si="846">SUM(H1342:H1343)</f>
        <v>1.2589801716740519E-4</v>
      </c>
      <c r="I1341" s="1">
        <f t="shared" ref="I1341" si="847">SUM(I1342:I1343)</f>
        <v>3.5391685069760952E-6</v>
      </c>
      <c r="J1341" s="1">
        <f t="shared" ref="J1341" si="848">SUM(J1342:J1343)</f>
        <v>0.57643993473086297</v>
      </c>
      <c r="K1341" s="1">
        <f t="shared" ref="K1341" si="849">SUM(K1342:K1343)</f>
        <v>0.11317521800958996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2.3790145735271518E-5</v>
      </c>
      <c r="G1342" s="1">
        <f>[1]Transport!C$27/SUM([1]Transport!C$24,[1]Transport!C$27)*G1339*(G$45+G$612)/(G$45+G$612+G$47)</f>
        <v>1.399040764333572E-4</v>
      </c>
      <c r="H1342" s="1">
        <f>[1]Transport!D$27/SUM([1]Transport!D$24,[1]Transport!D$27)*H1339*(H$45+H$612)/(H$45+H$612+H$47)</f>
        <v>1.2589801716740519E-4</v>
      </c>
      <c r="I1342" s="1">
        <f>[1]Transport!E$27/SUM([1]Transport!E$24,[1]Transport!E$27)*I1339*(I$45+I$612)/(I$45+I$612+I$47)</f>
        <v>3.5391685069760952E-6</v>
      </c>
      <c r="J1342" s="1">
        <f>[1]Transport!F$27/SUM([1]Transport!F$24,[1]Transport!F$27)*J1339*(J$45+J$612)/(J$45+J$612+J$47)</f>
        <v>3.1000615008920494E-5</v>
      </c>
      <c r="K1342" s="1">
        <f>[1]Transport!G$27/SUM([1]Transport!G$24,[1]Transport!G$27)*K1339*(K$45+K$612)/(K$45+K$612+K$47)</f>
        <v>4.8973231938739401E-6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0.57640893411585403</v>
      </c>
      <c r="K1343" s="1">
        <f>(K$47+K$714)/([1]Transport!G$24+[1]Transport!G$27)*K1339</f>
        <v>0.11317032068639608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3.1593516965112636E-4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3.1694693208699913E-4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3.1558552544482926E-4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1.6264390021767853E-4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1.8239165927465859E-2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9.073617632496245E-4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1.1788919249864976E-3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2.4900090429911784E-3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1.8369570181899473E-4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1.7140792034338334E-3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2.4985790437505461E-3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1.4668632494095853E-3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6.5617572547570192E-4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1.9947986912652584E-4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9.840531884033181E-2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0.10235969620233552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0.22844763038313309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2.922173990796156E-2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1.0745370695917929E-6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3.1964358925536232E-5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3.2678222200964057E-5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4.9211269372446949E-5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1.716071378934978E-6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0.29537116845490924</v>
      </c>
      <c r="G1349" s="3">
        <f t="shared" ref="G1349:K1349" si="850">SUM(G1350:G1372)</f>
        <v>0.30243784558504855</v>
      </c>
      <c r="H1349" s="3">
        <f t="shared" si="850"/>
        <v>0.31305338400261579</v>
      </c>
      <c r="I1349" s="3">
        <f t="shared" si="850"/>
        <v>0.33073132771588504</v>
      </c>
      <c r="J1349" s="3">
        <f t="shared" si="850"/>
        <v>0.35542764518792669</v>
      </c>
      <c r="K1349" s="3">
        <f t="shared" si="850"/>
        <v>0.37212857995157111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1.9871992022418104E-3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1.6032965707950149E-3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9.998659938770442E-4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3.0337342667711733E-7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5.1523219471324923E-4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2.7292896582723561E-3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2.3847933408136016E-2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4.7898591422571336E-2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0.11114556429708586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3.7693671208770626E-4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6.7894256136368609E-4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7.576520184218909E-4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7.0094247691758829E-4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3.9144280160213429E-2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4.5451262378384351E-2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9.1097140543820395E-4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1.9295295747329114E-3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3.4241350247869457E-4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1.7750921516999267E-4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7.6104151379985177E-2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0.19447549183114421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2.2379532107250111E-5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7.107180117408785E-6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3.1219065214754895E-5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1.0622393960341504E-5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1.683188186643906E-5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8.3361747030204873E-6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1.3458874266828517E-5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8.5841738771718493E-6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8.9186129117166358E-4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7.0634111026326733E-6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8.2275491931184462E-6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6.0012771064670637E-5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4.5726588768956304E-6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6.4412211577334279E-6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6.2705902780327535E-5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4.2183846145318898E-8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2.8963062947550994E-7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1.3524521000108151E-7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3.4550972790551547E-2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3.3240599611924861E-2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2.725313900528506E-4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3.7218823755045275E-4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1.4119273289055915E-2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4.3282143489555561E-4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4.7275551109076286E-4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5.2071931936867018E-4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1.9918694492347935E-4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8.0964112593342642E-5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9.343290608255941E-3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9.3636577467428248E-3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5.631110779089247E-3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1.7663252783497264E-2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3.0931168882745302E-3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2.0459406775627145E-7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1.2571879990611016E-6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1.0789884764259704E-6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2.2658616740643456E-6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8.4946056681958206E-8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0.24220519524582013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0.19378238615228222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0.12110985445345737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3.3599384700785375E-5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1.256795053161414E-4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2.5911126029155941E-2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8.8294978826740297E-2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7.2495974862002849E-2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7.9475981752203127E-5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9.5975632599412906E-3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1.1591618803642532E-2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2.1805132184829292E-2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3.9173331297135482E-2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4.1576891234902519E-3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4.7420870438215954E-5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3.5670788160579357E-2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4.4282807771838295E-2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8.5765812626944188E-2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0.16563067264565814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8.1293467664387997E-2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5.1506566624814571E-5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1.5303466710586062E-4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1.8064981206309224E-6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3.6448139212702092E-6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1.3598024838547544E-6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2.2361657365119061E-6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4.4131975114601726E-3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3.545684085728354E-3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2.2136649226416555E-3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1.9555899164391667E-5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2.3115110163512476E-3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1.1849483773869473E-4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1.7403786563971902E-4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4.1305190291532877E-4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1.5613781266997197E-5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1.5233420779357177E-4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2.2855166341856858E-4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1.5129472649917587E-4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7.2190318474981425E-5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1.1255079798686957E-5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5.8403333100379021E-3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6.095008832149024E-3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1.5726372935546681E-2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2.0760359189611818E-3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4.0498397134635199E-8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1.2601414610424139E-6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1.3447112973626231E-6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2.2805974843850866E-6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8.9264879777565416E-8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4.1906042144660303</v>
      </c>
      <c r="G1374" s="1">
        <f t="shared" ref="G1374:K1374" si="856">IFERROR(G1350/G1315,"-")</f>
        <v>3.3737507326839342</v>
      </c>
      <c r="H1374" s="1">
        <f t="shared" si="856"/>
        <v>2.1484705100107941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0.37869321701871822</v>
      </c>
      <c r="G1375" s="1">
        <f t="shared" si="857"/>
        <v>0.39241358524191694</v>
      </c>
      <c r="H1375" s="1">
        <f t="shared" si="857"/>
        <v>0.40905098190805905</v>
      </c>
      <c r="I1375" s="1">
        <f t="shared" si="857"/>
        <v>0.44724667373912103</v>
      </c>
      <c r="J1375" s="1">
        <f t="shared" si="857"/>
        <v>0.47245017382724364</v>
      </c>
      <c r="K1375" s="1">
        <f t="shared" si="857"/>
        <v>0.53770421328856677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0.27518070496490687</v>
      </c>
      <c r="G1376" s="1">
        <f t="shared" si="858"/>
        <v>0.27778357768308964</v>
      </c>
      <c r="H1376" s="1">
        <f t="shared" si="858"/>
        <v>0.28026411555570052</v>
      </c>
      <c r="I1376" s="1">
        <f t="shared" si="858"/>
        <v>0.31595334411478398</v>
      </c>
      <c r="J1376" s="1">
        <f t="shared" si="858"/>
        <v>0.35217992260125691</v>
      </c>
      <c r="K1376" s="1">
        <f t="shared" si="858"/>
        <v>0.37933219931349094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0.18297040713439902</v>
      </c>
      <c r="G1377" s="1">
        <f t="shared" si="859"/>
        <v>0.18423634844074793</v>
      </c>
      <c r="H1377" s="1">
        <f t="shared" si="859"/>
        <v>0.18593174951608574</v>
      </c>
      <c r="I1377" s="1">
        <f t="shared" si="859"/>
        <v>0.20140376760158712</v>
      </c>
      <c r="J1377" s="1">
        <f t="shared" si="859"/>
        <v>0.23902437709178218</v>
      </c>
      <c r="K1377" s="1">
        <f t="shared" si="859"/>
        <v>0.25881115264879367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0.12198710645807105</v>
      </c>
      <c r="G1378" s="1">
        <f t="shared" si="860"/>
        <v>0.12538346788828814</v>
      </c>
      <c r="H1378" s="1">
        <f t="shared" si="860"/>
        <v>0.12723031674870161</v>
      </c>
      <c r="I1378" s="1">
        <f t="shared" si="860"/>
        <v>0.14096791631686084</v>
      </c>
      <c r="J1378" s="1">
        <f t="shared" si="860"/>
        <v>0.15716238339671043</v>
      </c>
      <c r="K1378" s="1">
        <f t="shared" si="860"/>
        <v>0.17181850704080703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0.23440176174444122</v>
      </c>
      <c r="J1379" s="1">
        <f t="shared" si="861"/>
        <v>0.2588080080320771</v>
      </c>
      <c r="K1379" s="1">
        <f t="shared" si="861"/>
        <v>0.30335121804866344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0.16910151451049601</v>
      </c>
      <c r="J1380" s="1">
        <f t="shared" si="862"/>
        <v>0.18675851787443767</v>
      </c>
      <c r="K1380" s="1">
        <f t="shared" si="862"/>
        <v>0.21791210456306656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0.11310839137372312</v>
      </c>
      <c r="J1381" s="1">
        <f t="shared" si="863"/>
        <v>0.12668245303797043</v>
      </c>
      <c r="K1381" s="1">
        <f t="shared" si="863"/>
        <v>0.14628544048543377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7.5896650184428802E-2</v>
      </c>
      <c r="J1382" s="1">
        <f t="shared" si="864"/>
        <v>8.4343676343169471E-2</v>
      </c>
      <c r="K1382" s="1">
        <f t="shared" si="864"/>
        <v>9.8453735287482663E-2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0.16251369968883864</v>
      </c>
      <c r="H1383" s="1">
        <f t="shared" si="865"/>
        <v>0.1625317788720696</v>
      </c>
      <c r="I1383" s="1">
        <f t="shared" si="865"/>
        <v>0.17707818893446103</v>
      </c>
      <c r="J1383" s="1">
        <f t="shared" si="865"/>
        <v>0.19752949254168611</v>
      </c>
      <c r="K1383" s="1">
        <f t="shared" si="865"/>
        <v>0.22475959684478225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0.11649393435744135</v>
      </c>
      <c r="H1384" s="1">
        <f t="shared" si="866"/>
        <v>0.1169894682396681</v>
      </c>
      <c r="I1384" s="1">
        <f t="shared" si="866"/>
        <v>0.11980097878844402</v>
      </c>
      <c r="J1384" s="1">
        <f t="shared" si="866"/>
        <v>0.14127759985318833</v>
      </c>
      <c r="K1384" s="1">
        <f t="shared" si="866"/>
        <v>0.14967786567448357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7.8235828164578941E-2</v>
      </c>
      <c r="H1385" s="1">
        <f t="shared" si="867"/>
        <v>7.8244717189493079E-2</v>
      </c>
      <c r="I1385" s="1">
        <f t="shared" si="867"/>
        <v>7.8372213010305239E-2</v>
      </c>
      <c r="J1385" s="1">
        <f t="shared" si="867"/>
        <v>9.6228200664101746E-2</v>
      </c>
      <c r="K1385" s="1">
        <f t="shared" si="867"/>
        <v>9.8793424047671344E-2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5.2751439830497744E-2</v>
      </c>
      <c r="H1386" s="1">
        <f t="shared" si="868"/>
        <v>5.4401612859288032E-2</v>
      </c>
      <c r="I1386" s="1">
        <f t="shared" si="868"/>
        <v>5.7723546520124007E-2</v>
      </c>
      <c r="J1386" s="1">
        <f t="shared" si="868"/>
        <v>6.4950988852892841E-2</v>
      </c>
      <c r="K1386" s="1">
        <f t="shared" si="868"/>
        <v>7.3435402919044962E-2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</v>
      </c>
      <c r="G1387" s="1">
        <f t="shared" ref="G1387:K1387" si="869">IFERROR(G1363/G1334,"-")</f>
        <v>11.189596541502663</v>
      </c>
      <c r="H1387" s="1">
        <f t="shared" si="869"/>
        <v>7.020970281426421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0.12391916748597484</v>
      </c>
      <c r="G1388" s="1">
        <f t="shared" si="870"/>
        <v>0.1272070793471044</v>
      </c>
      <c r="H1388" s="1">
        <f t="shared" si="870"/>
        <v>0.13536420910817212</v>
      </c>
      <c r="I1388" s="1">
        <f t="shared" si="870"/>
        <v>0.14436798461999989</v>
      </c>
      <c r="J1388" s="1">
        <f t="shared" si="870"/>
        <v>0.16003908219254764</v>
      </c>
      <c r="K1388" s="1">
        <f t="shared" si="870"/>
        <v>0.16417354914966745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8.7465847585616457E-2</v>
      </c>
      <c r="G1389" s="1">
        <f t="shared" si="871"/>
        <v>8.7736552064474421E-2</v>
      </c>
      <c r="H1389" s="1">
        <f t="shared" si="871"/>
        <v>9.1058234778311015E-2</v>
      </c>
      <c r="I1389" s="1">
        <f t="shared" si="871"/>
        <v>9.8029769629454977E-2</v>
      </c>
      <c r="J1389" s="1">
        <f t="shared" si="871"/>
        <v>0.10320688228314806</v>
      </c>
      <c r="K1389" s="1">
        <f t="shared" si="871"/>
        <v>0.11368868011771446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5.7949527986548559E-2</v>
      </c>
      <c r="G1390" s="1">
        <f t="shared" si="872"/>
        <v>5.8128306366474244E-2</v>
      </c>
      <c r="H1390" s="1">
        <f t="shared" si="872"/>
        <v>6.0414269432734855E-2</v>
      </c>
      <c r="I1390" s="1">
        <f t="shared" si="872"/>
        <v>6.5918691945642524E-2</v>
      </c>
      <c r="J1390" s="1">
        <f t="shared" si="872"/>
        <v>7.1678378442554813E-2</v>
      </c>
      <c r="K1390" s="1">
        <f t="shared" si="872"/>
        <v>7.6111493621059012E-2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3.8646481387947462E-2</v>
      </c>
      <c r="G1391" s="1">
        <f t="shared" si="873"/>
        <v>3.8952485613468001E-2</v>
      </c>
      <c r="H1391" s="1">
        <f t="shared" si="873"/>
        <v>3.9879244717582009E-2</v>
      </c>
      <c r="I1391" s="1">
        <f t="shared" si="873"/>
        <v>4.37161929500237E-2</v>
      </c>
      <c r="J1391" s="1">
        <f t="shared" si="873"/>
        <v>4.9067705506315437E-2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13.968680714886782</v>
      </c>
      <c r="G1392" s="1">
        <f t="shared" ref="G1392:K1392" si="874">IFERROR(G1368/G1344,"-")</f>
        <v>11.186996076539069</v>
      </c>
      <c r="H1392" s="1">
        <f t="shared" si="874"/>
        <v>7.0144691190174662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0.12023751974847222</v>
      </c>
      <c r="H1393" s="1">
        <f t="shared" si="875"/>
        <v>0.12673337287153064</v>
      </c>
      <c r="I1393" s="1">
        <f t="shared" si="875"/>
        <v>0.13059271675094336</v>
      </c>
      <c r="J1393" s="1">
        <f t="shared" si="875"/>
        <v>0.14762834654390591</v>
      </c>
      <c r="K1393" s="1">
        <f t="shared" si="875"/>
        <v>0.16588369591587548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8.499807623360886E-2</v>
      </c>
      <c r="H1394" s="1">
        <f t="shared" si="876"/>
        <v>8.8872327187914657E-2</v>
      </c>
      <c r="I1394" s="1">
        <f t="shared" si="876"/>
        <v>9.1472656824775164E-2</v>
      </c>
      <c r="J1394" s="1">
        <f t="shared" si="876"/>
        <v>0.10314167088177595</v>
      </c>
      <c r="K1394" s="1">
        <f t="shared" si="876"/>
        <v>0.11001674653942166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5.6422133461237131E-2</v>
      </c>
      <c r="H1395" s="1">
        <f t="shared" si="877"/>
        <v>5.9349772744643745E-2</v>
      </c>
      <c r="I1395" s="1">
        <f t="shared" si="877"/>
        <v>5.954500705141752E-2</v>
      </c>
      <c r="J1395" s="1">
        <f t="shared" si="877"/>
        <v>6.8840166602611441E-2</v>
      </c>
      <c r="K1395" s="1">
        <f t="shared" si="877"/>
        <v>7.1044226849598338E-2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3.7689157759834363E-2</v>
      </c>
      <c r="H1396" s="1">
        <f t="shared" si="878"/>
        <v>3.9423329714762104E-2</v>
      </c>
      <c r="I1396" s="1">
        <f t="shared" si="878"/>
        <v>4.1150075089548536E-2</v>
      </c>
      <c r="J1396" s="1">
        <f t="shared" si="878"/>
        <v>4.6342992437865813E-2</v>
      </c>
      <c r="K1396" s="1">
        <f t="shared" si="878"/>
        <v>5.2016997004497953E-2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0.81221516661348037</v>
      </c>
      <c r="G1397" s="3">
        <f t="shared" ref="G1397" si="879">G1398+G1404+G1409+G1423</f>
        <v>0.77874595136409042</v>
      </c>
      <c r="H1397" s="3">
        <f t="shared" ref="H1397" si="880">H1398+H1404+H1409+H1423</f>
        <v>0.96483128529958639</v>
      </c>
      <c r="I1397" s="3">
        <f t="shared" ref="I1397" si="881">I1398+I1404+I1409+I1423</f>
        <v>1.1734868395844291</v>
      </c>
      <c r="J1397" s="3">
        <f t="shared" ref="J1397" si="882">J1398+J1404+J1409+J1423</f>
        <v>0.7499864158076085</v>
      </c>
      <c r="K1397" s="3">
        <f t="shared" ref="K1397" si="883">K1398+K1404+K1409+K1423</f>
        <v>0.35863475618012491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1.6199410703181371E-3</v>
      </c>
      <c r="G1398" s="1">
        <f t="shared" ref="G1398" si="884">SUM(G1399:G1403)</f>
        <v>2.9303530459679275E-3</v>
      </c>
      <c r="H1398" s="1">
        <f t="shared" ref="H1398" si="885">SUM(H1399:H1403)</f>
        <v>2.9822151858570744E-3</v>
      </c>
      <c r="I1398" s="1">
        <f t="shared" ref="I1398" si="886">SUM(I1399:I1403)</f>
        <v>1.7417231483931126E-2</v>
      </c>
      <c r="J1398" s="1">
        <f t="shared" ref="J1398" si="887">SUM(J1399:J1403)</f>
        <v>0.14641638953849098</v>
      </c>
      <c r="K1398" s="1">
        <f t="shared" ref="K1398" si="888">SUM(K1399:K1403)</f>
        <v>0.26137357161061076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3.9318331198217389E-4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9.6696613565798949E-4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1.0660371194445642E-3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1.5371647695265757E-2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5.0738425671888555E-2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0.11131508138971603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8.262005801472393E-4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1.1975716801381033E-3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1.1940050234866279E-3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1.3650635038035439E-3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9.2850312146127947E-2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0.14402297837036926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4.0055717818872387E-4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7.308227110347067E-4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6.3343116741849904E-4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6.2631680382906985E-4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2.7246754810005412E-3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6.0024577494087851E-3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3.4992519137128108E-5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8.874187550738314E-5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5.4203481032753353E-5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1.0297623947391307E-4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3.3054101116686658E-5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1.8775008983369972E-2</v>
      </c>
      <c r="J1404" s="1">
        <f t="shared" ref="J1404" si="894">SUM(J1405:J1408)</f>
        <v>6.4673276368564001E-2</v>
      </c>
      <c r="K1404" s="1">
        <f t="shared" ref="K1404" si="895">SUM(K1405:K1408)</f>
        <v>8.1277680362274451E-2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1.8245949225494749E-2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3.7941137835280192E-2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1.2623975645474328E-2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3.1884527870351583E-4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9.133553543685188E-3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3.5190380728115736E-3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2.0966211158643177E-4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1.7580258790663075E-2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6.5134666643988551E-2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5.5236758527700798E-7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1.8326198935549993E-5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0.81045836026929785</v>
      </c>
      <c r="G1409" s="1">
        <f t="shared" ref="G1409:K1409" si="896">SUM(G1414:G1422)</f>
        <v>0.77522158411223585</v>
      </c>
      <c r="H1409" s="1">
        <f t="shared" si="896"/>
        <v>0.93673509573391256</v>
      </c>
      <c r="I1409" s="1">
        <f t="shared" si="896"/>
        <v>1.0967901455940972</v>
      </c>
      <c r="J1409" s="1">
        <f t="shared" si="896"/>
        <v>0.45397250342406287</v>
      </c>
      <c r="K1409" s="1">
        <f t="shared" si="896"/>
        <v>1.8688502832622609E-3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0.7903837787110668</v>
      </c>
      <c r="G1410" s="1">
        <f t="shared" ref="G1410" si="897">G1409-G1411</f>
        <v>0.75461155703444371</v>
      </c>
      <c r="H1410" s="1">
        <f t="shared" ref="H1410" si="898">H1409-H1411</f>
        <v>0.90606019390834514</v>
      </c>
      <c r="I1410" s="1">
        <f t="shared" ref="I1410" si="899">I1409-I1411</f>
        <v>1.0460047611260497</v>
      </c>
      <c r="J1410" s="1">
        <f t="shared" ref="J1410" si="900">J1409-J1411</f>
        <v>0.38283102366245059</v>
      </c>
      <c r="K1410" s="1">
        <f t="shared" ref="K1410" si="901">K1409-K1411</f>
        <v>-2.1337736780732393E-4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2.0074581558231001E-2</v>
      </c>
      <c r="G1411" s="1">
        <f t="shared" ref="G1411" si="902">SUM(G1412:G1413)</f>
        <v>2.0610027077792185E-2</v>
      </c>
      <c r="H1411" s="1">
        <f t="shared" ref="H1411" si="903">SUM(H1412:H1413)</f>
        <v>3.0674901825567428E-2</v>
      </c>
      <c r="I1411" s="1">
        <f t="shared" ref="I1411" si="904">SUM(I1412:I1413)</f>
        <v>5.0785384468047381E-2</v>
      </c>
      <c r="J1411" s="1">
        <f t="shared" ref="J1411" si="905">SUM(J1412:J1413)</f>
        <v>7.1141479761612295E-2</v>
      </c>
      <c r="K1411" s="1">
        <f t="shared" ref="K1411" si="906">SUM(K1412:K1413)</f>
        <v>2.0822276510695848E-3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2.0074581558231001E-2</v>
      </c>
      <c r="G1412" s="1">
        <f>[1]Transport!C$26/SUM([1]Transport!C$22,[1]Transport!C$26)*G1409*(G$33+G$580)/(G$33+G$580+G$36)</f>
        <v>2.0610027077792185E-2</v>
      </c>
      <c r="H1412" s="1">
        <f>[1]Transport!D$26/SUM([1]Transport!D$22,[1]Transport!D$26)*H1409*(H$33+H$580)/(H$33+H$580+H$36)</f>
        <v>3.0674901825567428E-2</v>
      </c>
      <c r="I1412" s="1">
        <f>[1]Transport!E$26/SUM([1]Transport!E$22,[1]Transport!E$26)*I1409*(I$33+I$580)/(I$33+I$580+I$36)</f>
        <v>5.0785384468047381E-2</v>
      </c>
      <c r="J1412" s="1">
        <f>[1]Transport!F$26/SUM([1]Transport!F$22,[1]Transport!F$26)*J1409*(J$33+J$580)/(J$33+J$580+J$36)</f>
        <v>3.1178565573307993E-2</v>
      </c>
      <c r="K1412" s="1">
        <f>[1]Transport!G$26/SUM([1]Transport!G$22,[1]Transport!G$26)*K1409*(K$33+K$580)/(K$33+K$580+K$36)</f>
        <v>2.5912223851796425E-4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3.9962914188304298E-2</v>
      </c>
      <c r="K1413" s="1">
        <f>(K$36+K$716)/([1]Transport!G$22+[1]Transport!G$26)*K1409</f>
        <v>1.8231054125516205E-3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0.23422760536530157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0.23420474072978645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6.0095386280277149E-3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1.4197896623866664E-3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3.7131760175182905E-4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3.8609504172416653E-4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6.3885459752386514E-4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7.7960217144019484E-3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2.6101558989957445E-3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4.2864684025138765E-4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3.4767521900189912E-4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5.0213864139295975E-4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6.7624597112961801E-2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2.4413565247674231E-3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2.8369511408261682E-4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2.675289142458669E-6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1.497776029747609E-5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7.8676808301084882E-6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2.6743158819258053E-5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6.0270907704456835E-3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6.0130639821615317E-3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5.9679682077701168E-3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0.11336430626545295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1.0348339958624808E-2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7.8152054646212984E-2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0.36227309504593852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0.18817284438151291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2.4242571395686121E-4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0.51940076078496122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0.39710654145909347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0.48334610231486452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0.58896602876093407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0.20975262238570697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3.1330253244648583E-4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0.15827261413712482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0.12675258146577958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0.13382965195570126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6.409777977739875E-2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4.9513596170461166E-2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2.2946248077308036E-4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1.3393588311313201E-2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3.7006331406322243E-5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7.8606880362820268E-5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1.5216873604351102E-5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3.5395241412786743E-5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1.3686527386440095E-4</v>
      </c>
      <c r="G1423" s="1">
        <f t="shared" ref="G1423" si="907">SUM(G1428:G1432)</f>
        <v>5.940142058866682E-4</v>
      </c>
      <c r="H1423" s="1">
        <f t="shared" ref="H1423" si="908">SUM(H1428:H1432)</f>
        <v>2.5113974379816755E-2</v>
      </c>
      <c r="I1423" s="1">
        <f t="shared" ref="I1423" si="909">SUM(I1428:I1432)</f>
        <v>4.050445352303076E-2</v>
      </c>
      <c r="J1423" s="1">
        <f t="shared" ref="J1423" si="910">SUM(J1428:J1432)</f>
        <v>8.4924246476490675E-2</v>
      </c>
      <c r="K1423" s="1">
        <f t="shared" ref="K1423" si="911">SUM(K1428:K1432)</f>
        <v>1.4114653923977424E-2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1.2655922020495095E-4</v>
      </c>
      <c r="G1424" s="1">
        <f t="shared" ref="G1424" si="912">G1423-G1425</f>
        <v>4.9781014217083728E-4</v>
      </c>
      <c r="H1424" s="1">
        <f t="shared" ref="H1424" si="913">H1423-H1425</f>
        <v>2.5087338855538217E-2</v>
      </c>
      <c r="I1424" s="1">
        <f t="shared" ref="I1424" si="914">I1423-I1425</f>
        <v>4.0503098566801191E-2</v>
      </c>
      <c r="J1424" s="1">
        <f t="shared" ref="J1424" si="915">J1423-J1425</f>
        <v>-0.12686591149528526</v>
      </c>
      <c r="K1424" s="1">
        <f t="shared" ref="K1424" si="916">K1423-K1425</f>
        <v>-3.5234952623146965E-2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1.0306053659449997E-5</v>
      </c>
      <c r="G1425" s="1">
        <f t="shared" ref="G1425" si="917">SUM(G1426:G1427)</f>
        <v>9.6204063715830954E-5</v>
      </c>
      <c r="H1425" s="1">
        <f t="shared" ref="H1425" si="918">SUM(H1426:H1427)</f>
        <v>2.6635524278539383E-5</v>
      </c>
      <c r="I1425" s="1">
        <f t="shared" ref="I1425" si="919">SUM(I1426:I1427)</f>
        <v>1.3549562295700588E-6</v>
      </c>
      <c r="J1425" s="1">
        <f t="shared" ref="J1425" si="920">SUM(J1426:J1427)</f>
        <v>0.21179015797177592</v>
      </c>
      <c r="K1425" s="1">
        <f t="shared" ref="K1425" si="921">SUM(K1426:K1427)</f>
        <v>4.9349606547124392E-2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1.0306053659449997E-5</v>
      </c>
      <c r="G1426" s="1">
        <f>[1]Transport!C$27/SUM([1]Transport!C$24,[1]Transport!C$27)*G1423*(G$45+G$612)/(G$45+G$612+G$47)</f>
        <v>9.6204063715830954E-5</v>
      </c>
      <c r="H1426" s="1">
        <f>[1]Transport!D$27/SUM([1]Transport!D$24,[1]Transport!D$27)*H1423*(H$45+H$612)/(H$45+H$612+H$47)</f>
        <v>2.6635524278539383E-5</v>
      </c>
      <c r="I1426" s="1">
        <f>[1]Transport!E$27/SUM([1]Transport!E$24,[1]Transport!E$27)*I1423*(I$45+I$612)/(I$45+I$612+I$47)</f>
        <v>1.3549562295700588E-6</v>
      </c>
      <c r="J1426" s="1">
        <f>[1]Transport!F$27/SUM([1]Transport!F$24,[1]Transport!F$27)*J1423*(J$45+J$612)/(J$45+J$612+J$47)</f>
        <v>1.1389955404507041E-5</v>
      </c>
      <c r="K1426" s="1">
        <f>[1]Transport!G$27/SUM([1]Transport!G$24,[1]Transport!G$27)*K1423*(K$45+K$612)/(K$45+K$612+K$47)</f>
        <v>2.1354584245758338E-6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0.21177876801637141</v>
      </c>
      <c r="K1427" s="1">
        <f>(K$47+K$714)/([1]Transport!G$24+[1]Transport!G$27)*K1423</f>
        <v>4.9347471088699815E-2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1.3686527386440095E-4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1.3716735069626944E-4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1.3554431789000488E-4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1.6551954977590344E-4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1.3735963635159243E-3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7.4291402027046262E-4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1.9296648192687804E-3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3.9506260072599256E-4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1.5316617939070492E-4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9.5254709099272723E-4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1.7513199639930914E-3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1.9187567533512392E-3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6.2747179623343162E-4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1.381611260237904E-4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2.2627249028470908E-2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3.799452270659525E-2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8.103646769008109E-2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1.3092119527018E-2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2.5037578947192207E-5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1.5696832171957368E-5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3.9357213789564112E-5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0.13094971812743517</v>
      </c>
      <c r="G1433" s="3">
        <f t="shared" ref="G1433" si="922">SUM(G1434:G1456)</f>
        <v>0.13164731397095111</v>
      </c>
      <c r="H1433" s="3">
        <f t="shared" ref="H1433" si="923">SUM(H1434:H1456)</f>
        <v>0.13269372200078755</v>
      </c>
      <c r="I1433" s="3">
        <f t="shared" ref="I1433" si="924">SUM(I1434:I1456)</f>
        <v>0.13443198680899743</v>
      </c>
      <c r="J1433" s="3">
        <f t="shared" ref="J1433" si="925">SUM(J1434:J1456)</f>
        <v>0.13474255132196591</v>
      </c>
      <c r="K1433" s="3">
        <f t="shared" ref="K1433" si="926">SUM(K1434:K1456)</f>
        <v>0.13115917569721525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1.4889585329260388E-4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3.7142176316450347E-4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4.1614761086685982E-4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6.8711490578354951E-3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2.4768838765681117E-2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5.9581073956010866E-2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2.2735445808733245E-4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3.3383002229711708E-4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3.3503523104095104E-4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4.340985223004955E-4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3.2791790467815912E-2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5.5163641166047848E-2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7.3290109973796872E-5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1.3511429212327824E-4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1.17796023414759E-4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1.2626469080852321E-4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6.4427701262643946E-4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1.5568759255191265E-3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4.4242543474558594E-6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1.1512260752823763E-5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7.7103013684665309E-6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1.6209207681441357E-5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5.6755769538410521E-6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4.2768826431555879E-3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9.9987662698741934E-3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3.393105753590535E-3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5.3917219523285745E-5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1.717553583049723E-3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6.8686522546907651E-4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2.3714544173559296E-5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2.2804140327740978E-3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9.4489165385287666E-3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4.1922849392986699E-8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1.5509889032677081E-6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3.8065194717172443E-2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3.8064463581985383E-2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1.0975521100252425E-3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2.7392124988383069E-4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7.8061988263611757E-5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4.4977730446348691E-5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7.603302636779618E-5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1.0220372997734462E-3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3.5678700020965105E-4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6.3295558085607888E-5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2.7200658690914933E-5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3.9992118301246958E-5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6.0025446926016413E-3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2.3122111745729052E-4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2.9267309483722452E-5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1.411253542275923E-7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8.1527418842913846E-7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4.46936917310259E-7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1.7359892330559171E-6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5.9971057492807539E-2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4.7982606913827053E-2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2.9982727546342573E-2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1.4048010455040004E-2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1.2975790167394914E-3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1.0459968933075204E-2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5.2381050892399326E-2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2.9529537017451434E-2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3.9848303521383993E-5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4.5429827778670655E-2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3.4872982017507839E-2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4.308105462687959E-2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5.5743242675536292E-2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2.2482844686154902E-2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3.5582924979124076E-5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9.1718232824435104E-3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7.3755272448405166E-3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7.8240948731924075E-3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3.8013888192687728E-3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3.5504468576175014E-3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1.7737507967110598E-5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5.176150613909968E-4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1.4421837270113181E-6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3.1265396143785953E-6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6.5164183357859397E-7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1.7358350207455804E-6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1.3618436357287326E-3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1.094156194494022E-3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6.7997428461032421E-4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1.9901660134938434E-5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1.7293663745391233E-4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9.6752028817716305E-5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2.9038543777333418E-4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6.1591680353092305E-5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1.301883059226173E-5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8.4421475065672453E-5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1.6178555374940265E-4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1.9794048036449782E-4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6.7399202351265284E-5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7.7953454916691066E-6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1.342635735518059E-3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2.3301222131619078E-3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5.6047686419275662E-3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9.3023708009030168E-4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9.8622211715913743E-7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6.3304289798292253E-7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1.8266804659128307E-6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0.3786932170187185</v>
      </c>
      <c r="G1459" s="1">
        <f t="shared" si="933"/>
        <v>0.3841104144890895</v>
      </c>
      <c r="H1459" s="1">
        <f t="shared" si="933"/>
        <v>0.39036878104552741</v>
      </c>
      <c r="I1459" s="1">
        <f t="shared" si="933"/>
        <v>0.44700146620922809</v>
      </c>
      <c r="J1459" s="1">
        <f t="shared" si="933"/>
        <v>0.48816727042053659</v>
      </c>
      <c r="K1459" s="1">
        <f t="shared" si="933"/>
        <v>0.53524709511208546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0.27518070496490699</v>
      </c>
      <c r="G1460" s="1">
        <f t="shared" si="934"/>
        <v>0.27875577540262142</v>
      </c>
      <c r="H1460" s="1">
        <f t="shared" si="934"/>
        <v>0.28059784041997643</v>
      </c>
      <c r="I1460" s="1">
        <f t="shared" si="934"/>
        <v>0.31800610088171383</v>
      </c>
      <c r="J1460" s="1">
        <f t="shared" si="934"/>
        <v>0.35316833847804568</v>
      </c>
      <c r="K1460" s="1">
        <f t="shared" si="934"/>
        <v>0.38301972220147479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0.18297040713439913</v>
      </c>
      <c r="G1461" s="1">
        <f t="shared" si="935"/>
        <v>0.18487971170461023</v>
      </c>
      <c r="H1461" s="1">
        <f t="shared" si="935"/>
        <v>0.18596499426264074</v>
      </c>
      <c r="I1461" s="1">
        <f t="shared" si="935"/>
        <v>0.20159875966377955</v>
      </c>
      <c r="J1461" s="1">
        <f t="shared" si="935"/>
        <v>0.23646009116280203</v>
      </c>
      <c r="K1461" s="1">
        <f t="shared" si="935"/>
        <v>0.2593730752494629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0.12643429100140416</v>
      </c>
      <c r="H1462" s="1">
        <f t="shared" si="936"/>
        <v>0.12972748983500992</v>
      </c>
      <c r="I1462" s="1">
        <f t="shared" si="936"/>
        <v>0.14224734687809909</v>
      </c>
      <c r="J1462" s="1">
        <f t="shared" si="936"/>
        <v>0.15740725981305259</v>
      </c>
      <c r="K1462" s="1">
        <f t="shared" si="936"/>
        <v>0.17170568135570499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</v>
      </c>
      <c r="J1463" s="1">
        <f t="shared" si="937"/>
        <v>0.26353364290979897</v>
      </c>
      <c r="K1463" s="1">
        <f t="shared" si="937"/>
        <v>0.26878265998611595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0.16910151451049607</v>
      </c>
      <c r="J1464" s="1">
        <f t="shared" si="938"/>
        <v>0.18804877803965092</v>
      </c>
      <c r="K1464" s="1">
        <f t="shared" si="938"/>
        <v>0.19518550560048306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0.11310839137372294</v>
      </c>
      <c r="J1465" s="1">
        <f t="shared" si="939"/>
        <v>0.1297144746233902</v>
      </c>
      <c r="K1465" s="1">
        <f t="shared" si="939"/>
        <v>0.14506739690823045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7.589665018442876E-2</v>
      </c>
      <c r="J1466" s="1">
        <f t="shared" si="940"/>
        <v>8.4632329307471901E-2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0.16251369968883869</v>
      </c>
      <c r="H1467" s="1">
        <f t="shared" si="941"/>
        <v>0.16252644358681975</v>
      </c>
      <c r="I1467" s="1">
        <f t="shared" si="941"/>
        <v>0.18263500377656292</v>
      </c>
      <c r="J1467" s="1">
        <f t="shared" si="941"/>
        <v>0.19293086655059108</v>
      </c>
      <c r="K1467" s="1">
        <f t="shared" si="941"/>
        <v>0.21022970065336322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0.1164939343574415</v>
      </c>
      <c r="H1468" s="1">
        <f t="shared" si="942"/>
        <v>0.11901460310764357</v>
      </c>
      <c r="I1468" s="1">
        <f t="shared" si="942"/>
        <v>0.13109728746462954</v>
      </c>
      <c r="J1468" s="1">
        <f t="shared" si="942"/>
        <v>0.13669183528344978</v>
      </c>
      <c r="K1468" s="1">
        <f t="shared" si="942"/>
        <v>0.14766365255016711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7.8235828164578955E-2</v>
      </c>
      <c r="H1469" s="1">
        <f t="shared" si="943"/>
        <v>7.9643578495187425E-2</v>
      </c>
      <c r="I1469" s="1">
        <f t="shared" si="943"/>
        <v>8.8762742387578919E-2</v>
      </c>
      <c r="J1469" s="1">
        <f t="shared" si="943"/>
        <v>9.4710098714204757E-2</v>
      </c>
      <c r="K1469" s="1">
        <f t="shared" si="943"/>
        <v>0.1031646582224864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5.2751439830497709E-2</v>
      </c>
      <c r="H1470" s="1">
        <f t="shared" si="944"/>
        <v>5.4432316463665177E-2</v>
      </c>
      <c r="I1470" s="1">
        <f t="shared" si="944"/>
        <v>5.6806691445831836E-2</v>
      </c>
      <c r="J1470" s="1">
        <f t="shared" si="944"/>
        <v>6.491339504014805E-2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9.9502495941956557</v>
      </c>
      <c r="G1471" s="1">
        <f t="shared" ref="G1471:K1471" si="945">IFERROR(G1447/G1418,"-")</f>
        <v>7.9797266512003118</v>
      </c>
      <c r="H1471" s="1">
        <f t="shared" si="945"/>
        <v>5.0239422367072857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0.12391916748597477</v>
      </c>
      <c r="G1472" s="1">
        <f t="shared" si="946"/>
        <v>0.12539006467970026</v>
      </c>
      <c r="H1472" s="1">
        <f t="shared" si="946"/>
        <v>0.13384125318811516</v>
      </c>
      <c r="I1472" s="1">
        <f t="shared" si="946"/>
        <v>0.14458995605444305</v>
      </c>
      <c r="J1472" s="1">
        <f t="shared" si="946"/>
        <v>0.15692772841112759</v>
      </c>
      <c r="K1472" s="1">
        <f t="shared" si="946"/>
        <v>0.16437325426821206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8.7465847585616457E-2</v>
      </c>
      <c r="G1473" s="1">
        <f t="shared" si="947"/>
        <v>8.7817697208848813E-2</v>
      </c>
      <c r="H1473" s="1">
        <f t="shared" si="947"/>
        <v>8.913086175838332E-2</v>
      </c>
      <c r="I1473" s="1">
        <f t="shared" si="947"/>
        <v>9.4645938735734639E-2</v>
      </c>
      <c r="J1473" s="1">
        <f t="shared" si="947"/>
        <v>0.10718743074788339</v>
      </c>
      <c r="K1473" s="1">
        <f t="shared" si="947"/>
        <v>0.11357369090274391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5.7949527986548524E-2</v>
      </c>
      <c r="G1474" s="1">
        <f t="shared" si="948"/>
        <v>5.8188378962772819E-2</v>
      </c>
      <c r="H1474" s="1">
        <f t="shared" si="948"/>
        <v>5.8463089149945996E-2</v>
      </c>
      <c r="I1474" s="1">
        <f t="shared" si="948"/>
        <v>5.9306091918790056E-2</v>
      </c>
      <c r="J1474" s="1">
        <f t="shared" si="948"/>
        <v>7.1706503510557532E-2</v>
      </c>
      <c r="K1474" s="1">
        <f t="shared" si="948"/>
        <v>7.730025365084213E-2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3.8646481387947504E-2</v>
      </c>
      <c r="G1475" s="1">
        <f t="shared" si="949"/>
        <v>3.8971269839650526E-2</v>
      </c>
      <c r="H1475" s="1">
        <f t="shared" si="949"/>
        <v>3.9774375982708457E-2</v>
      </c>
      <c r="I1475" s="1">
        <f t="shared" si="949"/>
        <v>4.2823634507436793E-2</v>
      </c>
      <c r="J1475" s="1">
        <f t="shared" si="949"/>
        <v>4.9041479912565293E-2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9.9502495941956539</v>
      </c>
      <c r="G1476" s="1">
        <f t="shared" ref="G1476:K1476" si="950">IFERROR(G1452/G1428,"-")</f>
        <v>7.9767976048237541</v>
      </c>
      <c r="H1476" s="1">
        <f t="shared" si="950"/>
        <v>5.0166196207658658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0.1202375197484723</v>
      </c>
      <c r="H1477" s="1">
        <f t="shared" si="951"/>
        <v>0.12590062266272697</v>
      </c>
      <c r="I1477" s="1">
        <f t="shared" si="951"/>
        <v>0.13023314431795635</v>
      </c>
      <c r="J1477" s="1">
        <f t="shared" si="951"/>
        <v>0.15048491057808253</v>
      </c>
      <c r="K1477" s="1">
        <f t="shared" si="951"/>
        <v>0.15590359664495565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8.4998076233608749E-2</v>
      </c>
      <c r="H1478" s="1">
        <f t="shared" si="952"/>
        <v>8.8627088218483696E-2</v>
      </c>
      <c r="I1478" s="1">
        <f t="shared" si="952"/>
        <v>9.2379209439561252E-2</v>
      </c>
      <c r="J1478" s="1">
        <f t="shared" si="952"/>
        <v>0.10316079931381678</v>
      </c>
      <c r="K1478" s="1">
        <f t="shared" si="952"/>
        <v>0.10741391526415552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5.6422133461237145E-2</v>
      </c>
      <c r="H1479" s="1">
        <f t="shared" si="953"/>
        <v>5.9337117553648587E-2</v>
      </c>
      <c r="I1479" s="1">
        <f t="shared" si="953"/>
        <v>6.1327845362232576E-2</v>
      </c>
      <c r="J1479" s="1">
        <f t="shared" si="953"/>
        <v>6.9163535895501435E-2</v>
      </c>
      <c r="K1479" s="1">
        <f t="shared" si="953"/>
        <v>7.1053207096878859E-2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>
        <f t="shared" si="954"/>
        <v>3.938967578451652E-2</v>
      </c>
      <c r="I1480" s="1">
        <f t="shared" si="954"/>
        <v>4.0329341044613026E-2</v>
      </c>
      <c r="J1480" s="1">
        <f t="shared" si="954"/>
        <v>4.6412850149397264E-2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2.402778926167183</v>
      </c>
      <c r="G1495" s="3">
        <f t="shared" ref="G1495:K1495" si="976">SUM(G1496,G1501,G1506)</f>
        <v>1.6702567719290604</v>
      </c>
      <c r="H1495" s="3">
        <f t="shared" si="976"/>
        <v>1.3894551245881586</v>
      </c>
      <c r="I1495" s="3">
        <f t="shared" si="976"/>
        <v>1.0951222739283804</v>
      </c>
      <c r="J1495" s="3">
        <f t="shared" si="976"/>
        <v>0.95296886482482956</v>
      </c>
      <c r="K1495" s="3">
        <f t="shared" si="976"/>
        <v>0.5653487893447956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2.1197011681515689E-3</v>
      </c>
      <c r="G1496" s="1">
        <f t="shared" ref="G1496:K1496" si="978">SUM(G1497:G1500)</f>
        <v>5.1021480528256107E-2</v>
      </c>
      <c r="H1496" s="1">
        <f t="shared" si="978"/>
        <v>5.1093645513765371E-2</v>
      </c>
      <c r="I1496" s="1">
        <f t="shared" si="978"/>
        <v>4.4041194132625319E-2</v>
      </c>
      <c r="J1496" s="1">
        <f t="shared" si="978"/>
        <v>1.0454359259715407E-3</v>
      </c>
      <c r="K1496" s="1">
        <f t="shared" si="978"/>
        <v>7.2401593961316749E-2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1.6341920241503619E-3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5.0295382521594871E-2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5.0319031850520453E-2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4.326296891457948E-2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5.079919752226102E-4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7.2071126672929267E-2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3.5715786688975452E-4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4.752716320677177E-4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4.8044480523871285E-4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4.3683870765015933E-4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1.4985459637203755E-4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1.0377217724531355E-4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8.3032473473326884E-5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1.5610023611214576E-4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1.7128352689806499E-4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1.9380765745165537E-4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1.6693412949163157E-4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8.5186293278936883E-5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4.531880363812572E-5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9.472613848137631E-5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1.2288533110813905E-4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1.4757885294402253E-4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2.2065522488526137E-4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1.4150881786321735E-4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8.2226672343545891E-5</v>
      </c>
      <c r="J1501" s="1">
        <f t="shared" si="982"/>
        <v>2.9905616163109768E-4</v>
      </c>
      <c r="K1501" s="1">
        <f t="shared" si="982"/>
        <v>2.6393664384634244E-4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2.576585398415522E-5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1.0515614957041312E-4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8.346778092419409E-5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2.2907949481313884E-5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8.3118537124944239E-5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6.1855367617594606E-5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2.1108608744800311E-5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6.866521368081376E-5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6.8133246402241702E-5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1.244426013327647E-5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4.2116261254926555E-5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5.0480248902312048E-5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2.4006592249990315</v>
      </c>
      <c r="G1506" s="1">
        <f t="shared" ref="G1506:K1506" si="986">SUM(G1511:G1515)</f>
        <v>1.6192352914008044</v>
      </c>
      <c r="H1506" s="1">
        <f t="shared" si="986"/>
        <v>1.3383614790743932</v>
      </c>
      <c r="I1506" s="1">
        <f t="shared" si="986"/>
        <v>1.0509988531234116</v>
      </c>
      <c r="J1506" s="1">
        <f t="shared" si="986"/>
        <v>0.95162437273722689</v>
      </c>
      <c r="K1506" s="1">
        <f t="shared" si="986"/>
        <v>0.49268325873963248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2.2692448832002294</v>
      </c>
      <c r="G1507" s="1">
        <f t="shared" ref="G1507:K1507" si="987">G1506-G1508</f>
        <v>1.5305962522976833</v>
      </c>
      <c r="H1507" s="1">
        <f t="shared" si="987"/>
        <v>1.2650962654756601</v>
      </c>
      <c r="I1507" s="1">
        <f t="shared" si="987"/>
        <v>0.99345875490098523</v>
      </c>
      <c r="J1507" s="1">
        <f t="shared" si="987"/>
        <v>0.48777092546051593</v>
      </c>
      <c r="K1507" s="1">
        <f t="shared" si="987"/>
        <v>-1.1478331816429654E-3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0.13141434179880218</v>
      </c>
      <c r="G1508" s="1">
        <f t="shared" ref="G1508" si="990">SUM(G1509:G1510)</f>
        <v>8.8639039103121181E-2</v>
      </c>
      <c r="H1508" s="1">
        <f t="shared" ref="H1508" si="991">SUM(H1509:H1510)</f>
        <v>7.3265213598733087E-2</v>
      </c>
      <c r="I1508" s="1">
        <f t="shared" ref="I1508" si="992">SUM(I1509:I1510)</f>
        <v>5.7540098222426318E-2</v>
      </c>
      <c r="J1508" s="1">
        <f t="shared" ref="J1508" si="993">SUM(J1509:J1510)</f>
        <v>0.46385344727671096</v>
      </c>
      <c r="K1508" s="1">
        <f t="shared" ref="K1508" si="994">SUM(K1509:K1510)</f>
        <v>0.49383109192127544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0.13141434179880218</v>
      </c>
      <c r="G1509" s="1">
        <f>[1]Transport!C$25/SUM([1]Transport!C$21,[1]Transport!C$25)*G1506*(G$34+G$598)/(G$34+G$598+G$37)</f>
        <v>8.8639039103121181E-2</v>
      </c>
      <c r="H1509" s="1">
        <f>[1]Transport!D$25/SUM([1]Transport!D$21,[1]Transport!D$25)*H1506*(H$34+H$598)/(H$34+H$598+H$37)</f>
        <v>7.3265213598733087E-2</v>
      </c>
      <c r="I1509" s="1">
        <f>[1]Transport!E$25/SUM([1]Transport!E$21,[1]Transport!E$25)*I1506*(I$34+I$598)/(I$34+I$598+I$37)</f>
        <v>5.7540098222426318E-2</v>
      </c>
      <c r="J1509" s="1">
        <f>[1]Transport!F$25/SUM([1]Transport!F$21,[1]Transport!F$25)*J1506*(J$34+J$598)/(J$34+J$598+J$37)</f>
        <v>0.40753901955381228</v>
      </c>
      <c r="K1509" s="1">
        <f>[1]Transport!G$25/SUM([1]Transport!G$21,[1]Transport!G$25)*K1506*(K$34+K$598)/(K$34+K$598+K$37)</f>
        <v>0.41577755013351325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5.6314427722898672E-2</v>
      </c>
      <c r="K1510" s="1">
        <f>(K$37+K$717)/([1]Transport!G$21+[1]Transport!G$25)*K1506</f>
        <v>7.8053541787762207E-2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2.0638294791085716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1.3967107933077083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0.95207487833082205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0.45308899699809257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4.4227761264357644E-2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5.3937520302841289E-2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0.23014912437429924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0.49030220678253938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0.94707570739209679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0.49186466617983798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0.11222170616570806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0.16291811159777567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0.14979488650105399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0.10160100041564885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4.2215305122694281E-4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2.2006673440040216E-4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0.12368801947259316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2.7282934269278517E-3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3.0353370882083811E-3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2.9061750804973609E-3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1.127212749542933E-3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2.1726752883631046E-4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5.669225898780076E-2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2.9405727655510737E-3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3.3072527800096672E-3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3.100473846633282E-3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2.9992995443601784E-3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3.8125829655775935E-4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1.8137778000343191E-2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0.56097698652704397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0.56124411770608473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0.48257937344044016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5.8768880827158032E-3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0.85860000388341073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2.2445673158829138E-3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2.9890505833157829E-3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3.023756792811169E-3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2.7550238766880395E-3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9.799155861499537E-4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6.8926788108401502E-4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3.3961471286426704E-4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6.3965783738323813E-4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7.0326671071362405E-4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7.9864352950616562E-4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7.0083979881539694E-4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3.6923182843361818E-4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1.706277194813074E-4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3.5769884526202887E-4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4.6583604983303366E-4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5.62314517876849E-4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8.5332761027131945E-4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5.6088325168749504E-4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1.1953083567727235E-4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4.9921103882935721E-4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4.064528502860027E-4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6.1871779537438335E-5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2.2875308256501819E-4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1.7376651430758174E-4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3.7164841066066956E-5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1.2289383674129613E-4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1.241683237001228E-4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1.9438446765110922E-5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6.706594016702657E-5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8.1626228308355505E-5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1.591553277672483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1.0995442723708908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0.77246420728490506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0.38581943021254478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8.4381421858680875E-2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0.10302580083970826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0.44709824857415353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0.97143561222596175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1.9524804369405719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1.0512207168476382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0.12375394364473268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0.17990968921998904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0.16542819879340209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0.11223352401477679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4.9857763992029172E-4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2.6718439891230034E-4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9.0221378560048388E-2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1.9928306963706249E-3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2.21885215605175E-3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2.1279953121835348E-3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8.3860003853569796E-4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1.7247311136885007E-4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3.8312723031129592E-2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1.9897234806978163E-3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2.2387898282999101E-3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2.100506932900684E-3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2.03712838933879E-3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2.6718769901504268E-4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11.098927012431885</v>
      </c>
      <c r="G1531" s="1">
        <f t="shared" si="1000"/>
        <v>11.153647877838138</v>
      </c>
      <c r="H1531" s="1">
        <f t="shared" si="1000"/>
        <v>11.153714550258776</v>
      </c>
      <c r="I1531" s="1">
        <f t="shared" si="1000"/>
        <v>11.154559789765432</v>
      </c>
      <c r="J1531" s="1">
        <f t="shared" si="1000"/>
        <v>11.568860079217702</v>
      </c>
      <c r="K1531" s="1">
        <f t="shared" si="1000"/>
        <v>11.913231324659042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6.2845243629359961</v>
      </c>
      <c r="G1532" s="1">
        <f t="shared" si="1000"/>
        <v>6.2891415805980539</v>
      </c>
      <c r="H1532" s="1">
        <f t="shared" si="1000"/>
        <v>6.293661123693056</v>
      </c>
      <c r="I1532" s="1">
        <f t="shared" si="1000"/>
        <v>6.306730215158475</v>
      </c>
      <c r="J1532" s="1">
        <f t="shared" si="1000"/>
        <v>6.5391093091142798</v>
      </c>
      <c r="K1532" s="1">
        <f t="shared" si="1000"/>
        <v>6.6421260436177558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4.0901432735634922</v>
      </c>
      <c r="G1533" s="1">
        <f t="shared" si="1000"/>
        <v>4.0977377953720344</v>
      </c>
      <c r="H1533" s="1">
        <f t="shared" si="1000"/>
        <v>4.1058630882358891</v>
      </c>
      <c r="I1533" s="1">
        <f t="shared" si="1000"/>
        <v>4.1208048227164831</v>
      </c>
      <c r="J1533" s="1">
        <f t="shared" si="1000"/>
        <v>4.1983014554883464</v>
      </c>
      <c r="K1533" s="1">
        <f t="shared" si="1000"/>
        <v>4.3344042124780913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3.7650534829600404</v>
      </c>
      <c r="G1534" s="1">
        <f t="shared" si="1000"/>
        <v>3.7761366714252209</v>
      </c>
      <c r="H1534" s="1">
        <f t="shared" si="1000"/>
        <v>3.7908190150303462</v>
      </c>
      <c r="I1534" s="1">
        <f t="shared" si="1000"/>
        <v>3.8102648628807136</v>
      </c>
      <c r="J1534" s="1">
        <f t="shared" si="1000"/>
        <v>3.8672440714469452</v>
      </c>
      <c r="K1534" s="1">
        <f t="shared" si="1000"/>
        <v>3.9635922351471105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4.6391179485367786</v>
      </c>
      <c r="J1535" s="1">
        <f t="shared" si="1001"/>
        <v>4.7473309061690472</v>
      </c>
      <c r="K1535" s="1">
        <f t="shared" si="1001"/>
        <v>4.8695777674399352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2.7008868509993627</v>
      </c>
      <c r="J1536" s="1">
        <f t="shared" si="1001"/>
        <v>2.7521307578014191</v>
      </c>
      <c r="K1536" s="1">
        <f t="shared" si="1001"/>
        <v>2.809239052330105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1.7606485351727306</v>
      </c>
      <c r="J1537" s="1">
        <f t="shared" si="1001"/>
        <v>1.7897539402201668</v>
      </c>
      <c r="K1537" s="1">
        <f t="shared" si="1001"/>
        <v>1.8224336906987224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1.5620411785777208</v>
      </c>
      <c r="J1538" s="1">
        <f t="shared" si="1001"/>
        <v>1.5924001364005578</v>
      </c>
      <c r="K1538" s="1">
        <f t="shared" si="1001"/>
        <v>1.6169933802489025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0.77116510534577765</v>
      </c>
      <c r="G1539" s="1">
        <f t="shared" si="1002"/>
        <v>0.78723832996731991</v>
      </c>
      <c r="H1539" s="1">
        <f t="shared" si="1002"/>
        <v>0.81134816689963452</v>
      </c>
      <c r="I1539" s="1">
        <f t="shared" si="1002"/>
        <v>0.85153122845348861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1.9078836334110889</v>
      </c>
      <c r="G1540" s="1">
        <f t="shared" si="1002"/>
        <v>1.9100952409612559</v>
      </c>
      <c r="H1540" s="1">
        <f t="shared" si="1002"/>
        <v>1.9426458814026277</v>
      </c>
      <c r="I1540" s="1">
        <f t="shared" si="1002"/>
        <v>1.9812996939188088</v>
      </c>
      <c r="J1540" s="1">
        <f t="shared" si="1002"/>
        <v>2.0615885527430486</v>
      </c>
      <c r="K1540" s="1">
        <f t="shared" si="1002"/>
        <v>2.1372153544025578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1.1027629847473175</v>
      </c>
      <c r="G1541" s="1">
        <f t="shared" si="1002"/>
        <v>1.1042952036183886</v>
      </c>
      <c r="H1541" s="1">
        <f t="shared" si="1002"/>
        <v>1.1043647928011087</v>
      </c>
      <c r="I1541" s="1">
        <f t="shared" si="1002"/>
        <v>1.1046497923802954</v>
      </c>
      <c r="J1541" s="1">
        <f t="shared" si="1002"/>
        <v>1.1810352630905521</v>
      </c>
      <c r="K1541" s="1">
        <f t="shared" si="1002"/>
        <v>1.2141062557240911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0.72942698043636867</v>
      </c>
      <c r="G1542" s="1">
        <f t="shared" si="1002"/>
        <v>0.7304312200079659</v>
      </c>
      <c r="H1542" s="1">
        <f t="shared" si="1002"/>
        <v>0.73100683435507174</v>
      </c>
      <c r="I1542" s="1">
        <f t="shared" si="1002"/>
        <v>0.73223231678779344</v>
      </c>
      <c r="J1542" s="1">
        <f t="shared" si="1002"/>
        <v>0.74395897214233697</v>
      </c>
      <c r="K1542" s="1">
        <f t="shared" si="1002"/>
        <v>0.79382829221016027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0.67580166525687146</v>
      </c>
      <c r="G1543" s="1">
        <f t="shared" si="1002"/>
        <v>0.67664487136911067</v>
      </c>
      <c r="H1543" s="1">
        <f t="shared" si="1002"/>
        <v>0.67693338768419331</v>
      </c>
      <c r="I1543" s="1">
        <f t="shared" si="1002"/>
        <v>0.67747932632347985</v>
      </c>
      <c r="J1543" s="1">
        <f t="shared" si="1002"/>
        <v>0.67920137992531104</v>
      </c>
      <c r="K1543" s="1">
        <f t="shared" si="1002"/>
        <v>0.70080494359698386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16.699686655852108</v>
      </c>
      <c r="G1544" s="3">
        <f t="shared" ref="G1544:K1544" si="1003">G1545+G1548+G1550+G1557+G1565</f>
        <v>15.584537365954928</v>
      </c>
      <c r="H1544" s="3">
        <f t="shared" si="1003"/>
        <v>14.274558632965203</v>
      </c>
      <c r="I1544" s="3">
        <f t="shared" si="1003"/>
        <v>11.885059646303771</v>
      </c>
      <c r="J1544" s="3">
        <f t="shared" si="1003"/>
        <v>9.4174376891489295</v>
      </c>
      <c r="K1544" s="3">
        <f t="shared" si="1003"/>
        <v>8.5692215226722173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7.5831973494847008E-2</v>
      </c>
      <c r="G1545" s="1">
        <f t="shared" ref="G1545:K1545" si="1006">SUM(G1546:G1547)</f>
        <v>0.11363827275154757</v>
      </c>
      <c r="H1545" s="1">
        <f t="shared" si="1006"/>
        <v>0.31754754314959793</v>
      </c>
      <c r="I1545" s="1">
        <f t="shared" si="1006"/>
        <v>1.2493792287898651</v>
      </c>
      <c r="J1545" s="1">
        <f t="shared" si="1006"/>
        <v>3.1222294638984276</v>
      </c>
      <c r="K1545" s="1">
        <f t="shared" si="1006"/>
        <v>6.7021907154453695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4.0488630019806467E-2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3.4841274349754828E-2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2.6381636064784372E-2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1.3188392362472682E-2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3.5343343475040541E-2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7.8796998401792745E-2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0.29116590708481355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1.2361908364273924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3.1222294638984276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6.7021907154453695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6.7183936923397383E-5</v>
      </c>
      <c r="H1548" s="1">
        <f t="shared" si="1008"/>
        <v>1.2620594374120397E-4</v>
      </c>
      <c r="I1548" s="1">
        <f t="shared" si="1008"/>
        <v>2.2076400792406706E-4</v>
      </c>
      <c r="J1548" s="1">
        <f t="shared" si="1008"/>
        <v>4.1803869825422031E-4</v>
      </c>
      <c r="K1548" s="1">
        <f t="shared" si="1008"/>
        <v>2.1738728552739502E-2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6.7183936923397383E-5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1.2620594374120397E-4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2.2076400792406706E-4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4.1803869825422031E-4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2.1738728552739502E-2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1.2029399638527336</v>
      </c>
      <c r="G1550" s="1">
        <f t="shared" ref="G1550:K1550" si="1009">SUM(G1555:G1556)</f>
        <v>2.324168560836732</v>
      </c>
      <c r="H1550" s="1">
        <f t="shared" si="1009"/>
        <v>1.4712278861432269</v>
      </c>
      <c r="I1550" s="1">
        <f t="shared" si="1009"/>
        <v>1.6444865005388802</v>
      </c>
      <c r="J1550" s="1">
        <f t="shared" si="1009"/>
        <v>0.14993889215455858</v>
      </c>
      <c r="K1550" s="1">
        <f t="shared" si="1009"/>
        <v>5.4412685886104104E-3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1.1370898998673939</v>
      </c>
      <c r="G1551" s="1">
        <f t="shared" ref="G1551:K1551" si="1010">G1550-G1552</f>
        <v>2.1969405606564552</v>
      </c>
      <c r="H1551" s="1">
        <f t="shared" si="1010"/>
        <v>1.3906892371937345</v>
      </c>
      <c r="I1551" s="1">
        <f t="shared" si="1010"/>
        <v>1.554454133248228</v>
      </c>
      <c r="J1551" s="1">
        <f t="shared" si="1010"/>
        <v>7.6853677022150638E-2</v>
      </c>
      <c r="K1551" s="1">
        <f t="shared" si="1010"/>
        <v>-1.2676843642335338E-5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6.5850063985339546E-2</v>
      </c>
      <c r="G1552" s="1">
        <f t="shared" ref="G1552:K1552" si="1011">SUM(G1553:G1554)</f>
        <v>0.12722800018027672</v>
      </c>
      <c r="H1552" s="1">
        <f t="shared" si="1011"/>
        <v>8.0538648949492475E-2</v>
      </c>
      <c r="I1552" s="1">
        <f t="shared" si="1011"/>
        <v>9.0032367290652282E-2</v>
      </c>
      <c r="J1552" s="1">
        <f t="shared" si="1011"/>
        <v>7.3085215132407941E-2</v>
      </c>
      <c r="K1552" s="1">
        <f t="shared" si="1011"/>
        <v>5.4539454322527457E-3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6.5850063985339546E-2</v>
      </c>
      <c r="G1553" s="1">
        <f>[1]Transport!C$25/SUM([1]Transport!C$21,[1]Transport!C$25)*G1550*(G$34+G$598)/(G$34+G$598+G$37)</f>
        <v>0.12722800018027672</v>
      </c>
      <c r="H1553" s="1">
        <f>[1]Transport!D$25/SUM([1]Transport!D$21,[1]Transport!D$25)*H1550*(H$34+H$598)/(H$34+H$598+H$37)</f>
        <v>8.0538648949492475E-2</v>
      </c>
      <c r="I1553" s="1">
        <f>[1]Transport!E$25/SUM([1]Transport!E$21,[1]Transport!E$25)*I1550*(I$34+I$598)/(I$34+I$598+I$37)</f>
        <v>9.0032367290652282E-2</v>
      </c>
      <c r="J1553" s="1">
        <f>[1]Transport!F$25/SUM([1]Transport!F$21,[1]Transport!F$25)*J1550*(J$34+J$598)/(J$34+J$598+J$37)</f>
        <v>6.4212257327846786E-2</v>
      </c>
      <c r="K1553" s="1">
        <f>[1]Transport!G$25/SUM([1]Transport!G$21,[1]Transport!G$25)*K1550*(K$34+K$598)/(K$34+K$598+K$37)</f>
        <v>4.591910285684093E-3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8.8729578045611511E-3</v>
      </c>
      <c r="K1554" s="1">
        <f>(K$37+K$717)/([1]Transport!G$21+[1]Transport!G$25)*K1550</f>
        <v>8.6203514656865265E-4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0.83276939566438934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1.7471149412088882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0.54326743155810464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0.27102736011982381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0.37017056818834421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0.57705361962784374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0.92796045458512222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1.3734591404190564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0.14993889215455858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5.4412685886104104E-3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15.39553318713126</v>
      </c>
      <c r="G1557" s="1">
        <f t="shared" ref="G1557:K1557" si="1012">SUM(G1562:G1564)</f>
        <v>13.122323137331078</v>
      </c>
      <c r="H1557" s="1">
        <f t="shared" si="1012"/>
        <v>12.432233278810591</v>
      </c>
      <c r="I1557" s="1">
        <f t="shared" si="1012"/>
        <v>8.9152599817765505</v>
      </c>
      <c r="J1557" s="1">
        <f t="shared" si="1012"/>
        <v>6.0478138708411242</v>
      </c>
      <c r="K1557" s="1">
        <f t="shared" si="1012"/>
        <v>1.7351392214649641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15.01419479672361</v>
      </c>
      <c r="G1558" s="1">
        <f t="shared" ref="G1558:K1558" si="1013">G1557-G1559</f>
        <v>12.773453290661823</v>
      </c>
      <c r="H1558" s="1">
        <f t="shared" si="1013"/>
        <v>12.025119744752939</v>
      </c>
      <c r="I1558" s="1">
        <f t="shared" si="1013"/>
        <v>8.5024509247058653</v>
      </c>
      <c r="J1558" s="1">
        <f t="shared" si="1013"/>
        <v>5.1000683028842513</v>
      </c>
      <c r="K1558" s="1">
        <f t="shared" si="1013"/>
        <v>-0.19811080811093862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0.38133839040765144</v>
      </c>
      <c r="G1559" s="1">
        <f t="shared" ref="G1559:K1559" si="1014">SUM(G1560:G1561)</f>
        <v>0.34886984666925469</v>
      </c>
      <c r="H1559" s="1">
        <f t="shared" si="1014"/>
        <v>0.40711353405765305</v>
      </c>
      <c r="I1559" s="1">
        <f t="shared" si="1014"/>
        <v>0.41280905707068555</v>
      </c>
      <c r="J1559" s="1">
        <f t="shared" si="1014"/>
        <v>0.94774556795687304</v>
      </c>
      <c r="K1559" s="1">
        <f t="shared" si="1014"/>
        <v>1.9332500295759028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0.38133839040765144</v>
      </c>
      <c r="G1560" s="1">
        <f>[1]Transport!C$26/SUM([1]Transport!C$22,[1]Transport!C$26)*G1557*(G$33+G$580)/(G$33+G$580+G$36)</f>
        <v>0.34886984666925469</v>
      </c>
      <c r="H1560" s="1">
        <f>[1]Transport!D$26/SUM([1]Transport!D$22,[1]Transport!D$26)*H1557*(H$33+H$580)/(H$33+H$580+H$36)</f>
        <v>0.40711353405765305</v>
      </c>
      <c r="I1560" s="1">
        <f>[1]Transport!E$26/SUM([1]Transport!E$22,[1]Transport!E$26)*I1557*(I$33+I$580)/(I$33+I$580+I$36)</f>
        <v>0.41280905707068555</v>
      </c>
      <c r="J1560" s="1">
        <f>[1]Transport!F$26/SUM([1]Transport!F$22,[1]Transport!F$26)*J1557*(J$33+J$580)/(J$33+J$580+J$36)</f>
        <v>0.4153603135100955</v>
      </c>
      <c r="K1560" s="1">
        <f>[1]Transport!G$26/SUM([1]Transport!G$22,[1]Transport!G$26)*K1557*(K$33+K$580)/(K$33+K$580+K$36)</f>
        <v>0.24058276001728482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0.53238525444677753</v>
      </c>
      <c r="K1561" s="1">
        <f>(K$36+K$716)/([1]Transport!G$22+[1]Transport!G$26)*K1557</f>
        <v>1.692667269558618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10.948816534465733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7.4389077131596988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5.5535906458524291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2.7255109471974199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4.4467166526655273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5.2485717777496248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6.2224799640221544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3.5168496845122892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1.7781814107987175E-3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7.9177026303435516E-4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0.43484364642175405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0.65616266893600705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2.6728993500668419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6.0460356894303251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1.7343474512019297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2.5381531373265508E-2</v>
      </c>
      <c r="G1565" s="1">
        <f t="shared" ref="G1565:K1565" si="1015">G1570</f>
        <v>2.434021109864629E-2</v>
      </c>
      <c r="H1565" s="1">
        <f t="shared" si="1015"/>
        <v>5.342371891804501E-2</v>
      </c>
      <c r="I1565" s="1">
        <f t="shared" si="1015"/>
        <v>7.571317119055164E-2</v>
      </c>
      <c r="J1565" s="1">
        <f t="shared" si="1015"/>
        <v>9.7037423556564528E-2</v>
      </c>
      <c r="K1565" s="1">
        <f t="shared" si="1015"/>
        <v>0.10471158862053333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2.3470283787182779E-2</v>
      </c>
      <c r="G1566" s="1">
        <f t="shared" ref="G1566:K1566" si="1016">G1565-G1567</f>
        <v>2.0398172009032829E-2</v>
      </c>
      <c r="H1566" s="1">
        <f t="shared" si="1016"/>
        <v>5.3367058481079879E-2</v>
      </c>
      <c r="I1566" s="1">
        <f t="shared" si="1016"/>
        <v>7.5710638431211813E-2</v>
      </c>
      <c r="J1566" s="1">
        <f t="shared" si="1016"/>
        <v>-0.14496144151323814</v>
      </c>
      <c r="K1566" s="1">
        <f t="shared" si="1016"/>
        <v>-0.26139555982108459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1.9112475860827288E-3</v>
      </c>
      <c r="G1567" s="1">
        <f t="shared" ref="G1567:K1567" si="1017">SUM(G1568:G1569)</f>
        <v>3.9420390896134595E-3</v>
      </c>
      <c r="H1567" s="1">
        <f t="shared" si="1017"/>
        <v>5.6660436965128194E-5</v>
      </c>
      <c r="I1567" s="1">
        <f t="shared" si="1017"/>
        <v>2.5327593398294059E-6</v>
      </c>
      <c r="J1567" s="1">
        <f t="shared" si="1017"/>
        <v>0.24199886506980267</v>
      </c>
      <c r="K1567" s="1">
        <f t="shared" si="1017"/>
        <v>0.3661071484416179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1.9112475860827288E-3</v>
      </c>
      <c r="G1568" s="1">
        <f>[1]Transport!C$27/SUM([1]Transport!C$24,[1]Transport!C$27)*G1565*(G$45+G$612)/(G$45+G$612+G$47)</f>
        <v>3.9420390896134595E-3</v>
      </c>
      <c r="H1568" s="1">
        <f>[1]Transport!D$27/SUM([1]Transport!D$24,[1]Transport!D$27)*H1565*(H$45+H$612)/(H$45+H$612+H$47)</f>
        <v>5.6660436965128194E-5</v>
      </c>
      <c r="I1568" s="1">
        <f>[1]Transport!E$27/SUM([1]Transport!E$24,[1]Transport!E$27)*I1565*(I$45+I$612)/(I$45+I$612+I$47)</f>
        <v>2.5327593398294059E-6</v>
      </c>
      <c r="J1568" s="1">
        <f>[1]Transport!F$27/SUM([1]Transport!F$24,[1]Transport!F$27)*J1565*(J$45+J$612)/(J$45+J$612+J$47)</f>
        <v>1.3014562657126367E-5</v>
      </c>
      <c r="K1568" s="1">
        <f>[1]Transport!G$27/SUM([1]Transport!G$24,[1]Transport!G$27)*K1565*(K$45+K$612)/(K$45+K$612+K$47)</f>
        <v>1.5842205219823464E-5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0.24198585050714555</v>
      </c>
      <c r="K1569" s="1">
        <f>(K$47+K$714)/([1]Transport!G$24+[1]Transport!G$27)*K1565</f>
        <v>0.36609130623639807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2.5381531373265508E-2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2.434021109864629E-2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5.342371891804501E-2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7.571317119055164E-2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9.7037423556564528E-2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0.10471158862053333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4.7787324927356218</v>
      </c>
      <c r="G1571" s="3">
        <f t="shared" ref="G1571:K1571" si="1018">SUM(G1572:G1580)</f>
        <v>4.7670649026792447</v>
      </c>
      <c r="H1571" s="3">
        <f t="shared" si="1018"/>
        <v>4.70772559045826</v>
      </c>
      <c r="I1571" s="3">
        <f t="shared" si="1018"/>
        <v>4.6367637252989651</v>
      </c>
      <c r="J1571" s="3">
        <f t="shared" si="1018"/>
        <v>4.9977877976394618</v>
      </c>
      <c r="K1571" s="3">
        <f t="shared" si="1018"/>
        <v>5.4146122560424361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2.7905689111511731E-2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2.4237208163508141E-2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1.8606487723180826E-2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9.3015330807477512E-3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2.4081454624195149E-2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5.3688931350696821E-2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0.19838809490469431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0.84228798430729046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2.1273546803599039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4.5665883792425959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3.1247479619199866E-5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6.0260435564929097E-5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1.1105150201128782E-4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2.3652790915899653E-4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1.3142646795788446E-2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0.2311628404596045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0.48948978799873744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0.15431563931947642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7.698558374833725E-2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0.1300148650964402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0.20267831901523148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0.32592719056024366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0.48239952120180196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5.266297893857904E-2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1.911134656015463E-3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2.8361446061080673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1.993162058489661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1.562162307273145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0.76665543812666404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1.5212863039945614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1.7956125799552825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2.1288007052288958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1.2031653186287556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6.0834166814839857E-4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2.708760982875539E-4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0.20036186013938098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0.30233849335015195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1.2315853989167151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2.7858173096736816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0.79913109990292086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8.1367333412410633E-3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7.8029100871277084E-3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1.7126411662907549E-2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2.4271895786640855E-2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3.1107959089989617E-2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3.3568119346827179E-2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0.68922285337539602</v>
      </c>
      <c r="G1582" s="1">
        <f t="shared" ref="G1582:K1582" si="1019">IFERROR(G1572/G1546,"-")</f>
        <v>0.69564643130450521</v>
      </c>
      <c r="H1582" s="1">
        <f t="shared" si="1019"/>
        <v>0.70528179819817038</v>
      </c>
      <c r="I1582" s="1">
        <f t="shared" si="1019"/>
        <v>0.7052817981981705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0.68135756995377261</v>
      </c>
      <c r="G1583" s="1">
        <f t="shared" ref="G1583:K1583" si="1020">IFERROR(G1573/G1547,"-")</f>
        <v>0.68135756995377272</v>
      </c>
      <c r="H1583" s="1">
        <f t="shared" si="1020"/>
        <v>0.68135756995377195</v>
      </c>
      <c r="I1583" s="1">
        <f t="shared" si="1020"/>
        <v>0.68135756995377328</v>
      </c>
      <c r="J1583" s="1">
        <f t="shared" si="1020"/>
        <v>0.68135756995377295</v>
      </c>
      <c r="K1583" s="1">
        <f t="shared" si="1020"/>
        <v>0.68135756995377295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0.46510343171505425</v>
      </c>
      <c r="H1584" s="1">
        <f t="shared" si="1021"/>
        <v>0.47747700130905285</v>
      </c>
      <c r="I1584" s="1">
        <f t="shared" si="1021"/>
        <v>0.50303264130575387</v>
      </c>
      <c r="J1584" s="1">
        <f t="shared" si="1021"/>
        <v>0.56580386013726824</v>
      </c>
      <c r="K1584" s="1">
        <f t="shared" si="1021"/>
        <v>0.60457292908845017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0.27758325613680979</v>
      </c>
      <c r="G1585" s="1">
        <f t="shared" ref="G1585:K1585" si="1022">IFERROR(G1575/G1555,"-")</f>
        <v>0.28017034051580075</v>
      </c>
      <c r="H1585" s="1">
        <f t="shared" si="1022"/>
        <v>0.28405096708428718</v>
      </c>
      <c r="I1585" s="1">
        <f t="shared" si="1022"/>
        <v>0.2840509670842869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0.35122961215622128</v>
      </c>
      <c r="G1586" s="1">
        <f t="shared" ref="G1586:K1586" si="1023">IFERROR(G1576/G1556,"-")</f>
        <v>0.35122961215622178</v>
      </c>
      <c r="H1586" s="1">
        <f t="shared" si="1023"/>
        <v>0.35122961215622173</v>
      </c>
      <c r="I1586" s="1">
        <f t="shared" si="1023"/>
        <v>0.35122961215622106</v>
      </c>
      <c r="J1586" s="1">
        <f t="shared" si="1023"/>
        <v>0.35122961215622089</v>
      </c>
      <c r="K1586" s="1">
        <f t="shared" si="1023"/>
        <v>0.35122961215622112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0.25903663625928702</v>
      </c>
      <c r="G1587" s="1">
        <f t="shared" ref="G1587:K1587" si="1024">IFERROR(G1577/G1562,"-")</f>
        <v>0.26793746277611225</v>
      </c>
      <c r="H1587" s="1">
        <f t="shared" si="1024"/>
        <v>0.28128870255135024</v>
      </c>
      <c r="I1587" s="1">
        <f t="shared" si="1024"/>
        <v>0.2812887025513503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0.34211451343153287</v>
      </c>
      <c r="G1588" s="1">
        <f t="shared" ref="G1588:K1588" si="1025">IFERROR(G1578/G1563,"-")</f>
        <v>0.34211451343153176</v>
      </c>
      <c r="H1588" s="1">
        <f t="shared" si="1025"/>
        <v>0.34211451343153193</v>
      </c>
      <c r="I1588" s="1">
        <f t="shared" si="1025"/>
        <v>0.34211451343153115</v>
      </c>
      <c r="J1588" s="1">
        <f t="shared" si="1025"/>
        <v>0.3421145134315321</v>
      </c>
      <c r="K1588" s="1">
        <f t="shared" si="1025"/>
        <v>0.34211451343153121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0.46076759264650813</v>
      </c>
      <c r="H1589" s="1">
        <f t="shared" si="1026"/>
        <v>0.46076759264650857</v>
      </c>
      <c r="I1589" s="1">
        <f t="shared" si="1026"/>
        <v>0.46076759264650818</v>
      </c>
      <c r="J1589" s="1">
        <f t="shared" si="1026"/>
        <v>0.46076759264650807</v>
      </c>
      <c r="K1589" s="1">
        <f t="shared" si="1026"/>
        <v>0.46076759264650841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0.32057692743517929</v>
      </c>
      <c r="G1590" s="1">
        <f t="shared" ref="G1590:K1590" si="1027">IFERROR(G1580/G1570,"-")</f>
        <v>0.32057692743518057</v>
      </c>
      <c r="H1590" s="1">
        <f t="shared" si="1027"/>
        <v>0.32057692743517963</v>
      </c>
      <c r="I1590" s="1">
        <f t="shared" si="1027"/>
        <v>0.32057692743518029</v>
      </c>
      <c r="J1590" s="1">
        <f t="shared" si="1027"/>
        <v>0.32057692743518007</v>
      </c>
      <c r="K1590" s="1">
        <f t="shared" si="1027"/>
        <v>0.32057692743518046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24.512079310549041</v>
      </c>
      <c r="G1591" s="3">
        <f t="shared" ref="G1591" si="1028">G1592+G1595+G1597+G1604+G1612</f>
        <v>21.384232726083237</v>
      </c>
      <c r="H1591" s="3">
        <f t="shared" ref="H1591" si="1029">H1592+H1595+H1597+H1604+H1612</f>
        <v>19.185648095796914</v>
      </c>
      <c r="I1591" s="3">
        <f t="shared" ref="I1591" si="1030">I1592+I1595+I1597+I1604+I1612</f>
        <v>16.320753031809915</v>
      </c>
      <c r="J1591" s="3">
        <f t="shared" ref="J1591" si="1031">J1592+J1595+J1597+J1604+J1612</f>
        <v>14.270867038766228</v>
      </c>
      <c r="K1591" s="3">
        <f t="shared" ref="K1591" si="1032">K1592+K1595+K1597+K1604+K1612</f>
        <v>11.7082034461853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1.0002776076468711E-2</v>
      </c>
      <c r="G1592" s="1">
        <f t="shared" ref="G1592" si="1035">SUM(G1593:G1594)</f>
        <v>2.9608969905247539E-2</v>
      </c>
      <c r="H1592" s="1">
        <f t="shared" ref="H1592" si="1036">SUM(H1593:H1594)</f>
        <v>8.1539559068311784E-2</v>
      </c>
      <c r="I1592" s="1">
        <f t="shared" ref="I1592" si="1037">SUM(I1593:I1594)</f>
        <v>0.28329946493303676</v>
      </c>
      <c r="J1592" s="1">
        <f t="shared" ref="J1592" si="1038">SUM(J1593:J1594)</f>
        <v>1.1688508440760579</v>
      </c>
      <c r="K1592" s="1">
        <f t="shared" ref="K1592" si="1039">SUM(K1593:K1594)</f>
        <v>4.0474703911526628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1.0002776076468711E-2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2.9608969905247539E-2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8.1539559068311784E-2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0.28329946493303676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1.1688508440760579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4.0474703911526628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4.1645195439179048E-3</v>
      </c>
      <c r="G1595" s="1">
        <f t="shared" ref="G1595" si="1041">G1596</f>
        <v>1.2626849188596297E-2</v>
      </c>
      <c r="H1595" s="1">
        <f t="shared" ref="H1595" si="1042">H1596</f>
        <v>1.2504539602080967E-2</v>
      </c>
      <c r="I1595" s="1">
        <f t="shared" ref="I1595" si="1043">I1596</f>
        <v>4.5865386489594755E-2</v>
      </c>
      <c r="J1595" s="1">
        <f t="shared" ref="J1595" si="1044">J1596</f>
        <v>1.3301244995653729</v>
      </c>
      <c r="K1595" s="1">
        <f t="shared" ref="K1595" si="1045">K1596</f>
        <v>2.9760984601956588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4.1645195439179048E-3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1.2626849188596297E-2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1.2504539602080967E-2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4.5865386489594755E-2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1.3301244995653729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2.9760984601956588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24.435439035772056</v>
      </c>
      <c r="G1604" s="1">
        <f t="shared" ref="G1604:K1604" si="1049">SUM(G1609:G1611)</f>
        <v>21.198701548332004</v>
      </c>
      <c r="H1604" s="1">
        <f t="shared" si="1049"/>
        <v>18.844834637252788</v>
      </c>
      <c r="I1604" s="1">
        <f t="shared" si="1049"/>
        <v>15.574729844893039</v>
      </c>
      <c r="J1604" s="1">
        <f t="shared" si="1049"/>
        <v>10.787176928587932</v>
      </c>
      <c r="K1604" s="1">
        <f t="shared" si="1049"/>
        <v>2.6621772881123915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23.830187442498598</v>
      </c>
      <c r="G1605" s="1">
        <f t="shared" ref="G1605:K1605" si="1050">G1604-G1606</f>
        <v>20.635113250638394</v>
      </c>
      <c r="H1605" s="1">
        <f t="shared" si="1050"/>
        <v>18.227730127077603</v>
      </c>
      <c r="I1605" s="1">
        <f t="shared" si="1050"/>
        <v>14.853563041620548</v>
      </c>
      <c r="J1605" s="1">
        <f t="shared" si="1050"/>
        <v>9.0967315307678476</v>
      </c>
      <c r="K1605" s="1">
        <f t="shared" si="1050"/>
        <v>-0.3039560672470123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0.60525159327345901</v>
      </c>
      <c r="G1606" s="1">
        <f t="shared" ref="G1606:K1606" si="1051">SUM(G1607:G1608)</f>
        <v>0.56358829769360874</v>
      </c>
      <c r="H1606" s="1">
        <f t="shared" si="1051"/>
        <v>0.61710451017518575</v>
      </c>
      <c r="I1606" s="1">
        <f t="shared" si="1051"/>
        <v>0.72116680327249083</v>
      </c>
      <c r="J1606" s="1">
        <f t="shared" si="1051"/>
        <v>1.690445397820084</v>
      </c>
      <c r="K1606" s="1">
        <f t="shared" si="1051"/>
        <v>2.9661333553594038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0.60525159327345901</v>
      </c>
      <c r="G1607" s="1">
        <f>[1]Transport!C$26/SUM([1]Transport!C$22,[1]Transport!C$26)*G1604*(G$33+G$580)/(G$33+G$580+G$36)</f>
        <v>0.56358829769360874</v>
      </c>
      <c r="H1607" s="1">
        <f>[1]Transport!D$26/SUM([1]Transport!D$22,[1]Transport!D$26)*H1604*(H$33+H$580)/(H$33+H$580+H$36)</f>
        <v>0.61710451017518575</v>
      </c>
      <c r="I1607" s="1">
        <f>[1]Transport!E$26/SUM([1]Transport!E$22,[1]Transport!E$26)*I1604*(I$33+I$580)/(I$33+I$580+I$36)</f>
        <v>0.72116680327249083</v>
      </c>
      <c r="J1607" s="1">
        <f>[1]Transport!F$26/SUM([1]Transport!F$22,[1]Transport!F$26)*J1604*(J$33+J$580)/(J$33+J$580+J$36)</f>
        <v>0.74085699173873532</v>
      </c>
      <c r="K1607" s="1">
        <f>[1]Transport!G$26/SUM([1]Transport!G$22,[1]Transport!G$26)*K1604*(K$33+K$580)/(K$33+K$580+K$36)</f>
        <v>0.36911963703331108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0.94958840608134865</v>
      </c>
      <c r="K1608" s="1">
        <f>(K$36+K$716)/([1]Transport!G$22+[1]Transport!G$26)*K1604</f>
        <v>2.5970137183260928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19.238981791044662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15.924089055944334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11.443154272209265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4.8683269580037276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5.1964572447273962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2.1138683815938451E-3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3.0131205293473413E-3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2.2647988669987724E-3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6.9389126756545306E-4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2.5102568033879625E-4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5.2724986240060776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7.3986672445141757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10.704138088022312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10.786483037320368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2.6619262624320528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6.2472979156600106E-2</v>
      </c>
      <c r="G1612" s="1">
        <f t="shared" ref="G1612:K1612" si="1052">G1617</f>
        <v>0.14329535865739076</v>
      </c>
      <c r="H1612" s="1">
        <f t="shared" si="1052"/>
        <v>0.24676935987373608</v>
      </c>
      <c r="I1612" s="1">
        <f t="shared" si="1052"/>
        <v>0.41685833549424445</v>
      </c>
      <c r="J1612" s="1">
        <f t="shared" si="1052"/>
        <v>0.98471476653686674</v>
      </c>
      <c r="K1612" s="1">
        <f t="shared" si="1052"/>
        <v>2.0224573067245859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5.7768718848090331E-2</v>
      </c>
      <c r="G1613" s="1">
        <f t="shared" ref="G1613:K1613" si="1053">G1612-G1614</f>
        <v>0.12008783991820321</v>
      </c>
      <c r="H1613" s="1">
        <f t="shared" si="1053"/>
        <v>0.24650763979802401</v>
      </c>
      <c r="I1613" s="1">
        <f t="shared" si="1053"/>
        <v>0.41684439073633767</v>
      </c>
      <c r="J1613" s="1">
        <f t="shared" si="1053"/>
        <v>-1.4710373256493914</v>
      </c>
      <c r="K1613" s="1">
        <f t="shared" si="1053"/>
        <v>-5.0487378414374344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4.7042603085097768E-3</v>
      </c>
      <c r="G1614" s="1">
        <f t="shared" ref="G1614:K1614" si="1054">SUM(G1615:G1616)</f>
        <v>2.3207518739187562E-2</v>
      </c>
      <c r="H1614" s="1">
        <f t="shared" si="1054"/>
        <v>2.6172007571206569E-4</v>
      </c>
      <c r="I1614" s="1">
        <f t="shared" si="1054"/>
        <v>1.3944757906805819E-5</v>
      </c>
      <c r="J1614" s="1">
        <f t="shared" si="1054"/>
        <v>2.4557520921862581</v>
      </c>
      <c r="K1614" s="1">
        <f t="shared" si="1054"/>
        <v>7.0711951481620208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4.7042603085097768E-3</v>
      </c>
      <c r="G1615" s="1">
        <f>[1]Transport!C$27/SUM([1]Transport!C$24,[1]Transport!C$27)*G1612*(G$45+G$612)/(G$45+G$612+G$47)</f>
        <v>2.3207518739187562E-2</v>
      </c>
      <c r="H1615" s="1">
        <f>[1]Transport!D$27/SUM([1]Transport!D$24,[1]Transport!D$27)*H1612*(H$45+H$612)/(H$45+H$612+H$47)</f>
        <v>2.6172007571206569E-4</v>
      </c>
      <c r="I1615" s="1">
        <f>[1]Transport!E$27/SUM([1]Transport!E$24,[1]Transport!E$27)*I1612*(I$45+I$612)/(I$45+I$612+I$47)</f>
        <v>1.3944757906805819E-5</v>
      </c>
      <c r="J1615" s="1">
        <f>[1]Transport!F$27/SUM([1]Transport!F$24,[1]Transport!F$27)*J1612*(J$45+J$612)/(J$45+J$612+J$47)</f>
        <v>1.3206896431067336E-4</v>
      </c>
      <c r="K1615" s="1">
        <f>[1]Transport!G$27/SUM([1]Transport!G$24,[1]Transport!G$27)*K1612*(K$45+K$612)/(K$45+K$612+K$47)</f>
        <v>3.0598507885859207E-4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2.4556200232219476</v>
      </c>
      <c r="K1616" s="1">
        <f>(K$47+K$714)/([1]Transport!G$24+[1]Transport!G$27)*K1612</f>
        <v>7.0708891630831623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6.2472979156600106E-2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0.14329535865739076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0.24676935987373608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0.41685833549424445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0.98471476653686674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2.0224573067245859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2.2034059983552008</v>
      </c>
      <c r="G1618" s="3">
        <f t="shared" ref="G1618" si="1055">SUM(G1619:G1627)</f>
        <v>2.2248476406576612</v>
      </c>
      <c r="H1618" s="3">
        <f t="shared" ref="H1618" si="1056">SUM(H1619:H1627)</f>
        <v>2.2570080184532175</v>
      </c>
      <c r="I1618" s="3">
        <f t="shared" ref="I1618" si="1057">SUM(I1619:I1627)</f>
        <v>2.3106048346486578</v>
      </c>
      <c r="J1618" s="3">
        <f t="shared" ref="J1618" si="1058">SUM(J1619:J1627)</f>
        <v>2.512153015998662</v>
      </c>
      <c r="K1618" s="3">
        <f t="shared" ref="K1618" si="1059">SUM(K1619:K1627)</f>
        <v>2.7162826330364638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2.6880236504766768E-3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8.0212241355487133E-3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2.2618635160919699E-2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8.2309310810050315E-2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0.3658483037159691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1.3707706812954998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7.2653679590148985E-4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2.2137205512044308E-3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2.1927297592708199E-3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8.5144581084170782E-3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0.26564945083259084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0.64953499512218316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1.5767050084584875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1.3375631382056312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0.9962413969349676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0.42383670918048638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0.61683774029127869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2.5092360705912661E-4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3.5766799783327737E-4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2.6883958619139164E-4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8.2367332460440287E-5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2.9797630601574769E-5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0.86187875275076142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1.2094368441721282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1.7497717576580167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1.763232427305838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0.43513670663345633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6.4486891590562392E-3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1.4919881407456455E-2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2.6160744428097692E-2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4.590375930549602E-2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0.1173404668118033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0.26081045235472256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0.26872776416540878</v>
      </c>
      <c r="G1630" s="1">
        <f t="shared" ref="G1630:K1630" si="1062">IFERROR(G1620/G1594,"-")</f>
        <v>0.27090520748332847</v>
      </c>
      <c r="H1630" s="1">
        <f t="shared" si="1062"/>
        <v>0.27739462194013553</v>
      </c>
      <c r="I1630" s="1">
        <f t="shared" si="1062"/>
        <v>0.29053817955323596</v>
      </c>
      <c r="J1630" s="1">
        <f t="shared" si="1062"/>
        <v>0.31299827995176016</v>
      </c>
      <c r="K1630" s="1">
        <f t="shared" si="1062"/>
        <v>0.33867343027187002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0.17445873125089892</v>
      </c>
      <c r="G1631" s="1">
        <f t="shared" ref="G1631:K1631" si="1063">IFERROR(G1621/G1596,"-")</f>
        <v>0.17531852310422075</v>
      </c>
      <c r="H1631" s="1">
        <f t="shared" si="1063"/>
        <v>0.17535469749769217</v>
      </c>
      <c r="I1631" s="1">
        <f t="shared" si="1063"/>
        <v>0.18564016920142404</v>
      </c>
      <c r="J1631" s="1">
        <f t="shared" si="1063"/>
        <v>0.19971773388084618</v>
      </c>
      <c r="K1631" s="1">
        <f t="shared" si="1063"/>
        <v>0.21825050609363258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8.1953661871669858E-2</v>
      </c>
      <c r="G1634" s="1">
        <f t="shared" ref="G1634:K1634" si="1066">IFERROR(G1624/G1609,"-")</f>
        <v>8.3996210615660288E-2</v>
      </c>
      <c r="H1634" s="1">
        <f t="shared" si="1066"/>
        <v>8.7060033731646003E-2</v>
      </c>
      <c r="I1634" s="1">
        <f t="shared" si="1066"/>
        <v>8.7060033731646058E-2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0.11870351496053495</v>
      </c>
      <c r="G1635" s="1">
        <f t="shared" ref="G1635:K1635" si="1067">IFERROR(G1625/G1610,"-")</f>
        <v>0.11870351496053486</v>
      </c>
      <c r="H1635" s="1">
        <f t="shared" si="1067"/>
        <v>0.11870351496053504</v>
      </c>
      <c r="I1635" s="1">
        <f t="shared" si="1067"/>
        <v>0.11870351496053506</v>
      </c>
      <c r="J1635" s="1">
        <f t="shared" si="1067"/>
        <v>0.11870351496053491</v>
      </c>
      <c r="K1635" s="1">
        <f t="shared" si="1067"/>
        <v>0.11870351496053497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0.16346685209675799</v>
      </c>
      <c r="H1636" s="1">
        <f t="shared" si="1068"/>
        <v>0.16346685209675818</v>
      </c>
      <c r="I1636" s="1">
        <f t="shared" si="1068"/>
        <v>0.16346685209675796</v>
      </c>
      <c r="J1636" s="1">
        <f t="shared" si="1068"/>
        <v>0.16346685209675804</v>
      </c>
      <c r="K1636" s="1">
        <f t="shared" si="1068"/>
        <v>0.16346685209675804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0.10322365358775998</v>
      </c>
      <c r="G1637" s="1">
        <f t="shared" ref="G1637:K1637" si="1069">IFERROR(G1627/G1617,"-")</f>
        <v>0.10411978131914833</v>
      </c>
      <c r="H1637" s="1">
        <f t="shared" si="1069"/>
        <v>0.10601293629599437</v>
      </c>
      <c r="I1637" s="1">
        <f t="shared" si="1069"/>
        <v>0.110118367313132</v>
      </c>
      <c r="J1637" s="1">
        <f t="shared" si="1069"/>
        <v>0.11916188402909482</v>
      </c>
      <c r="K1637" s="1">
        <f t="shared" si="1069"/>
        <v>0.1289572103636199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28.743228751784269</v>
      </c>
      <c r="G1638" s="1">
        <f t="shared" ref="G1638:K1638" si="1070">G1639+G1643+G1647+G1653</f>
        <v>26.561133636498031</v>
      </c>
      <c r="H1638" s="1">
        <f t="shared" si="1070"/>
        <v>20.799305048432856</v>
      </c>
      <c r="I1638" s="1">
        <f t="shared" si="1070"/>
        <v>19.707075350229122</v>
      </c>
      <c r="J1638" s="1">
        <f t="shared" si="1070"/>
        <v>28.081302764742716</v>
      </c>
      <c r="K1638" s="1">
        <f t="shared" si="1070"/>
        <v>28.977068626247966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9.2070597172056594</v>
      </c>
      <c r="G1639" s="1">
        <f t="shared" ref="G1639:K1639" si="1073">SUM(G1640:G1642)</f>
        <v>10.380303694818151</v>
      </c>
      <c r="H1639" s="1">
        <f t="shared" si="1073"/>
        <v>10.838309662577641</v>
      </c>
      <c r="I1639" s="1">
        <f t="shared" si="1073"/>
        <v>11.49039759129427</v>
      </c>
      <c r="J1639" s="1">
        <f t="shared" si="1073"/>
        <v>11.737986078914755</v>
      </c>
      <c r="K1639" s="1">
        <f t="shared" si="1073"/>
        <v>12.633754105465098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8.7117783691742421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9.709267959752804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10.452534710309632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1.5023397041047131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1.5904475804376998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1.7464587597617673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1.8946709069334791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2.028718119161951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2.1812193951554657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0.88395067752952805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0.88394945051152052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0.8839483151865497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5.0131890980458257E-7</v>
      </c>
      <c r="J1643" s="1">
        <f t="shared" si="1075"/>
        <v>1.0052976837921735E-5</v>
      </c>
      <c r="K1643" s="1">
        <f t="shared" si="1075"/>
        <v>1.2553476001186517E-5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1.0052976837921735E-5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1.2553476001186517E-5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5.0131890980458257E-7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5.1789814336416586E-6</v>
      </c>
      <c r="H1647" s="1">
        <f t="shared" si="1077"/>
        <v>4.6883928822274862E-5</v>
      </c>
      <c r="I1647" s="1">
        <f t="shared" si="1077"/>
        <v>4.0927016974906692E-5</v>
      </c>
      <c r="J1647" s="1">
        <f t="shared" si="1077"/>
        <v>5.6794755343696457E-5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1.663474233107044</v>
      </c>
      <c r="G1648" s="1">
        <f t="shared" ref="G1648:K1648" si="1079">G1647-G1649</f>
        <v>4.8954772756920333E-6</v>
      </c>
      <c r="H1648" s="1">
        <f t="shared" si="1079"/>
        <v>4.4317386738377335E-5</v>
      </c>
      <c r="I1648" s="1">
        <f t="shared" si="1079"/>
        <v>3.8686344142877907E-5</v>
      </c>
      <c r="J1648" s="1">
        <f t="shared" si="1079"/>
        <v>2.9111098001425422E-5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9.6333530621314015E-2</v>
      </c>
      <c r="G1649" s="1">
        <f t="shared" ref="G1649:K1649" si="1080">SUM(G1650:G1651)</f>
        <v>2.8350415794962553E-7</v>
      </c>
      <c r="H1649" s="1">
        <f t="shared" si="1080"/>
        <v>2.5665420838975248E-6</v>
      </c>
      <c r="I1649" s="1">
        <f t="shared" si="1080"/>
        <v>2.2406728320287857E-6</v>
      </c>
      <c r="J1649" s="1">
        <f t="shared" si="1080"/>
        <v>2.7683657342271035E-5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9.6333530621314015E-2</v>
      </c>
      <c r="G1650" s="1">
        <f>[1]Transport!C$25/SUM([1]Transport!C$21,[1]Transport!C$25)*G1647*(G$34+G$598)/(G$34+G$598+G$37)</f>
        <v>2.8350415794962553E-7</v>
      </c>
      <c r="H1650" s="1">
        <f>[1]Transport!D$25/SUM([1]Transport!D$21,[1]Transport!D$25)*H1647*(H$34+H$598)/(H$34+H$598+H$37)</f>
        <v>2.5665420838975248E-6</v>
      </c>
      <c r="I1650" s="1">
        <f>[1]Transport!E$25/SUM([1]Transport!E$21,[1]Transport!E$25)*I1647*(I$34+I$598)/(I$34+I$598+I$37)</f>
        <v>2.2406728320287857E-6</v>
      </c>
      <c r="J1650" s="1">
        <f>[1]Transport!F$25/SUM([1]Transport!F$21,[1]Transport!F$25)*J1647*(J$34+J$598)/(J$34+J$598+J$37)</f>
        <v>2.4322705020671053E-5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3.3609523215999799E-6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5.1789814336416586E-6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4.6883928822274862E-5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4.0927016974906692E-5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5.6794755343696457E-5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17.776361270850252</v>
      </c>
      <c r="G1653" s="1">
        <f t="shared" ref="G1653:K1653" si="1081">SUM(G1658:G1660)</f>
        <v>16.180824762698446</v>
      </c>
      <c r="H1653" s="1">
        <f t="shared" si="1081"/>
        <v>9.9609485019263904</v>
      </c>
      <c r="I1653" s="1">
        <f t="shared" si="1081"/>
        <v>8.2166363305989663</v>
      </c>
      <c r="J1653" s="1">
        <f t="shared" si="1081"/>
        <v>16.34324983809578</v>
      </c>
      <c r="K1653" s="1">
        <f t="shared" si="1081"/>
        <v>16.343301967306868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17.336051155446313</v>
      </c>
      <c r="G1654" s="1">
        <f t="shared" ref="G1654:K1654" si="1082">G1653-G1655</f>
        <v>15.750641646883725</v>
      </c>
      <c r="H1654" s="1">
        <f t="shared" si="1082"/>
        <v>9.6347611744976778</v>
      </c>
      <c r="I1654" s="1">
        <f t="shared" si="1082"/>
        <v>7.8361760969254002</v>
      </c>
      <c r="J1654" s="1">
        <f t="shared" si="1082"/>
        <v>13.782119001257886</v>
      </c>
      <c r="K1654" s="1">
        <f t="shared" si="1082"/>
        <v>-1.866008629100449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0.44031011540393966</v>
      </c>
      <c r="G1655" s="1">
        <f t="shared" ref="G1655:K1655" si="1083">SUM(G1656:G1657)</f>
        <v>0.43018311581472085</v>
      </c>
      <c r="H1655" s="1">
        <f t="shared" si="1083"/>
        <v>0.32618732742871343</v>
      </c>
      <c r="I1655" s="1">
        <f t="shared" si="1083"/>
        <v>0.38046023367356585</v>
      </c>
      <c r="J1655" s="1">
        <f t="shared" si="1083"/>
        <v>2.5611308368378944</v>
      </c>
      <c r="K1655" s="1">
        <f t="shared" si="1083"/>
        <v>18.209310596407317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0.44031011540393966</v>
      </c>
      <c r="G1656" s="1">
        <f>[1]Transport!C$26/SUM([1]Transport!C$22,[1]Transport!C$26)*G1653*(G$33+G$580)/(G$33+G$580+G$36)</f>
        <v>0.43018311581472085</v>
      </c>
      <c r="H1656" s="1">
        <f>[1]Transport!D$26/SUM([1]Transport!D$22,[1]Transport!D$26)*H1653*(H$33+H$580)/(H$33+H$580+H$36)</f>
        <v>0.32618732742871343</v>
      </c>
      <c r="I1656" s="1">
        <f>[1]Transport!E$26/SUM([1]Transport!E$22,[1]Transport!E$26)*I1653*(I$33+I$580)/(I$33+I$580+I$36)</f>
        <v>0.38046023367356585</v>
      </c>
      <c r="J1656" s="1">
        <f>[1]Transport!F$26/SUM([1]Transport!F$22,[1]Transport!F$26)*J1653*(J$33+J$580)/(J$33+J$580+J$36)</f>
        <v>1.1224448241131408</v>
      </c>
      <c r="K1656" s="1">
        <f>[1]Transport!G$26/SUM([1]Transport!G$22,[1]Transport!G$26)*K1653*(K$33+K$580)/(K$33+K$580+K$36)</f>
        <v>2.2660525717186659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1.4386860127247538</v>
      </c>
      <c r="K1657" s="1">
        <f>(K$36+K$716)/([1]Transport!G$22+[1]Transport!G$26)*K1653</f>
        <v>15.943258024688651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0.39596346451554187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0.27704490375012375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2.9009577564979833E-4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15.903779858948322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9.9606584061507402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8.2166363305989663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16.34324983809578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16.343301967306868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0.22016965330220317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0.24502427374707197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0.2633997241418381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2.5095130821850924E-2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2.6566887626900151E-2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2.9172903392916193E-2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3.1648643874579115E-2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3.3887772826564432E-2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3.6435159054259904E-2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2.1810522152087399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2.1810491876751699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2.1810463863842098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1.8036934232187852E-7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2.4253412772289231E-7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8.99104566497351E-7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4.6942923126477898E-6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4.2496168305893102E-5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3.7096750321774498E-5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5.1479463061360401E-5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1.6048691781490646E-3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1.1228834648566344E-3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1.1757796129529857E-6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15.717225024776701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9.8438176932082992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8.1202533800237795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16.1515399244518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16.1515914421758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2.527264170094725E-2</v>
      </c>
      <c r="J1673" s="7">
        <f t="shared" si="1087"/>
        <v>2.5236122307341308E-2</v>
      </c>
      <c r="K1673" s="7">
        <f t="shared" si="1087"/>
        <v>2.5199602913735315E-2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1.6704032219401289E-2</v>
      </c>
      <c r="G1674" s="7">
        <f t="shared" ref="G1674:K1674" si="1088">IFERROR(G1663/G1641,"-")</f>
        <v>1.6704032219401282E-2</v>
      </c>
      <c r="H1674" s="7">
        <f t="shared" si="1088"/>
        <v>1.6704032219401296E-2</v>
      </c>
      <c r="I1674" s="7">
        <f t="shared" si="1088"/>
        <v>1.67040322194013E-2</v>
      </c>
      <c r="J1674" s="7">
        <f t="shared" si="1088"/>
        <v>1.67040322194013E-2</v>
      </c>
      <c r="K1674" s="7">
        <f t="shared" si="1088"/>
        <v>1.6704032219401296E-2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2.4673913043478408</v>
      </c>
      <c r="H1675">
        <f t="shared" si="1089"/>
        <v>2.4673913043478319</v>
      </c>
      <c r="I1675">
        <f t="shared" si="1089"/>
        <v>2.4673913043478324</v>
      </c>
      <c r="J1675" t="str">
        <f t="shared" si="1089"/>
        <v>-</v>
      </c>
      <c r="K1675" t="str">
        <f t="shared" si="1089"/>
        <v>-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>
        <f t="shared" si="1090"/>
        <v>1.7941883805152235E-2</v>
      </c>
      <c r="K1676">
        <f t="shared" si="1090"/>
        <v>1.9320077379362394E-2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1.793478260869569</v>
      </c>
      <c r="J1678" t="str">
        <f t="shared" si="1092"/>
        <v>-</v>
      </c>
      <c r="K1678" t="str">
        <f t="shared" si="1092"/>
        <v>-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0.90641226905247774</v>
      </c>
      <c r="H1679" s="4">
        <f t="shared" si="1093"/>
        <v>0.90641226905247951</v>
      </c>
      <c r="I1679" s="4">
        <f t="shared" si="1093"/>
        <v>0.90641226905247896</v>
      </c>
      <c r="J1679" s="4">
        <f t="shared" si="1093"/>
        <v>0.90641226905248051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4.0530738867855121E-3</v>
      </c>
      <c r="G1681" s="1">
        <f t="shared" si="1094"/>
        <v>4.0530738867855199E-3</v>
      </c>
      <c r="H1681">
        <f t="shared" si="1094"/>
        <v>4.0530738867855113E-3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0.98826978015124778</v>
      </c>
      <c r="H1682" s="4">
        <f t="shared" si="1094"/>
        <v>0.98826978015125067</v>
      </c>
      <c r="I1682" s="4">
        <f t="shared" si="1094"/>
        <v>0.98826978015124578</v>
      </c>
      <c r="J1682" s="4">
        <f t="shared" si="1094"/>
        <v>0.98826978015124578</v>
      </c>
      <c r="K1682" s="4">
        <f t="shared" si="1094"/>
        <v>0.98826978015124689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34.581927199278866</v>
      </c>
      <c r="G1683" s="3">
        <f t="shared" ref="G1683:K1683" si="1095">SUM(G1684:G1686,G1689:G1691,-G1696)</f>
        <v>32.498600112514225</v>
      </c>
      <c r="H1683" s="3">
        <f t="shared" si="1095"/>
        <v>29.868018158104693</v>
      </c>
      <c r="I1683" s="3">
        <f t="shared" si="1095"/>
        <v>24.231691745164866</v>
      </c>
      <c r="J1683" s="3">
        <f t="shared" si="1095"/>
        <v>13.966993277123549</v>
      </c>
      <c r="K1683" s="3">
        <f t="shared" si="1095"/>
        <v>-1.6450585495391851E-5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2.574161822403374</v>
      </c>
      <c r="G1684" s="1">
        <f>[1]Summary!C53+[1]Summary!C59</f>
        <v>2.5421107041952968</v>
      </c>
      <c r="H1684" s="1">
        <f>[1]Summary!D53+[1]Summary!D59</f>
        <v>2.3994304905967354</v>
      </c>
      <c r="I1684" s="1">
        <f>[1]Summary!E53+[1]Summary!E59</f>
        <v>2.2718088620318309</v>
      </c>
      <c r="J1684" s="1">
        <f>[1]Summary!F53+[1]Summary!F59</f>
        <v>0.6300216702727317</v>
      </c>
      <c r="K1684" s="1">
        <f>[1]Summary!G53+[1]Summary!G59</f>
        <v>-2.5936191269590259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-1.2883905345987908E-4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6.4919972376749104</v>
      </c>
      <c r="G1686" s="1">
        <f>[1]Summary!C55+[1]Summary!C60</f>
        <v>5.9888266878867125</v>
      </c>
      <c r="H1686" s="1">
        <f>[1]Summary!D55+[1]Summary!D60</f>
        <v>5.5930069438530321</v>
      </c>
      <c r="I1686" s="1">
        <f>[1]Summary!E55+[1]Summary!E60</f>
        <v>4.8977530035101777</v>
      </c>
      <c r="J1686" s="1">
        <f>[1]Summary!F55+[1]Summary!F60</f>
        <v>3.5798657622971612</v>
      </c>
      <c r="K1686" s="1">
        <f>[1]Summary!G55+[1]Summary!G60</f>
        <v>-0.27477696038537847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4.402650437190271</v>
      </c>
      <c r="G1687" s="1">
        <f t="shared" ref="G1687:K1687" si="1100">G1686-G1688</f>
        <v>3.8778135180126321</v>
      </c>
      <c r="H1687" s="1">
        <f t="shared" si="1100"/>
        <v>3.4907374727917722</v>
      </c>
      <c r="I1687" s="1">
        <f t="shared" si="1100"/>
        <v>2.8040959406977679</v>
      </c>
      <c r="J1687" s="1">
        <f t="shared" si="1100"/>
        <v>1.502559011586309</v>
      </c>
      <c r="K1687" s="1">
        <f t="shared" si="1100"/>
        <v>-1.3066512412325386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2.0936570628124098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2.0773067507108522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1.0318742808471602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3.7901110929491795</v>
      </c>
      <c r="G1689" s="1">
        <f>[1]Summary!C56</f>
        <v>3.3618702601743897</v>
      </c>
      <c r="H1689" s="1">
        <f>[1]Summary!D56</f>
        <v>3.4765731302078704</v>
      </c>
      <c r="I1689" s="1">
        <f>[1]Summary!E56</f>
        <v>3.1432986480846896</v>
      </c>
      <c r="J1689" s="1">
        <f>[1]Summary!F56</f>
        <v>2.021239009188498</v>
      </c>
      <c r="K1689" s="1">
        <f>[1]Summary!G56</f>
        <v>0.79502143504447398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7.1753219359794516</v>
      </c>
      <c r="G1690" s="1">
        <f>[1]Summary!C57</f>
        <v>6.5876194449900387</v>
      </c>
      <c r="H1690" s="1">
        <f>[1]Summary!D57</f>
        <v>5.9667758675621876</v>
      </c>
      <c r="I1690" s="1">
        <f>[1]Summary!E57</f>
        <v>5.7518078315543173</v>
      </c>
      <c r="J1690" s="1">
        <f>[1]Summary!F57</f>
        <v>4.2041333646064505</v>
      </c>
      <c r="K1690" s="1">
        <f>[1]Summary!G57</f>
        <v>1.28758142808086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14.55033511027195</v>
      </c>
      <c r="G1691" s="1">
        <f>[1]Summary!C58</f>
        <v>14.018173015267786</v>
      </c>
      <c r="H1691" s="1">
        <f>[1]Summary!D58</f>
        <v>12.432231725884868</v>
      </c>
      <c r="I1691" s="1">
        <f>[1]Summary!E58</f>
        <v>8.1670233999838526</v>
      </c>
      <c r="J1691" s="1">
        <f>[1]Summary!F58</f>
        <v>3.5317371294008391</v>
      </c>
      <c r="K1691" s="1">
        <f>[1]Summary!G58</f>
        <v>0.78592400823677822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1.664475669152806</v>
      </c>
      <c r="K1692" s="1">
        <f>-[1]Summary!G59</f>
        <v>4.9110338587742426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0.43866022956835571</v>
      </c>
      <c r="K1693" s="1">
        <f>-[1]Summary!G60</f>
        <v>3.4299444726787418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9.8013900371109766E-5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2.7113916355043508E-5</v>
      </c>
      <c r="K1695" s="1">
        <f>-[1]Summary!G62</f>
        <v>3.0825153088769306E-5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3.6586421322586868E-6</v>
      </c>
      <c r="K1696" s="1">
        <f>-[1]Summary!G63</f>
        <v>1.8395549743493606E-5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2.1031473355693806</v>
      </c>
      <c r="K1697" s="3">
        <f t="shared" si="1101"/>
        <v>8.3411086051399757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0.83333321598095578</v>
      </c>
      <c r="K1698" s="1">
        <f>[1]Summary!C$77</f>
        <v>1.9047618885533224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0.28106575824388336</v>
      </c>
      <c r="K1699" s="1">
        <f>[1]Summary!C$78</f>
        <v>0.66331858201477989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0.98874836134454147</v>
      </c>
      <c r="K1700" s="1">
        <f>[1]Summary!C$79</f>
        <v>5.7730281345718737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2.9400288382592E-5</v>
      </c>
      <c r="K1702" s="1">
        <f t="shared" si="1105"/>
        <v>1.3398896240215822E-4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5.0733170900653758E-6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1.6739950266579177E-5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2.4326971292526623E-5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1.1724901213557903E-4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3.6586421322586868E-6</v>
      </c>
      <c r="K1705" s="1">
        <f t="shared" si="1106"/>
        <v>1.8395549743493606E-5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961.91959894132128</v>
      </c>
      <c r="G1706" s="3">
        <f t="shared" ref="G1706:K1706" si="1107">SUM(G1707:G1708,G1725,G1734:G1735,G1736,G1737,G1742,G1745,,G1750:G1753,G1746)</f>
        <v>960.42601340311626</v>
      </c>
      <c r="H1706" s="3">
        <f t="shared" si="1107"/>
        <v>898.54883952698651</v>
      </c>
      <c r="I1706" s="3">
        <f t="shared" si="1107"/>
        <v>857.03998220583583</v>
      </c>
      <c r="J1706" s="3">
        <f t="shared" si="1107"/>
        <v>721.91983483236208</v>
      </c>
      <c r="K1706" s="3">
        <f t="shared" si="1107"/>
        <v>649.85408270147968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3.6600014654182136</v>
      </c>
      <c r="G1707" s="1">
        <f t="shared" ref="G1707:K1707" si="1109">G21</f>
        <v>3.5647174066066025</v>
      </c>
      <c r="H1707" s="1">
        <f t="shared" si="1109"/>
        <v>8.9061360884365604E-3</v>
      </c>
      <c r="I1707" s="1">
        <f t="shared" si="1109"/>
        <v>1.1813370363424182E-3</v>
      </c>
      <c r="J1707" s="1">
        <f t="shared" si="1109"/>
        <v>6.5928410901522805E-4</v>
      </c>
      <c r="K1707" s="1">
        <f t="shared" si="1109"/>
        <v>2.0127854067118734E-4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310.90768052239605</v>
      </c>
      <c r="G1708" s="1">
        <f t="shared" si="1113"/>
        <v>288.92597715166164</v>
      </c>
      <c r="H1708" s="1">
        <f t="shared" si="1113"/>
        <v>250.14140188937287</v>
      </c>
      <c r="I1708" s="1">
        <f t="shared" si="1113"/>
        <v>179.77651770858716</v>
      </c>
      <c r="J1708" s="1">
        <f t="shared" si="1113"/>
        <v>87.395043074821544</v>
      </c>
      <c r="K1708" s="1">
        <f t="shared" si="1113"/>
        <v>23.723854224964882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303.86913061780967</v>
      </c>
      <c r="G1709" s="1">
        <f t="shared" si="1113"/>
        <v>281.49055660791072</v>
      </c>
      <c r="H1709" s="1">
        <f t="shared" si="1113"/>
        <v>243.33027708201479</v>
      </c>
      <c r="I1709" s="1">
        <f t="shared" si="1113"/>
        <v>174.05670192126075</v>
      </c>
      <c r="J1709" s="1">
        <f t="shared" si="1113"/>
        <v>78.494631021326015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101.737417912506</v>
      </c>
      <c r="G1710" s="1">
        <f t="shared" si="1113"/>
        <v>90.977670830682086</v>
      </c>
      <c r="H1710" s="1">
        <f t="shared" si="1113"/>
        <v>78.842282934959542</v>
      </c>
      <c r="I1710" s="1">
        <f t="shared" si="1113"/>
        <v>68.494942981133605</v>
      </c>
      <c r="J1710" s="1">
        <f t="shared" si="1113"/>
        <v>35.363747622854063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2.7763693724055711</v>
      </c>
      <c r="G1711" s="1">
        <f t="shared" si="1113"/>
        <v>3.6509898126212099E-4</v>
      </c>
      <c r="H1711" s="1">
        <f t="shared" si="1113"/>
        <v>1.0204906752020032E-3</v>
      </c>
      <c r="I1711" s="1">
        <f t="shared" si="1113"/>
        <v>5.1815230963353986E-4</v>
      </c>
      <c r="J1711" s="1">
        <f t="shared" si="1113"/>
        <v>8.6751395213862574E-4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118.71744125053596</v>
      </c>
      <c r="G1712" s="1">
        <f t="shared" si="1113"/>
        <v>110.39950725947929</v>
      </c>
      <c r="H1712" s="1">
        <f t="shared" si="1113"/>
        <v>89.06273763397725</v>
      </c>
      <c r="I1712" s="1">
        <f t="shared" si="1113"/>
        <v>61.667618443237281</v>
      </c>
      <c r="J1712" s="1">
        <f t="shared" si="1113"/>
        <v>36.053555272535633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79.528516715982974</v>
      </c>
      <c r="G1713" s="1">
        <f t="shared" si="1113"/>
        <v>78.707798535214309</v>
      </c>
      <c r="H1713" s="1">
        <f t="shared" si="1113"/>
        <v>73.575276863087112</v>
      </c>
      <c r="I1713" s="1">
        <f t="shared" si="1113"/>
        <v>41.326261120402727</v>
      </c>
      <c r="J1713" s="1">
        <f t="shared" si="1113"/>
        <v>5.4646131458353535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2.5673612241774948</v>
      </c>
      <c r="J1714" s="1">
        <f t="shared" si="1113"/>
        <v>1.6118474661488267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7.0385499045863922</v>
      </c>
      <c r="G1715" s="1">
        <f t="shared" si="1113"/>
        <v>7.4354205437509231</v>
      </c>
      <c r="H1715" s="1">
        <f t="shared" si="1113"/>
        <v>6.8111248073580857</v>
      </c>
      <c r="I1715" s="1">
        <f t="shared" si="1113"/>
        <v>5.7198157873264082</v>
      </c>
      <c r="J1715" s="1">
        <f t="shared" si="1113"/>
        <v>8.9004120534955273</v>
      </c>
      <c r="K1715" s="1">
        <f t="shared" si="1113"/>
        <v>23.723854224964882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2.6043997473530522</v>
      </c>
      <c r="G1716" s="1">
        <f t="shared" si="1113"/>
        <v>2.8774964951320952</v>
      </c>
      <c r="H1716" s="1">
        <f t="shared" si="1113"/>
        <v>2.5533784180641184</v>
      </c>
      <c r="I1716" s="1">
        <f t="shared" si="1113"/>
        <v>3.3262961774540969</v>
      </c>
      <c r="J1716" s="1">
        <f t="shared" si="1113"/>
        <v>4.0312052452535951</v>
      </c>
      <c r="K1716" s="1">
        <f t="shared" si="1113"/>
        <v>19.287070999416223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4.4341501572333399</v>
      </c>
      <c r="G1717" s="1">
        <f t="shared" si="1113"/>
        <v>4.5579240486188279</v>
      </c>
      <c r="H1717" s="1">
        <f t="shared" si="1113"/>
        <v>4.2577463892939678</v>
      </c>
      <c r="I1717" s="1">
        <f t="shared" si="1113"/>
        <v>2.3935196098723113</v>
      </c>
      <c r="J1717" s="1">
        <f t="shared" si="1113"/>
        <v>4.8692068082419322</v>
      </c>
      <c r="K1717" s="1">
        <f t="shared" si="1113"/>
        <v>4.436783225548659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7.0385499045863922</v>
      </c>
      <c r="G1718" s="1">
        <f t="shared" si="1113"/>
        <v>7.4354205437509231</v>
      </c>
      <c r="H1718" s="1">
        <f t="shared" si="1113"/>
        <v>6.8111248073580857</v>
      </c>
      <c r="I1718" s="1">
        <f t="shared" si="1113"/>
        <v>5.7198157873264082</v>
      </c>
      <c r="J1718" s="1">
        <f t="shared" si="1113"/>
        <v>7.8842202260729248</v>
      </c>
      <c r="K1718" s="1">
        <f t="shared" si="1113"/>
        <v>8.4679884708022541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2.6043997473530522</v>
      </c>
      <c r="G1719" s="1">
        <f t="shared" si="1113"/>
        <v>2.8774964951320952</v>
      </c>
      <c r="H1719" s="1">
        <f t="shared" si="1113"/>
        <v>2.5533784180641184</v>
      </c>
      <c r="I1719" s="1">
        <f t="shared" si="1113"/>
        <v>3.3262961774540969</v>
      </c>
      <c r="J1719" s="1">
        <f t="shared" si="1113"/>
        <v>3.3262961774540969</v>
      </c>
      <c r="K1719" s="1">
        <f t="shared" si="1113"/>
        <v>4.0312052452535951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4.4341501572333399</v>
      </c>
      <c r="G1720" s="1">
        <f t="shared" si="1113"/>
        <v>4.5579240486188279</v>
      </c>
      <c r="H1720" s="1">
        <f t="shared" si="1113"/>
        <v>4.2577463892939678</v>
      </c>
      <c r="I1720" s="1">
        <f t="shared" si="1113"/>
        <v>2.3935196098723113</v>
      </c>
      <c r="J1720" s="1">
        <f t="shared" si="1113"/>
        <v>4.5579240486188279</v>
      </c>
      <c r="K1720" s="1">
        <f t="shared" si="1113"/>
        <v>4.436783225548659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1.0161918274226025</v>
      </c>
      <c r="K1721" s="1">
        <f t="shared" si="1113"/>
        <v>15.255865754162627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0.70490906779949825</v>
      </c>
      <c r="K1722" s="1">
        <f t="shared" si="1113"/>
        <v>15.255865754162627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0.31128275962310425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117.0688754173493</v>
      </c>
      <c r="G1725" s="1">
        <f t="shared" si="1113"/>
        <v>107.23650075012574</v>
      </c>
      <c r="H1725" s="1">
        <f t="shared" si="1113"/>
        <v>117.62245877302676</v>
      </c>
      <c r="I1725" s="1">
        <f t="shared" si="1113"/>
        <v>112.18980859845817</v>
      </c>
      <c r="J1725" s="1">
        <f t="shared" si="1113"/>
        <v>91.214510615674726</v>
      </c>
      <c r="K1725" s="1">
        <f t="shared" si="1113"/>
        <v>56.807870077174925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117.0688754173493</v>
      </c>
      <c r="G1726" s="1">
        <f t="shared" si="1113"/>
        <v>106.72000029426167</v>
      </c>
      <c r="H1726" s="1">
        <f t="shared" si="1113"/>
        <v>116.45531716566516</v>
      </c>
      <c r="I1726" s="1">
        <f t="shared" si="1113"/>
        <v>107.82366264124762</v>
      </c>
      <c r="J1726" s="1">
        <f t="shared" si="1113"/>
        <v>82.987029215824052</v>
      </c>
      <c r="K1726" s="1">
        <f t="shared" si="1113"/>
        <v>41.002189932555076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117.0688754173493</v>
      </c>
      <c r="G1727" s="1">
        <f t="shared" si="1113"/>
        <v>106.72000029426167</v>
      </c>
      <c r="H1727" s="1">
        <f t="shared" si="1113"/>
        <v>116.45531716566516</v>
      </c>
      <c r="I1727" s="1">
        <f t="shared" si="1113"/>
        <v>107.82270252140523</v>
      </c>
      <c r="J1727" s="1">
        <f t="shared" si="1113"/>
        <v>82.985952882805805</v>
      </c>
      <c r="K1727" s="1">
        <f t="shared" si="1113"/>
        <v>41.001680753540406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9.6011984238281991E-4</v>
      </c>
      <c r="J1728" s="1">
        <f t="shared" si="1113"/>
        <v>1.076333018253633E-3</v>
      </c>
      <c r="K1728" s="1">
        <f t="shared" si="1113"/>
        <v>5.091790146722465E-4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0.516500455864078</v>
      </c>
      <c r="H1729" s="1">
        <f t="shared" si="1113"/>
        <v>1.1671416073615983</v>
      </c>
      <c r="I1729" s="1">
        <f t="shared" si="1113"/>
        <v>4.3661459572105557</v>
      </c>
      <c r="J1729" s="1">
        <f t="shared" si="1113"/>
        <v>8.2274813998506797</v>
      </c>
      <c r="K1729" s="1">
        <f t="shared" si="1113"/>
        <v>15.805680144619851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0.516500455864078</v>
      </c>
      <c r="H1730" s="1">
        <f t="shared" si="1113"/>
        <v>1.1671416073615983</v>
      </c>
      <c r="I1730" s="1">
        <f t="shared" si="1113"/>
        <v>4.3661459572105557</v>
      </c>
      <c r="J1730" s="1">
        <f t="shared" si="1113"/>
        <v>4.3661459572105557</v>
      </c>
      <c r="K1730" s="1">
        <f t="shared" si="1113"/>
        <v>8.2274813998506797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0.516500455864078</v>
      </c>
      <c r="H1731" s="1">
        <f t="shared" si="1113"/>
        <v>1.1671416073615983</v>
      </c>
      <c r="I1731" s="1">
        <f t="shared" si="1113"/>
        <v>4.3661459572105557</v>
      </c>
      <c r="J1731" s="1">
        <f t="shared" si="1113"/>
        <v>4.3661459572105557</v>
      </c>
      <c r="K1731" s="1">
        <f t="shared" si="1113"/>
        <v>8.2274813998506797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3.8613354426401241</v>
      </c>
      <c r="K1732" s="1">
        <f t="shared" si="1113"/>
        <v>7.5781987447691712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3.8613354426401241</v>
      </c>
      <c r="K1733" s="1">
        <f t="shared" si="1113"/>
        <v>7.5781987447691712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250.94817497006227</v>
      </c>
      <c r="G1734" s="1">
        <f t="shared" si="1113"/>
        <v>253.29957166674765</v>
      </c>
      <c r="H1734" s="1">
        <f t="shared" si="1113"/>
        <v>198.47066462619168</v>
      </c>
      <c r="I1734" s="1">
        <f t="shared" si="1113"/>
        <v>205.86501900409883</v>
      </c>
      <c r="J1734" s="1">
        <f t="shared" si="1113"/>
        <v>98.945489038881234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-20.00999999885596</v>
      </c>
      <c r="G1735" s="1">
        <f t="shared" ref="G1735:K1735" si="1114">-G56+G49</f>
        <v>14.695076179481447</v>
      </c>
      <c r="H1735" s="1">
        <f t="shared" si="1114"/>
        <v>-4.3997525577466874</v>
      </c>
      <c r="I1735" s="1">
        <f t="shared" si="1114"/>
        <v>-4.9882363684241682</v>
      </c>
      <c r="J1735" s="1">
        <f t="shared" si="1114"/>
        <v>11.017698091238099</v>
      </c>
      <c r="K1735" s="1">
        <f t="shared" si="1114"/>
        <v>-7.0638874050556044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7.3302207021538708</v>
      </c>
      <c r="K1736" s="1">
        <f t="shared" si="1115"/>
        <v>7.3302341498875752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44.769995171967302</v>
      </c>
      <c r="G1737" s="1">
        <f t="shared" ref="G1737:K1737" si="1116">G3</f>
        <v>46.449661580041408</v>
      </c>
      <c r="H1737" s="1">
        <f t="shared" si="1116"/>
        <v>46.449668771982594</v>
      </c>
      <c r="I1737" s="1">
        <f t="shared" si="1116"/>
        <v>47.789271567735717</v>
      </c>
      <c r="J1737" s="1">
        <f t="shared" si="1116"/>
        <v>49.291433446773027</v>
      </c>
      <c r="K1737" s="1">
        <f t="shared" si="1116"/>
        <v>63.755664333316425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10.182338673215142</v>
      </c>
      <c r="G1738" s="1">
        <f t="shared" ref="G1738:K1738" si="1118">G4</f>
        <v>11.152949732073878</v>
      </c>
      <c r="H1738" s="1">
        <f t="shared" si="1118"/>
        <v>12.608866393953969</v>
      </c>
      <c r="I1738" s="1">
        <f t="shared" si="1118"/>
        <v>15.035394615668219</v>
      </c>
      <c r="J1738" s="1">
        <f t="shared" si="1118"/>
        <v>17.461922434078133</v>
      </c>
      <c r="K1738" s="1">
        <f t="shared" si="1118"/>
        <v>17.461924735533664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7.4592154923394496</v>
      </c>
      <c r="G1739" s="1">
        <f t="shared" ref="G1739:K1739" si="1120">G5</f>
        <v>8.0030393025468349</v>
      </c>
      <c r="H1739" s="1">
        <f t="shared" si="1120"/>
        <v>8.8187751587166261</v>
      </c>
      <c r="I1739" s="1">
        <f t="shared" si="1120"/>
        <v>10.178335375645677</v>
      </c>
      <c r="J1739" s="1">
        <f t="shared" si="1120"/>
        <v>10.23078813622273</v>
      </c>
      <c r="K1739" s="1">
        <f t="shared" si="1120"/>
        <v>7.616576494154053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2.6225272899254892</v>
      </c>
      <c r="G1740" s="1">
        <f t="shared" ref="G1740:K1740" si="1122">G6</f>
        <v>3.2650030549202813</v>
      </c>
      <c r="H1740" s="1">
        <f t="shared" si="1122"/>
        <v>4.2287175674212421</v>
      </c>
      <c r="I1740" s="1">
        <f t="shared" si="1122"/>
        <v>5.8349088556757112</v>
      </c>
      <c r="J1740" s="1">
        <f t="shared" si="1122"/>
        <v>6.380623083111761</v>
      </c>
      <c r="K1740" s="1">
        <f t="shared" si="1122"/>
        <v>4.2596739615365973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24.505913716487221</v>
      </c>
      <c r="G1741" s="1">
        <f t="shared" ref="G1741:K1741" si="1124">G7</f>
        <v>24.028669490500416</v>
      </c>
      <c r="H1741" s="1">
        <f t="shared" si="1124"/>
        <v>20.793309651890759</v>
      </c>
      <c r="I1741" s="1">
        <f t="shared" si="1124"/>
        <v>16.74063272074611</v>
      </c>
      <c r="J1741" s="1">
        <f t="shared" si="1124"/>
        <v>15.218099793360413</v>
      </c>
      <c r="K1741" s="1">
        <f t="shared" si="1124"/>
        <v>34.417489142092109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69.392852973916121</v>
      </c>
      <c r="G1742" s="1">
        <f t="shared" ref="G1742:K1742" si="1126">G8</f>
        <v>69.663484515608687</v>
      </c>
      <c r="H1742" s="1">
        <f t="shared" si="1126"/>
        <v>69.2705735189395</v>
      </c>
      <c r="I1742" s="1">
        <f t="shared" si="1126"/>
        <v>68.821070703805844</v>
      </c>
      <c r="J1742" s="1">
        <f t="shared" si="1126"/>
        <v>68.940569471044853</v>
      </c>
      <c r="K1742" s="1">
        <f t="shared" si="1126"/>
        <v>69.384453521299022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35.611746538211534</v>
      </c>
      <c r="G1743" s="1">
        <f t="shared" ref="G1743:K1743" si="1128">G9</f>
        <v>35.882383631348119</v>
      </c>
      <c r="H1743" s="1">
        <f t="shared" si="1128"/>
        <v>35.489472765128646</v>
      </c>
      <c r="I1743" s="1">
        <f t="shared" si="1128"/>
        <v>35.039965431868346</v>
      </c>
      <c r="J1743" s="1">
        <f t="shared" si="1128"/>
        <v>35.159453252153725</v>
      </c>
      <c r="K1743" s="1">
        <f t="shared" si="1128"/>
        <v>35.60317729253876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33.781106435704594</v>
      </c>
      <c r="G1744" s="1">
        <f t="shared" ref="G1744:K1744" si="1130">G10</f>
        <v>33.781100884260567</v>
      </c>
      <c r="H1744" s="1">
        <f t="shared" si="1130"/>
        <v>33.781100753810854</v>
      </c>
      <c r="I1744" s="1">
        <f t="shared" si="1130"/>
        <v>33.781105271937498</v>
      </c>
      <c r="J1744" s="1">
        <f t="shared" si="1130"/>
        <v>33.781116218891135</v>
      </c>
      <c r="K1744" s="1">
        <f t="shared" si="1130"/>
        <v>33.781276228760262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3.7980812902085246</v>
      </c>
      <c r="G1745" s="1">
        <f t="shared" ref="G1745:K1745" si="1132">G11</f>
        <v>11.700173894281342</v>
      </c>
      <c r="H1745" s="1">
        <f t="shared" si="1132"/>
        <v>15.33999939567955</v>
      </c>
      <c r="I1745" s="1">
        <f t="shared" si="1132"/>
        <v>17.012229152569258</v>
      </c>
      <c r="J1745" s="1">
        <f t="shared" si="1132"/>
        <v>18.475796818679825</v>
      </c>
      <c r="K1745" s="1">
        <f t="shared" si="1132"/>
        <v>26.999988692762514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149.43048207019086</v>
      </c>
      <c r="G1746" s="1">
        <f t="shared" ref="G1746:K1746" si="1134">G12</f>
        <v>125.60616687864739</v>
      </c>
      <c r="H1746" s="1">
        <f t="shared" si="1134"/>
        <v>142.95178514063201</v>
      </c>
      <c r="I1746" s="1">
        <f t="shared" si="1134"/>
        <v>150.47500602879214</v>
      </c>
      <c r="J1746" s="1">
        <f t="shared" si="1134"/>
        <v>151.6453246468771</v>
      </c>
      <c r="K1746" s="1">
        <f t="shared" si="1134"/>
        <v>152.06058787863105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66.745680515782567</v>
      </c>
      <c r="G1747" s="1">
        <f t="shared" ref="G1747:K1747" si="1136">G13</f>
        <v>49.798800515209201</v>
      </c>
      <c r="H1747" s="1">
        <f t="shared" si="1136"/>
        <v>68.536114863786807</v>
      </c>
      <c r="I1747" s="1">
        <f t="shared" si="1136"/>
        <v>70.234826600387393</v>
      </c>
      <c r="J1747" s="1">
        <f t="shared" si="1136"/>
        <v>72.166272254460694</v>
      </c>
      <c r="K1747" s="1">
        <f t="shared" si="1136"/>
        <v>74.335932375205019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66.63240103572511</v>
      </c>
      <c r="G1748" s="1">
        <f t="shared" ref="G1748:K1748" si="1138">G14</f>
        <v>55.764002183346413</v>
      </c>
      <c r="H1748" s="1">
        <f t="shared" si="1138"/>
        <v>65.549227662121538</v>
      </c>
      <c r="I1748" s="1">
        <f t="shared" si="1138"/>
        <v>64.464446238840182</v>
      </c>
      <c r="J1748" s="1">
        <f t="shared" si="1138"/>
        <v>63.146925761791977</v>
      </c>
      <c r="K1748" s="1">
        <f t="shared" si="1138"/>
        <v>60.977267112321194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16.052400518683189</v>
      </c>
      <c r="G1749" s="1">
        <f t="shared" ref="G1749:K1749" si="1140">G15</f>
        <v>20.043364180091771</v>
      </c>
      <c r="H1749" s="1">
        <f t="shared" si="1140"/>
        <v>8.8664426147236544</v>
      </c>
      <c r="I1749" s="1">
        <f t="shared" si="1140"/>
        <v>15.775733189564559</v>
      </c>
      <c r="J1749" s="1">
        <f t="shared" si="1140"/>
        <v>16.332126630624437</v>
      </c>
      <c r="K1749" s="1">
        <f t="shared" si="1140"/>
        <v>16.747388391104831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16.523384559962881</v>
      </c>
      <c r="H1750" s="1">
        <f t="shared" si="1142"/>
        <v>32.50199090457987</v>
      </c>
      <c r="I1750" s="1">
        <f t="shared" si="1142"/>
        <v>40.639582795342157</v>
      </c>
      <c r="J1750" s="1">
        <f t="shared" si="1142"/>
        <v>81.733415537872816</v>
      </c>
      <c r="K1750" s="1">
        <f t="shared" si="1142"/>
        <v>105.55961081937525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0.52400259797908411</v>
      </c>
      <c r="G1751" s="1">
        <f t="shared" ref="G1751:K1751" si="1144">G17</f>
        <v>0.54529471490852288</v>
      </c>
      <c r="H1751" s="1">
        <f t="shared" si="1144"/>
        <v>1.9633970304520505</v>
      </c>
      <c r="I1751" s="1">
        <f t="shared" si="1144"/>
        <v>4.1991528748177611</v>
      </c>
      <c r="J1751" s="1">
        <f t="shared" si="1144"/>
        <v>9.5041115119321411</v>
      </c>
      <c r="K1751" s="1">
        <f t="shared" si="1144"/>
        <v>15.48119901255197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18.873007051616518</v>
      </c>
      <c r="G1752" s="1">
        <f t="shared" ref="G1752:K1752" si="1146">G18</f>
        <v>22.21600410504287</v>
      </c>
      <c r="H1752" s="1">
        <f t="shared" si="1146"/>
        <v>28.227745897787837</v>
      </c>
      <c r="I1752" s="1">
        <f t="shared" si="1146"/>
        <v>35.232064829922095</v>
      </c>
      <c r="J1752" s="1">
        <f t="shared" si="1146"/>
        <v>42.835816826670481</v>
      </c>
      <c r="K1752" s="1">
        <f t="shared" si="1146"/>
        <v>74.751705102548726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2.7313973094599892E-2</v>
      </c>
      <c r="J1753" s="1">
        <f t="shared" si="1148"/>
        <v>3.589745765633324</v>
      </c>
      <c r="K1753" s="1">
        <f t="shared" si="1148"/>
        <v>61.062601015482194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22.318066807724701</v>
      </c>
      <c r="G1754" s="3">
        <f t="shared" si="1149"/>
        <v>24.573398631102759</v>
      </c>
      <c r="H1754" s="3">
        <f t="shared" si="1149"/>
        <v>29.46570532854804</v>
      </c>
      <c r="I1754" s="3">
        <f t="shared" si="1149"/>
        <v>31.566766725567948</v>
      </c>
      <c r="J1754" s="3">
        <f t="shared" si="1149"/>
        <v>42.080550693525076</v>
      </c>
      <c r="K1754" s="3">
        <f t="shared" si="1149"/>
        <v>52.162362659768952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3.0805577880869235</v>
      </c>
      <c r="H1755" s="1">
        <f t="shared" si="1150"/>
        <v>2.6177112145698054</v>
      </c>
      <c r="I1755" s="1">
        <f t="shared" si="1150"/>
        <v>2.5374465056940099</v>
      </c>
      <c r="J1755" s="1">
        <f t="shared" si="1150"/>
        <v>1.2356850826529968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3.0805577880869235</v>
      </c>
      <c r="H1756" s="1">
        <f>'[1]Electricity and CHPs_CAP'!D$14</f>
        <v>2.6177112145698054</v>
      </c>
      <c r="I1756" s="1">
        <f>'[1]Electricity and CHPs_CAP'!E$14</f>
        <v>2.5374465056940099</v>
      </c>
      <c r="J1756" s="1">
        <f>'[1]Electricity and CHPs_CAP'!F$14</f>
        <v>1.2356850826529968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16.12018219813298</v>
      </c>
      <c r="H1757" s="1">
        <f t="shared" si="1152"/>
        <v>16.563912010544229</v>
      </c>
      <c r="I1757" s="1">
        <f t="shared" si="1152"/>
        <v>16.637293798762162</v>
      </c>
      <c r="J1757" s="1">
        <f t="shared" si="1152"/>
        <v>16.867524492875528</v>
      </c>
      <c r="K1757" s="1">
        <f t="shared" si="1152"/>
        <v>16.953338330052905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7.3414701141731129</v>
      </c>
      <c r="H1758" s="1">
        <f>'[1]Electricity and CHPs_CAP'!D$15</f>
        <v>7.3456231508218846</v>
      </c>
      <c r="I1758" s="1">
        <f>'[1]Electricity and CHPs_CAP'!E$15</f>
        <v>7.4152439872196911</v>
      </c>
      <c r="J1758" s="1">
        <f>'[1]Electricity and CHPs_CAP'!F$15</f>
        <v>7.584900025848861</v>
      </c>
      <c r="K1758" s="1">
        <f>'[1]Electricity and CHPs_CAP'!G$15</f>
        <v>7.6707122046958425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4.8074379197757082</v>
      </c>
      <c r="H1759" s="1">
        <f>'[1]Electricity and CHPs_CAP'!D$16</f>
        <v>4.8585933756325135</v>
      </c>
      <c r="I1759" s="1">
        <f>'[1]Electricity and CHPs_CAP'!E$16</f>
        <v>4.8623541217622783</v>
      </c>
      <c r="J1759" s="1">
        <f>'[1]Electricity and CHPs_CAP'!F$16</f>
        <v>4.9229275638268923</v>
      </c>
      <c r="K1759" s="1">
        <f>'[1]Electricity and CHPs_CAP'!G$16</f>
        <v>4.9229289769559319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3.9712741641841607</v>
      </c>
      <c r="H1760" s="1">
        <f>'[1]Electricity and CHPs_CAP'!D$17</f>
        <v>4.3596954840898281</v>
      </c>
      <c r="I1760" s="1">
        <f>'[1]Electricity and CHPs_CAP'!E$17</f>
        <v>4.3596956897801924</v>
      </c>
      <c r="J1760" s="1">
        <f>'[1]Electricity and CHPs_CAP'!F$17</f>
        <v>4.3596969031997768</v>
      </c>
      <c r="K1760" s="1">
        <f>'[1]Electricity and CHPs_CAP'!G$17</f>
        <v>4.3596971484011311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2.2178249870708773E-2</v>
      </c>
      <c r="G1761" s="1">
        <f t="shared" ref="G1761:K1761" si="1153">SUM(G1762:G1764)</f>
        <v>9.3076004651033318E-3</v>
      </c>
      <c r="H1761" s="1">
        <f t="shared" si="1153"/>
        <v>9.8756984805118738E-3</v>
      </c>
      <c r="I1761" s="1">
        <f t="shared" si="1153"/>
        <v>2.6245911414048837E-2</v>
      </c>
      <c r="J1761" s="1">
        <f t="shared" si="1153"/>
        <v>2.91457799685872E-2</v>
      </c>
      <c r="K1761" s="1">
        <f t="shared" si="1153"/>
        <v>4.6459398015781708E-2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1.1967780825474297E-2</v>
      </c>
      <c r="G1762" s="1">
        <f>'[1]Electricity and CHPs_CAP'!C$18</f>
        <v>1.0800501177713612E-3</v>
      </c>
      <c r="H1762" s="1">
        <f>'[1]Electricity and CHPs_CAP'!D$18</f>
        <v>1.0558758022703382E-3</v>
      </c>
      <c r="I1762" s="1">
        <f>'[1]Electricity and CHPs_CAP'!E$18</f>
        <v>1.0462033467284618E-3</v>
      </c>
      <c r="J1762" s="1">
        <f>'[1]Electricity and CHPs_CAP'!F$18</f>
        <v>1.7540983864321149E-2</v>
      </c>
      <c r="K1762" s="1">
        <f>'[1]Electricity and CHPs_CAP'!G$18</f>
        <v>3.6868990256363032E-2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1.9053026445252207E-3</v>
      </c>
      <c r="G1763" s="1">
        <f>'[1]Electricity and CHPs_CAP'!C$28</f>
        <v>6.0714006330521431E-4</v>
      </c>
      <c r="H1763" s="1">
        <f>'[1]Electricity and CHPs_CAP'!D$28</f>
        <v>5.6605064051775192E-4</v>
      </c>
      <c r="I1763" s="1">
        <f>'[1]Electricity and CHPs_CAP'!E$28</f>
        <v>3.8958551927711048E-4</v>
      </c>
      <c r="J1763" s="1">
        <f>'[1]Electricity and CHPs_CAP'!F$28</f>
        <v>1.3153319430150829E-4</v>
      </c>
      <c r="K1763" s="1">
        <f>'[1]Electricity and CHPs_CAP'!G$28</f>
        <v>5.4447099278253786E-5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8.3051664007092567E-3</v>
      </c>
      <c r="G1764" s="1">
        <f>'[1]Electricity and CHPs_CAP'!C$41</f>
        <v>7.6204102840267563E-3</v>
      </c>
      <c r="H1764" s="1">
        <f>'[1]Electricity and CHPs_CAP'!D$41</f>
        <v>8.2537720377237837E-3</v>
      </c>
      <c r="I1764" s="1">
        <f>'[1]Electricity and CHPs_CAP'!E$41</f>
        <v>2.4810122548043264E-2</v>
      </c>
      <c r="J1764" s="1">
        <f>'[1]Electricity and CHPs_CAP'!F$41</f>
        <v>1.1473262909964544E-2</v>
      </c>
      <c r="K1764" s="1">
        <f>'[1]Electricity and CHPs_CAP'!G$41</f>
        <v>9.5359606601404211E-3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0.22188225751628388</v>
      </c>
      <c r="G1765" s="1">
        <f t="shared" ref="G1765:K1765" si="1155">SUM(G1766:G1780)</f>
        <v>0.40317866050090717</v>
      </c>
      <c r="H1765" s="1">
        <f t="shared" si="1155"/>
        <v>0.23765701834591318</v>
      </c>
      <c r="I1765" s="1">
        <f t="shared" si="1155"/>
        <v>0.34861259819863538</v>
      </c>
      <c r="J1765" s="1">
        <f t="shared" si="1155"/>
        <v>0.38517157394549151</v>
      </c>
      <c r="K1765" s="1">
        <f t="shared" si="1155"/>
        <v>0.30558509862441341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1.2544571061392E-2</v>
      </c>
      <c r="K1766" s="1">
        <f>'[1]Electricity and CHPs_CAP'!G$21</f>
        <v>2.4597783379850038E-4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0.25000012945398098</v>
      </c>
      <c r="H1767" s="1">
        <f>'[1]Electricity and CHPs_CAP'!D$22</f>
        <v>5.8312447345301999E-2</v>
      </c>
      <c r="I1767" s="1">
        <f>'[1]Electricity and CHPs_CAP'!E$22</f>
        <v>5.8302113603429018E-2</v>
      </c>
      <c r="J1767" s="1">
        <f>'[1]Electricity and CHPs_CAP'!F$22</f>
        <v>5.8308129506321998E-2</v>
      </c>
      <c r="K1767" s="1">
        <f>'[1]Electricity and CHPs_CAP'!G$22</f>
        <v>1.03175010696221E-2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4.1439676033289201E-4</v>
      </c>
      <c r="K1768" s="1">
        <f>'[1]Electricity and CHPs_CAP'!G$23</f>
        <v>4.1563915194465725E-4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4.5485499468326002E-2</v>
      </c>
      <c r="G1769" s="1">
        <f>'[1]Electricity and CHPs_CAP'!C$24</f>
        <v>1.2910122094465792E-4</v>
      </c>
      <c r="H1769" s="1">
        <f>'[1]Electricity and CHPs_CAP'!D$24</f>
        <v>5.8467318792690404E-4</v>
      </c>
      <c r="I1769" s="1">
        <f>'[1]Electricity and CHPs_CAP'!E$24</f>
        <v>8.4246085144470961E-4</v>
      </c>
      <c r="J1769" s="1">
        <f>'[1]Electricity and CHPs_CAP'!F$24</f>
        <v>2.6741673397192903E-3</v>
      </c>
      <c r="K1769" s="1">
        <f>'[1]Electricity and CHPs_CAP'!G$24</f>
        <v>9.085873320574013E-5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6.7169926596329804E-4</v>
      </c>
      <c r="K1770" s="1">
        <f>'[1]Electricity and CHPs_CAP'!G$29</f>
        <v>2.2683831515464998E-4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2.5174361387290803E-2</v>
      </c>
      <c r="G1771" s="1">
        <f>'[1]Electricity and CHPs_CAP'!C$39</f>
        <v>1.8619118319858324E-2</v>
      </c>
      <c r="H1771" s="1">
        <f>'[1]Electricity and CHPs_CAP'!D$39</f>
        <v>1.184364837076269E-2</v>
      </c>
      <c r="I1771" s="1">
        <f>'[1]Electricity and CHPs_CAP'!E$39</f>
        <v>5.6013236683927266E-3</v>
      </c>
      <c r="J1771" s="1">
        <f>'[1]Electricity and CHPs_CAP'!F$39</f>
        <v>8.3578906763362073E-3</v>
      </c>
      <c r="K1771" s="1">
        <f>'[1]Electricity and CHPs_CAP'!G$39</f>
        <v>6.7433856695165379E-3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2.30019264287624E-3</v>
      </c>
      <c r="K1772" s="1">
        <f>'[1]Electricity and CHPs_CAP'!G$40</f>
        <v>2.30022933928323E-3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7.0279962380156898E-5</v>
      </c>
      <c r="J1773" s="1">
        <f>'[1]Electricity and CHPs_CAP'!F$47</f>
        <v>1.8307391393420527E-4</v>
      </c>
      <c r="K1773" s="1">
        <f>'[1]Electricity and CHPs_CAP'!G$47</f>
        <v>8.8448548248597214E-5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4.1183860936111916E-3</v>
      </c>
      <c r="G1774" s="1">
        <f>'[1]Electricity and CHPs_CAP'!C$48</f>
        <v>1.0898259443687069E-3</v>
      </c>
      <c r="H1774" s="1">
        <f>'[1]Electricity and CHPs_CAP'!D$48</f>
        <v>1.1743078827063879E-3</v>
      </c>
      <c r="I1774" s="1">
        <f>'[1]Electricity and CHPs_CAP'!E$48</f>
        <v>1.0092441677685357E-3</v>
      </c>
      <c r="J1774" s="1">
        <f>'[1]Electricity and CHPs_CAP'!F$48</f>
        <v>1.5280156835330444E-3</v>
      </c>
      <c r="K1774" s="1">
        <f>'[1]Electricity and CHPs_CAP'!G$48</f>
        <v>2.7802223844430375E-3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1.7397081039732118E-5</v>
      </c>
      <c r="J1775" s="1">
        <f>'[1]Electricity and CHPs_CAP'!F$49</f>
        <v>5.5055371523407979E-5</v>
      </c>
      <c r="K1775" s="1">
        <f>'[1]Electricity and CHPs_CAP'!G$49</f>
        <v>3.696533460965259E-5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8.3913105670558805E-3</v>
      </c>
      <c r="G1776" s="1">
        <f>'[1]Electricity and CHPs_CAP'!C$51</f>
        <v>7.1421886647042923E-4</v>
      </c>
      <c r="H1776" s="1">
        <f>'[1]Electricity and CHPs_CAP'!D$51</f>
        <v>9.5533896311695383E-4</v>
      </c>
      <c r="I1776" s="1">
        <f>'[1]Electricity and CHPs_CAP'!E$51</f>
        <v>1.8531076919772908E-2</v>
      </c>
      <c r="J1776" s="1">
        <f>'[1]Electricity and CHPs_CAP'!F$51</f>
        <v>3.5428082332452926E-2</v>
      </c>
      <c r="K1776" s="1">
        <f>'[1]Electricity and CHPs_CAP'!G$51</f>
        <v>3.4766354482693336E-2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7.3524385928120701E-5</v>
      </c>
      <c r="J1777" s="1">
        <f>'[1]Electricity and CHPs_CAP'!F$52</f>
        <v>2.7883101355320175E-4</v>
      </c>
      <c r="K1777" s="1">
        <f>'[1]Electricity and CHPs_CAP'!G$52</f>
        <v>1.8363692840866732E-4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8.4748969832106627E-2</v>
      </c>
      <c r="H1778" s="1">
        <f>'[1]Electricity and CHPs_CAP'!D$54</f>
        <v>0.12477258038050378</v>
      </c>
      <c r="I1778" s="1">
        <f>'[1]Electricity and CHPs_CAP'!E$54</f>
        <v>0.12477422980297471</v>
      </c>
      <c r="J1778" s="1">
        <f>'[1]Electricity and CHPs_CAP'!F$54</f>
        <v>0.12831280313532695</v>
      </c>
      <c r="K1778" s="1">
        <f>'[1]Electricity and CHPs_CAP'!G$54</f>
        <v>0.24700631365475495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4.7877296863177488E-2</v>
      </c>
      <c r="H1779" s="1">
        <f>'[1]Electricity and CHPs_CAP'!D$55</f>
        <v>4.0014022215594455E-2</v>
      </c>
      <c r="I1779" s="1">
        <f>'[1]Electricity and CHPs_CAP'!E$55</f>
        <v>0.13935735269286484</v>
      </c>
      <c r="J1779" s="1">
        <f>'[1]Electricity and CHPs_CAP'!F$55</f>
        <v>0.13397571662163293</v>
      </c>
      <c r="K1779" s="1">
        <f>'[1]Electricity and CHPs_CAP'!G$55</f>
        <v>3.3294346670389996E-4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3.3595062639921698E-5</v>
      </c>
      <c r="J1780" s="1">
        <f>'[1]Electricity and CHPs_CAP'!F$58</f>
        <v>1.3894862059285986E-4</v>
      </c>
      <c r="K1780" s="1">
        <f>'[1]Electricity and CHPs_CAP'!G$58</f>
        <v>4.9783712025897174E-5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0.40247904168637955</v>
      </c>
      <c r="G1781" s="1">
        <f t="shared" ref="G1781:K1781" si="1158">SUM(G1782:G1787)</f>
        <v>0.36231527318225615</v>
      </c>
      <c r="H1781" s="1">
        <f t="shared" si="1158"/>
        <v>0.36231499482553703</v>
      </c>
      <c r="I1781" s="1">
        <f t="shared" si="1158"/>
        <v>0.36002804333147309</v>
      </c>
      <c r="J1781" s="1">
        <f t="shared" si="1158"/>
        <v>0.41537236399152511</v>
      </c>
      <c r="K1781" s="1">
        <f t="shared" si="1158"/>
        <v>0.46799067232280073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0.2765042022112485</v>
      </c>
      <c r="G1782" s="1">
        <f>'[1]Electricity and CHPs_CAP'!C$19</f>
        <v>0.27650248863200244</v>
      </c>
      <c r="H1782" s="1">
        <f>'[1]Electricity and CHPs_CAP'!D$19</f>
        <v>0.27650256674507945</v>
      </c>
      <c r="I1782" s="1">
        <f>'[1]Electricity and CHPs_CAP'!E$19</f>
        <v>0.27599235032639202</v>
      </c>
      <c r="J1782" s="1">
        <f>'[1]Electricity and CHPs_CAP'!F$19</f>
        <v>0.18161654734496641</v>
      </c>
      <c r="K1782" s="1">
        <f>'[1]Electricity and CHPs_CAP'!G$19</f>
        <v>0.1847888016409249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0.11425950784033299</v>
      </c>
      <c r="K1783" s="1">
        <f>'[1]Electricity and CHPs_CAP'!G$20</f>
        <v>0.16579062704419012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7.6766441150403777E-2</v>
      </c>
      <c r="G1784" s="1">
        <f>'[1]Electricity and CHPs_CAP'!C$26</f>
        <v>7.2061549928014293E-2</v>
      </c>
      <c r="H1784" s="1">
        <f>'[1]Electricity and CHPs_CAP'!D$26</f>
        <v>7.2061170484266801E-2</v>
      </c>
      <c r="I1784" s="1">
        <f>'[1]Electricity and CHPs_CAP'!E$26</f>
        <v>7.0489791778471728E-2</v>
      </c>
      <c r="J1784" s="1">
        <f>'[1]Electricity and CHPs_CAP'!F$26</f>
        <v>6.3074042988556484E-2</v>
      </c>
      <c r="K1784" s="1">
        <f>'[1]Electricity and CHPs_CAP'!G$26</f>
        <v>3.6361869490871716E-2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2.7991457206220299E-2</v>
      </c>
      <c r="K1785" s="1">
        <f>'[1]Electricity and CHPs_CAP'!G$27</f>
        <v>3.8887080969278155E-2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4.9208398324727287E-2</v>
      </c>
      <c r="G1786" s="1">
        <f>'[1]Electricity and CHPs_CAP'!C$44</f>
        <v>1.3751234622239449E-2</v>
      </c>
      <c r="H1786" s="1">
        <f>'[1]Electricity and CHPs_CAP'!D$44</f>
        <v>1.375125759619078E-2</v>
      </c>
      <c r="I1786" s="1">
        <f>'[1]Electricity and CHPs_CAP'!E$44</f>
        <v>1.3545901226609355E-2</v>
      </c>
      <c r="J1786" s="1">
        <f>'[1]Electricity and CHPs_CAP'!F$44</f>
        <v>9.9723434540769495E-3</v>
      </c>
      <c r="K1786" s="1">
        <f>'[1]Electricity and CHPs_CAP'!G$44</f>
        <v>5.1115197109071267E-5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1.8458465157371901E-2</v>
      </c>
      <c r="K1787" s="1">
        <f>'[1]Electricity and CHPs_CAP'!G$45</f>
        <v>4.2111177980426698E-2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2.2427440760494594E-2</v>
      </c>
      <c r="G1788" s="1">
        <f t="shared" ref="G1788:K1788" si="1160">SUM(G1789:G1795)</f>
        <v>3.3152840383579948E-2</v>
      </c>
      <c r="H1788" s="1">
        <f t="shared" si="1160"/>
        <v>5.5733933545477891E-2</v>
      </c>
      <c r="I1788" s="1">
        <f t="shared" si="1160"/>
        <v>9.7984513242041146E-2</v>
      </c>
      <c r="J1788" s="1">
        <f t="shared" si="1160"/>
        <v>0.18991104163364705</v>
      </c>
      <c r="K1788" s="1">
        <f t="shared" si="1160"/>
        <v>0.5477591163751645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1.5908655162262003E-2</v>
      </c>
      <c r="G1789" s="1">
        <f>'[1]Electricity and CHPs_CAP'!C$25</f>
        <v>1.3865717903819075E-2</v>
      </c>
      <c r="H1789" s="1">
        <f>'[1]Electricity and CHPs_CAP'!D$25</f>
        <v>1.393106449853615E-2</v>
      </c>
      <c r="I1789" s="1">
        <f>'[1]Electricity and CHPs_CAP'!E$25</f>
        <v>2.0076717543236408E-4</v>
      </c>
      <c r="J1789" s="1">
        <f>'[1]Electricity and CHPs_CAP'!F$25</f>
        <v>3.169472063044898E-2</v>
      </c>
      <c r="K1789" s="1">
        <f>'[1]Electricity and CHPs_CAP'!G$25</f>
        <v>3.3652241590999277E-5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1.3392288428201599E-4</v>
      </c>
      <c r="K1790" s="1">
        <f>'[1]Electricity and CHPs_CAP'!G$31</f>
        <v>0.31905874069945445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6.5187855982325911E-3</v>
      </c>
      <c r="G1791" s="1">
        <f>'[1]Electricity and CHPs_CAP'!C$42</f>
        <v>1.9287122479760877E-2</v>
      </c>
      <c r="H1791" s="1">
        <f>'[1]Electricity and CHPs_CAP'!D$42</f>
        <v>4.1802869046941742E-2</v>
      </c>
      <c r="I1791" s="1">
        <f>'[1]Electricity and CHPs_CAP'!E$42</f>
        <v>9.7503286129465322E-2</v>
      </c>
      <c r="J1791" s="1">
        <f>'[1]Electricity and CHPs_CAP'!F$42</f>
        <v>0.1349848011367176</v>
      </c>
      <c r="K1791" s="1">
        <f>'[1]Electricity and CHPs_CAP'!G$42</f>
        <v>2.8153096409501421E-5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2.2639813255504199E-2</v>
      </c>
      <c r="K1792" s="1">
        <f>'[1]Electricity and CHPs_CAP'!G$43</f>
        <v>0.22846736548879101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6.7902915970038101E-5</v>
      </c>
      <c r="J1793" s="1">
        <f>'[1]Electricity and CHPs_CAP'!F$50</f>
        <v>1.1496221413953315E-4</v>
      </c>
      <c r="K1793" s="1">
        <f>'[1]Electricity and CHPs_CAP'!G$50</f>
        <v>4.5496427838882214E-5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1.212483958409706E-4</v>
      </c>
      <c r="J1794" s="1">
        <f>'[1]Electricity and CHPs_CAP'!F$53</f>
        <v>2.0333350610272433E-4</v>
      </c>
      <c r="K1794" s="1">
        <f>'[1]Electricity and CHPs_CAP'!G$53</f>
        <v>8.4008739396172598E-5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9.13086253324364E-5</v>
      </c>
      <c r="J1795" s="1">
        <f>'[1]Electricity and CHPs_CAP'!F$56</f>
        <v>1.3948800645199993E-4</v>
      </c>
      <c r="K1795" s="1">
        <f>'[1]Electricity and CHPs_CAP'!G$56</f>
        <v>4.1699681683422778E-5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9.0660019412949447E-2</v>
      </c>
      <c r="H1796" s="1">
        <f t="shared" si="1162"/>
        <v>0.3264330626864772</v>
      </c>
      <c r="I1796" s="1">
        <f t="shared" si="1162"/>
        <v>0.69814880716327532</v>
      </c>
      <c r="J1796" s="1">
        <f t="shared" si="1162"/>
        <v>1.5801488189287267</v>
      </c>
      <c r="K1796" s="1">
        <f t="shared" si="1162"/>
        <v>2.5738966550739799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9.0660019412949447E-2</v>
      </c>
      <c r="H1797" s="1">
        <f>'[1]Electricity and CHPs_CAP'!D$33</f>
        <v>0.3264330626864772</v>
      </c>
      <c r="I1797" s="1">
        <f>'[1]Electricity and CHPs_CAP'!E$33</f>
        <v>0.69814880716327532</v>
      </c>
      <c r="J1797" s="1">
        <f>'[1]Electricity and CHPs_CAP'!F$33</f>
        <v>1.5801488189287267</v>
      </c>
      <c r="K1797" s="1">
        <f>'[1]Electricity and CHPs_CAP'!G$33</f>
        <v>2.5738966550739799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4.3708869859752415</v>
      </c>
      <c r="H1798" s="1">
        <f t="shared" si="1163"/>
        <v>9.1888909393941685</v>
      </c>
      <c r="I1798" s="1">
        <f t="shared" si="1163"/>
        <v>10.645292583122998</v>
      </c>
      <c r="J1798" s="1">
        <f t="shared" si="1163"/>
        <v>20.718372813922208</v>
      </c>
      <c r="K1798" s="1">
        <f t="shared" si="1163"/>
        <v>27.58801123088843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4.4925337971585003E-2</v>
      </c>
      <c r="I1799" s="1">
        <f>'[1]Electricity and CHPs_CAP'!E$34</f>
        <v>4.492803345769477E-2</v>
      </c>
      <c r="J1799" s="1">
        <f>'[1]Electricity and CHPs_CAP'!F$34</f>
        <v>0.49829822337617652</v>
      </c>
      <c r="K1799" s="1">
        <f>'[1]Electricity and CHPs_CAP'!G$34</f>
        <v>0.41391812712120168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1.652927039614285</v>
      </c>
      <c r="H1800" s="1">
        <f>'[1]Electricity and CHPs_CAP'!D$35</f>
        <v>3.06118534357676</v>
      </c>
      <c r="I1800" s="1">
        <f>'[1]Electricity and CHPs_CAP'!E$35</f>
        <v>3.5487540071016199</v>
      </c>
      <c r="J1800" s="1">
        <f>'[1]Electricity and CHPs_CAP'!F$35</f>
        <v>10.743293732909637</v>
      </c>
      <c r="K1800" s="1">
        <f>'[1]Electricity and CHPs_CAP'!G$35</f>
        <v>14.438089447114701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1.1559063545582906</v>
      </c>
      <c r="H1801" s="1">
        <f>'[1]Electricity and CHPs_CAP'!D$36</f>
        <v>2.5678568440807741</v>
      </c>
      <c r="I1801" s="1">
        <f>'[1]Electricity and CHPs_CAP'!E$36</f>
        <v>2.9768501617127603</v>
      </c>
      <c r="J1801" s="1">
        <f>'[1]Electricity and CHPs_CAP'!F$36</f>
        <v>4.0006393232755721</v>
      </c>
      <c r="K1801" s="1">
        <f>'[1]Electricity and CHPs_CAP'!G$36</f>
        <v>5.3765255783312895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0.43895230670234359</v>
      </c>
      <c r="H1802" s="1">
        <f>'[1]Electricity and CHPs_CAP'!D$37</f>
        <v>1.3349793251302291</v>
      </c>
      <c r="I1802" s="1">
        <f>'[1]Electricity and CHPs_CAP'!E$37</f>
        <v>1.5476074379235829</v>
      </c>
      <c r="J1802" s="1">
        <f>'[1]Electricity and CHPs_CAP'!F$37</f>
        <v>2.0798581749567857</v>
      </c>
      <c r="K1802" s="1">
        <f>'[1]Electricity and CHPs_CAP'!G$37</f>
        <v>2.7951566743166198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1.1231012851003228</v>
      </c>
      <c r="H1803" s="1">
        <f>'[1]Electricity and CHPs_CAP'!D$38</f>
        <v>2.1799440886348203</v>
      </c>
      <c r="I1803" s="1">
        <f>'[1]Electricity and CHPs_CAP'!E$38</f>
        <v>2.5271529429273398</v>
      </c>
      <c r="J1803" s="1">
        <f>'[1]Electricity and CHPs_CAP'!F$38</f>
        <v>3.3962833594040389</v>
      </c>
      <c r="K1803" s="1">
        <f>'[1]Electricity and CHPs_CAP'!G$38</f>
        <v>4.5643214040046196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9.1172580551997001E-4</v>
      </c>
      <c r="J1804" s="1">
        <f>'[1]Electricity and CHPs_CAP'!F$32</f>
        <v>0.11981853571508361</v>
      </c>
      <c r="K1804" s="1">
        <f>'[1]Electricity and CHPs_CAP'!G$32</f>
        <v>2.4774113610161255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9.1172580551997001E-4</v>
      </c>
      <c r="J1805" s="1">
        <f t="shared" si="1166"/>
        <v>0.11981853571508361</v>
      </c>
      <c r="K1805" s="1">
        <f t="shared" si="1166"/>
        <v>2.4774113610161255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1.278711714582086E-4</v>
      </c>
      <c r="J1806" s="1">
        <f t="shared" si="1167"/>
        <v>2.3462885707793896E-2</v>
      </c>
      <c r="K1806" s="1">
        <f t="shared" si="1167"/>
        <v>1.743586335840756E-2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1.69058605971135E-3</v>
      </c>
      <c r="K1807" s="1">
        <f>'[1]Electricity and CHPs_CAP'!G$30</f>
        <v>1.6909048787302088E-3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9.0315349650804802E-5</v>
      </c>
      <c r="J1808" s="1">
        <f>'[1]Electricity and CHPs_CAP'!F$46</f>
        <v>2.1687758154987434E-2</v>
      </c>
      <c r="K1808" s="1">
        <f>'[1]Electricity and CHPs_CAP'!G$46</f>
        <v>1.5665736835191797E-2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3.7555821807403801E-5</v>
      </c>
      <c r="J1809" s="1">
        <f>'[1]Electricity and CHPs_CAP'!F$57</f>
        <v>8.4541493095111281E-5</v>
      </c>
      <c r="K1809" s="1">
        <f>'[1]Electricity and CHPs_CAP'!G$57</f>
        <v>7.9221644485552185E-5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0.10315609490862344</v>
      </c>
      <c r="G1810" s="1">
        <f t="shared" ref="G1810:K1810" si="1168">SUM(G1811:G1817)</f>
        <v>0.10315726496281419</v>
      </c>
      <c r="H1810" s="1">
        <f t="shared" si="1168"/>
        <v>0.10317645615592101</v>
      </c>
      <c r="I1810" s="1">
        <f t="shared" si="1168"/>
        <v>0.21467436766233292</v>
      </c>
      <c r="J1810" s="1">
        <f t="shared" si="1168"/>
        <v>0.51593730418348893</v>
      </c>
      <c r="K1810" s="1">
        <f t="shared" si="1168"/>
        <v>1.1844749340409491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9.9996905004254455E-2</v>
      </c>
      <c r="H1811" s="1">
        <f>'[1]Electricity and CHPs_CAP'!D$63</f>
        <v>9.9996816175666484E-2</v>
      </c>
      <c r="I1811" s="1">
        <f>'[1]Electricity and CHPs_CAP'!E$63</f>
        <v>9.9996744707470026E-2</v>
      </c>
      <c r="J1811" s="1">
        <f>'[1]Electricity and CHPs_CAP'!F$63</f>
        <v>9.999925337892919E-2</v>
      </c>
      <c r="K1811" s="1">
        <f>'[1]Electricity and CHPs_CAP'!G$63</f>
        <v>9.9999505184441381E-2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4.4538337917137002E-4</v>
      </c>
      <c r="G1812" s="1">
        <f>'[1]Electricity and CHPs_CAP'!C$64</f>
        <v>4.4599750832127516E-4</v>
      </c>
      <c r="H1812" s="1">
        <f>'[1]Electricity and CHPs_CAP'!D$64</f>
        <v>4.4718872275395581E-4</v>
      </c>
      <c r="I1812" s="1">
        <f>'[1]Electricity and CHPs_CAP'!E$64</f>
        <v>3.2876497882264755E-4</v>
      </c>
      <c r="J1812" s="1">
        <f>'[1]Electricity and CHPs_CAP'!F$64</f>
        <v>0.18566867878025528</v>
      </c>
      <c r="K1812" s="1">
        <f>'[1]Electricity and CHPs_CAP'!G$64</f>
        <v>0.75696136788770485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3.3065440218142298E-4</v>
      </c>
      <c r="G1813" s="1">
        <f>'[1]Electricity and CHPs_CAP'!C$65</f>
        <v>3.311242827025676E-4</v>
      </c>
      <c r="H1813" s="1">
        <f>'[1]Electricity and CHPs_CAP'!D$65</f>
        <v>3.3201320482812189E-4</v>
      </c>
      <c r="I1813" s="1">
        <f>'[1]Electricity and CHPs_CAP'!E$65</f>
        <v>2.4429555865089812E-4</v>
      </c>
      <c r="J1813" s="1">
        <f>'[1]Electricity and CHPs_CAP'!F$65</f>
        <v>1.9178639311693022E-3</v>
      </c>
      <c r="K1813" s="1">
        <f>'[1]Electricity and CHPs_CAP'!G$65</f>
        <v>6.1594271696499593E-3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3.5526738943501498E-4</v>
      </c>
      <c r="G1814" s="1">
        <f>'[1]Electricity and CHPs_CAP'!C$66</f>
        <v>3.5574327325617013E-4</v>
      </c>
      <c r="H1814" s="1">
        <f>'[1]Electricity and CHPs_CAP'!D$66</f>
        <v>3.580181919424811E-4</v>
      </c>
      <c r="I1814" s="1">
        <f>'[1]Electricity and CHPs_CAP'!E$66</f>
        <v>6.4092722114214573E-4</v>
      </c>
      <c r="J1814" s="1">
        <f>'[1]Electricity and CHPs_CAP'!F$66</f>
        <v>1.1610332787027602E-3</v>
      </c>
      <c r="K1814" s="1">
        <f>'[1]Electricity and CHPs_CAP'!G$66</f>
        <v>8.7278369543337909E-4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8.3412123978553578E-4</v>
      </c>
      <c r="G1815" s="1">
        <f>'[1]Electricity and CHPs_CAP'!C$67</f>
        <v>8.3523619524059588E-4</v>
      </c>
      <c r="H1815" s="1">
        <f>'[1]Electricity and CHPs_CAP'!D$67</f>
        <v>8.4156523798717701E-4</v>
      </c>
      <c r="I1815" s="1">
        <f>'[1]Electricity and CHPs_CAP'!E$67</f>
        <v>5.6404635291680293E-2</v>
      </c>
      <c r="J1815" s="1">
        <f>'[1]Electricity and CHPs_CAP'!F$67</f>
        <v>0.11307480780762699</v>
      </c>
      <c r="K1815" s="1">
        <f>'[1]Electricity and CHPs_CAP'!G$67</f>
        <v>0.15986539890955215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8.3408452864532296E-4</v>
      </c>
      <c r="G1816" s="1">
        <f>'[1]Electricity and CHPs_CAP'!C$68</f>
        <v>8.3519935431403927E-4</v>
      </c>
      <c r="H1816" s="1">
        <f>'[1]Electricity and CHPs_CAP'!D$68</f>
        <v>8.4152624623172706E-4</v>
      </c>
      <c r="I1816" s="1">
        <f>'[1]Electricity and CHPs_CAP'!E$68</f>
        <v>5.6409648957830377E-2</v>
      </c>
      <c r="J1816" s="1">
        <f>'[1]Electricity and CHPs_CAP'!F$68</f>
        <v>0.11308477563448768</v>
      </c>
      <c r="K1816" s="1">
        <f>'[1]Electricity and CHPs_CAP'!G$68</f>
        <v>0.15988686818617334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3.5658396940477656E-4</v>
      </c>
      <c r="G1817" s="1">
        <f>'[1]Electricity and CHPs_CAP'!C$69</f>
        <v>3.5705934472507196E-4</v>
      </c>
      <c r="H1817" s="1">
        <f>'[1]Electricity and CHPs_CAP'!D$69</f>
        <v>3.5932837651107477E-4</v>
      </c>
      <c r="I1817" s="1">
        <f>'[1]Electricity and CHPs_CAP'!E$69</f>
        <v>6.4935094673655301E-4</v>
      </c>
      <c r="J1817" s="1">
        <f>'[1]Electricity and CHPs_CAP'!F$69</f>
        <v>1.030891372317746E-3</v>
      </c>
      <c r="K1817" s="1">
        <f>'[1]Electricity and CHPs_CAP'!G$69</f>
        <v>7.2958300799382165E-4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11.16379764324509</v>
      </c>
      <c r="G1818" s="3">
        <f t="shared" ref="G1818:K1818" si="1171">SUM(G1819,G1838)</f>
        <v>11.860375848868932</v>
      </c>
      <c r="H1818" s="3">
        <f t="shared" si="1171"/>
        <v>11.9091378155932</v>
      </c>
      <c r="I1818" s="3">
        <f t="shared" si="1171"/>
        <v>12.413060914021891</v>
      </c>
      <c r="J1818" s="3">
        <f t="shared" si="1171"/>
        <v>9.9532973394103816</v>
      </c>
      <c r="K1818" s="3">
        <f t="shared" si="1171"/>
        <v>9.5122362313161268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9.3028106338547367</v>
      </c>
      <c r="G1819" s="1">
        <f t="shared" ref="G1819:K1819" si="1172">SUM(G1820,G1823,G1825,G1828,G1830,G1832,G1834,G1836)</f>
        <v>9.8867980832789701</v>
      </c>
      <c r="H1819" s="1">
        <f t="shared" si="1172"/>
        <v>10.046974352344149</v>
      </c>
      <c r="I1819" s="1">
        <f t="shared" si="1172"/>
        <v>10.241456358334606</v>
      </c>
      <c r="J1819" s="1">
        <f t="shared" si="1172"/>
        <v>7.9917249003720512</v>
      </c>
      <c r="K1819" s="1">
        <f t="shared" si="1172"/>
        <v>7.5700036200026268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2.1116621747272863</v>
      </c>
      <c r="G1820" s="1">
        <f t="shared" ref="G1820:K1820" si="1173">SUM(G1821:G1822)</f>
        <v>2.4150338118827075</v>
      </c>
      <c r="H1820" s="1">
        <f t="shared" si="1173"/>
        <v>2.5753282521002445</v>
      </c>
      <c r="I1820" s="1">
        <f t="shared" si="1173"/>
        <v>2.7596326476028015</v>
      </c>
      <c r="J1820" s="1">
        <f t="shared" si="1173"/>
        <v>2.7098469094104032</v>
      </c>
      <c r="K1820" s="1">
        <f t="shared" si="1173"/>
        <v>5.3580617599636637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0.67257112481381132</v>
      </c>
      <c r="G1821" s="1" cm="1">
        <f t="array" ref="G1821">SUMPRODUCT(([1]OUT_FinalEnergyCons!$B$4:$B$10000="var_cap")*1,(ISNUMBER(SEARCH("RH*-SHELCBR",[1]OUT_FinalEnergyCons!$A$4:$A$10000)))*1,[1]OUT_FinalEnergyCons!E$4:E$10000)</f>
        <v>0.7019744214260073</v>
      </c>
      <c r="H1821" s="1" cm="1">
        <f t="array" ref="H1821">SUMPRODUCT(([1]OUT_FinalEnergyCons!$B$4:$B$10000="var_cap")*1,(ISNUMBER(SEARCH("RH*-SHELCBR",[1]OUT_FinalEnergyCons!$A$4:$A$10000)))*1,[1]OUT_FinalEnergyCons!F$4:F$10000)</f>
        <v>0.70197361881610409</v>
      </c>
      <c r="I1821" s="1" cm="1">
        <f t="array" ref="I1821">SUMPRODUCT(([1]OUT_FinalEnergyCons!$B$4:$B$10000="var_cap")*1,(ISNUMBER(SEARCH("RH*-SHELCBR",[1]OUT_FinalEnergyCons!$A$4:$A$10000)))*1,[1]OUT_FinalEnergyCons!G$4:G$10000)</f>
        <v>0.64903364756744442</v>
      </c>
      <c r="J1821" s="1" cm="1">
        <f t="array" ref="J1821">SUMPRODUCT(([1]OUT_FinalEnergyCons!$B$4:$B$10000="var_cap")*1,(ISNUMBER(SEARCH("RH*-SHELCBR",[1]OUT_FinalEnergyCons!$A$4:$A$10000)))*1,[1]OUT_FinalEnergyCons!H$4:H$10000)</f>
        <v>0.13262268971552368</v>
      </c>
      <c r="K1821" s="1" cm="1">
        <f t="array" ref="K1821">SUMPRODUCT(([1]OUT_FinalEnergyCons!$B$4:$B$10000="var_cap")*1,(ISNUMBER(SEARCH("RH*-SHELCBR",[1]OUT_FinalEnergyCons!$A$4:$A$10000)))*1,[1]OUT_FinalEnergyCons!I$4:I$10000)</f>
        <v>6.7522059551768904E-2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1.439091049913475</v>
      </c>
      <c r="G1822" s="1" cm="1">
        <f t="array" ref="G1822">SUMPRODUCT(([1]OUT_FinalEnergyCons!$B$4:$B$10000="var_cap")*1,ISNUMBER(SEARCH("RH*-SHELCHP",[1]OUT_FinalEnergyCons!$A$4:$A$10000))*1,[1]OUT_FinalEnergyCons!E$4:E$10000)</f>
        <v>1.7130593904567002</v>
      </c>
      <c r="H1822" s="1" cm="1">
        <f t="array" ref="H1822">SUMPRODUCT(([1]OUT_FinalEnergyCons!$B$4:$B$10000="var_cap")*1,ISNUMBER(SEARCH("RH*-SHELCHP",[1]OUT_FinalEnergyCons!$A$4:$A$10000))*1,[1]OUT_FinalEnergyCons!F$4:F$10000)</f>
        <v>1.8733546332841402</v>
      </c>
      <c r="I1822" s="1" cm="1">
        <f t="array" ref="I1822">SUMPRODUCT(([1]OUT_FinalEnergyCons!$B$4:$B$10000="var_cap")*1,ISNUMBER(SEARCH("RH*-SHELCHP",[1]OUT_FinalEnergyCons!$A$4:$A$10000))*1,[1]OUT_FinalEnergyCons!G$4:G$10000)</f>
        <v>2.1105990000353572</v>
      </c>
      <c r="J1822" s="1" cm="1">
        <f t="array" ref="J1822">SUMPRODUCT(([1]OUT_FinalEnergyCons!$B$4:$B$10000="var_cap")*1,ISNUMBER(SEARCH("RH*-SHELCHP",[1]OUT_FinalEnergyCons!$A$4:$A$10000))*1,[1]OUT_FinalEnergyCons!H$4:H$10000)</f>
        <v>2.5772242196948794</v>
      </c>
      <c r="K1822" s="1" cm="1">
        <f t="array" ref="K1822">SUMPRODUCT(([1]OUT_FinalEnergyCons!$B$4:$B$10000="var_cap")*1,ISNUMBER(SEARCH("RH*-SHELCHP",[1]OUT_FinalEnergyCons!$A$4:$A$10000))*1,[1]OUT_FinalEnergyCons!I$4:I$10000)</f>
        <v>5.2905397004118946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3.4073920908019777</v>
      </c>
      <c r="H1823" s="1">
        <f t="shared" si="1178"/>
        <v>3.4073835611178489</v>
      </c>
      <c r="I1823" s="1">
        <f t="shared" si="1178"/>
        <v>3.4073778944418409</v>
      </c>
      <c r="J1823" s="1">
        <f t="shared" si="1178"/>
        <v>1.7380474136546218</v>
      </c>
      <c r="K1823" s="1">
        <f t="shared" si="1178"/>
        <v>1.6944116480999138E-4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3.4073920908019777</v>
      </c>
      <c r="H1824" s="1" cm="1">
        <f t="array" ref="H1824">SUMPRODUCT(([1]OUT_FinalEnergyCons!$B$4:$B$10000="var_cap")*1, (ISNUMBER(SEARCH("RH*-SHLFOBR",[1]OUT_FinalEnergyCons!$A$4:$A$10000)))*1,[1]OUT_FinalEnergyCons!F$4:F$10000)</f>
        <v>3.4073835611178489</v>
      </c>
      <c r="I1824" s="1" cm="1">
        <f t="array" ref="I1824">SUMPRODUCT(([1]OUT_FinalEnergyCons!$B$4:$B$10000="var_cap")*1, (ISNUMBER(SEARCH("RH*-SHLFOBR",[1]OUT_FinalEnergyCons!$A$4:$A$10000)))*1,[1]OUT_FinalEnergyCons!G$4:G$10000)</f>
        <v>3.4073778944418409</v>
      </c>
      <c r="J1824" s="1" cm="1">
        <f t="array" ref="J1824">SUMPRODUCT(([1]OUT_FinalEnergyCons!$B$4:$B$10000="var_cap")*1, (ISNUMBER(SEARCH("RH*-SHLFOBR",[1]OUT_FinalEnergyCons!$A$4:$A$10000)))*1,[1]OUT_FinalEnergyCons!H$4:H$10000)</f>
        <v>1.7380474136546218</v>
      </c>
      <c r="K1824" s="1" cm="1">
        <f t="array" ref="K1824">SUMPRODUCT(([1]OUT_FinalEnergyCons!$B$4:$B$10000="var_cap")*1, (ISNUMBER(SEARCH("RH*-SHLFOBR",[1]OUT_FinalEnergyCons!$A$4:$A$10000)))*1,[1]OUT_FinalEnergyCons!I$4:I$10000)</f>
        <v>1.6944116480999138E-4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2.7687544767638328</v>
      </c>
      <c r="G1825" s="1">
        <f t="shared" ref="G1825:K1825" si="1181">SUM(G1826:G1827)</f>
        <v>2.9821075576663265</v>
      </c>
      <c r="H1825" s="1">
        <f t="shared" si="1181"/>
        <v>2.9827013483825549</v>
      </c>
      <c r="I1825" s="1">
        <f t="shared" si="1181"/>
        <v>2.9827042957551697</v>
      </c>
      <c r="J1825" s="1">
        <f t="shared" si="1181"/>
        <v>2.4096939115700571</v>
      </c>
      <c r="K1825" s="1">
        <f t="shared" si="1181"/>
        <v>1.3294894859848032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2.9821021876370915</v>
      </c>
      <c r="H1826" s="1" cm="1">
        <f t="array" ref="H1826">SUMPRODUCT(([1]OUT_FinalEnergyCons!$B$4:$B$10000="var_cap")*1, (ISNUMBER(SEARCH("RH*-SHNGABR",[1]OUT_FinalEnergyCons!$A$4:$A$10000)))*1,[1]OUT_FinalEnergyCons!F$4:F$10000)</f>
        <v>2.9820973828356383</v>
      </c>
      <c r="I1826" s="1" cm="1">
        <f t="array" ref="I1826">SUMPRODUCT(([1]OUT_FinalEnergyCons!$B$4:$B$10000="var_cap")*1, (ISNUMBER(SEARCH("RH*-SHNGABR",[1]OUT_FinalEnergyCons!$A$4:$A$10000)))*1,[1]OUT_FinalEnergyCons!G$4:G$10000)</f>
        <v>2.9820931435641187</v>
      </c>
      <c r="J1826" s="1" cm="1">
        <f t="array" ref="J1826">SUMPRODUCT(([1]OUT_FinalEnergyCons!$B$4:$B$10000="var_cap")*1, (ISNUMBER(SEARCH("RH*-SHNGABR",[1]OUT_FinalEnergyCons!$A$4:$A$10000)))*1,[1]OUT_FinalEnergyCons!H$4:H$10000)</f>
        <v>2.4086154388373431</v>
      </c>
      <c r="K1826" s="1" cm="1">
        <f t="array" ref="K1826">SUMPRODUCT(([1]OUT_FinalEnergyCons!$B$4:$B$10000="var_cap")*1, (ISNUMBER(SEARCH("RH*-SHNGABR",[1]OUT_FinalEnergyCons!$A$4:$A$10000)))*1,[1]OUT_FinalEnergyCons!I$4:I$10000)</f>
        <v>1.3289534682310482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4.2552548282905202E-7</v>
      </c>
      <c r="G1827" s="1" cm="1">
        <f t="array" ref="G1827">SUMPRODUCT(([1]OUT_FinalEnergyCons!$B$4:$B$10000="var_cap")*1,ISNUMBER(SEARCH("RH*-SHngahp",[1]OUT_FinalEnergyCons!$A$4:$A$10000))*1,[1]OUT_FinalEnergyCons!E$4:E$10000)</f>
        <v>5.3700292349269346E-6</v>
      </c>
      <c r="H1827" s="1" cm="1">
        <f t="array" ref="H1827">SUMPRODUCT(([1]OUT_FinalEnergyCons!$B$4:$B$10000="var_cap")*1,ISNUMBER(SEARCH("RH*-SHngahp",[1]OUT_FinalEnergyCons!$A$4:$A$10000))*1,[1]OUT_FinalEnergyCons!F$4:F$10000)</f>
        <v>6.0396554691660438E-4</v>
      </c>
      <c r="I1827" s="1" cm="1">
        <f t="array" ref="I1827">SUMPRODUCT(([1]OUT_FinalEnergyCons!$B$4:$B$10000="var_cap")*1,ISNUMBER(SEARCH("RH*-SHngahp",[1]OUT_FinalEnergyCons!$A$4:$A$10000))*1,[1]OUT_FinalEnergyCons!G$4:G$10000)</f>
        <v>6.1115219105106484E-4</v>
      </c>
      <c r="J1827" s="1" cm="1">
        <f t="array" ref="J1827">SUMPRODUCT(([1]OUT_FinalEnergyCons!$B$4:$B$10000="var_cap")*1,ISNUMBER(SEARCH("RH*-SHngahp",[1]OUT_FinalEnergyCons!$A$4:$A$10000))*1,[1]OUT_FinalEnergyCons!H$4:H$10000)</f>
        <v>1.0784727327138239E-3</v>
      </c>
      <c r="K1827" s="1" cm="1">
        <f t="array" ref="K1827">SUMPRODUCT(([1]OUT_FinalEnergyCons!$B$4:$B$10000="var_cap")*1,ISNUMBER(SEARCH("RH*-SHngahp",[1]OUT_FinalEnergyCons!$A$4:$A$10000))*1,[1]OUT_FinalEnergyCons!I$4:I$10000)</f>
        <v>5.3601775375496227E-4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6.6870587362553883E-3</v>
      </c>
      <c r="H1828" s="1">
        <f t="shared" si="1185"/>
        <v>1.5122967123362002E-4</v>
      </c>
      <c r="I1828" s="1">
        <f t="shared" si="1185"/>
        <v>8.2379968998320431E-5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6.6870587362553883E-3</v>
      </c>
      <c r="H1829" s="1" cm="1">
        <f t="array" ref="H1829">SUMPRODUCT(([1]OUT_FinalEnergyCons!$B$4:$B$10000="var_cap")*1, (ISNUMBER(SEARCH("RH*-SHCOABR",[1]OUT_FinalEnergyCons!$A$4:$A$10000)))*1,[1]OUT_FinalEnergyCons!F$4:F$10000)</f>
        <v>1.5122967123362002E-4</v>
      </c>
      <c r="I1829" s="1" cm="1">
        <f t="array" ref="I1829">SUMPRODUCT(([1]OUT_FinalEnergyCons!$B$4:$B$10000="var_cap")*1, (ISNUMBER(SEARCH("RH*-SHCOABR",[1]OUT_FinalEnergyCons!$A$4:$A$10000)))*1,[1]OUT_FinalEnergyCons!G$4:G$10000)</f>
        <v>8.2379968998320431E-5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0.68950030311969002</v>
      </c>
      <c r="G1830" s="1">
        <f t="shared" ref="G1830:K1830" si="1187">G1831</f>
        <v>0.69822346706133387</v>
      </c>
      <c r="H1830" s="1">
        <f t="shared" si="1187"/>
        <v>0.70378983017086261</v>
      </c>
      <c r="I1830" s="1">
        <f t="shared" si="1187"/>
        <v>0.7037821385764782</v>
      </c>
      <c r="J1830" s="1">
        <f t="shared" si="1187"/>
        <v>0.50198397385108084</v>
      </c>
      <c r="K1830" s="1">
        <f t="shared" si="1187"/>
        <v>0.24254012389477844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0.68950030311969002</v>
      </c>
      <c r="G1831" s="1" cm="1">
        <f t="array" ref="G1831">SUMPRODUCT(([1]OUT_FinalEnergyCons!$B$4:$B$10000="var_cap")*1, (ISNUMBER(SEARCH("RH*-SHWODBR",[1]OUT_FinalEnergyCons!$A$4:$A$10000)))*1,[1]OUT_FinalEnergyCons!E$4:E$10000)</f>
        <v>0.69822346706133387</v>
      </c>
      <c r="H1831" s="1" cm="1">
        <f t="array" ref="H1831">SUMPRODUCT(([1]OUT_FinalEnergyCons!$B$4:$B$10000="var_cap")*1, (ISNUMBER(SEARCH("RH*-SHWODBR",[1]OUT_FinalEnergyCons!$A$4:$A$10000)))*1,[1]OUT_FinalEnergyCons!F$4:F$10000)</f>
        <v>0.70378983017086261</v>
      </c>
      <c r="I1831" s="1" cm="1">
        <f t="array" ref="I1831">SUMPRODUCT(([1]OUT_FinalEnergyCons!$B$4:$B$10000="var_cap")*1, (ISNUMBER(SEARCH("RH*-SHWODBR",[1]OUT_FinalEnergyCons!$A$4:$A$10000)))*1,[1]OUT_FinalEnergyCons!G$4:G$10000)</f>
        <v>0.7037821385764782</v>
      </c>
      <c r="J1831" s="1" cm="1">
        <f t="array" ref="J1831">SUMPRODUCT(([1]OUT_FinalEnergyCons!$B$4:$B$10000="var_cap")*1, (ISNUMBER(SEARCH("RH*-SHWODBR",[1]OUT_FinalEnergyCons!$A$4:$A$10000)))*1,[1]OUT_FinalEnergyCons!H$4:H$10000)</f>
        <v>0.50198397385108084</v>
      </c>
      <c r="K1831" s="1" cm="1">
        <f t="array" ref="K1831">SUMPRODUCT(([1]OUT_FinalEnergyCons!$B$4:$B$10000="var_cap")*1, (ISNUMBER(SEARCH("RH*-SHWODBR",[1]OUT_FinalEnergyCons!$A$4:$A$10000)))*1,[1]OUT_FinalEnergyCons!I$4:I$10000)</f>
        <v>0.24254012389477844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0.20443469609893214</v>
      </c>
      <c r="G1832" s="1">
        <f t="shared" ref="G1832:K1832" si="1190">G1833</f>
        <v>0.24065448468659265</v>
      </c>
      <c r="H1832" s="1">
        <f t="shared" si="1190"/>
        <v>0.24077919079911383</v>
      </c>
      <c r="I1832" s="1">
        <f t="shared" si="1190"/>
        <v>0.25102151927378308</v>
      </c>
      <c r="J1832" s="1">
        <f t="shared" si="1190"/>
        <v>0.28254044259996847</v>
      </c>
      <c r="K1832" s="1">
        <f t="shared" si="1190"/>
        <v>0.29014011559048236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0.20443469609893214</v>
      </c>
      <c r="G1833" s="1" cm="1">
        <f t="array" ref="G1833">SUMPRODUCT(([1]OUT_FinalEnergyCons!$B$4:$B$10000="var_cap")*1, (ISNUMBER(SEARCH("RH*-SHPLTBR",[1]OUT_FinalEnergyCons!$A$4:$A$10000)))*1,[1]OUT_FinalEnergyCons!E$4:E$10000)</f>
        <v>0.24065448468659265</v>
      </c>
      <c r="H1833" s="1" cm="1">
        <f t="array" ref="H1833">SUMPRODUCT(([1]OUT_FinalEnergyCons!$B$4:$B$10000="var_cap")*1, (ISNUMBER(SEARCH("RH*-SHPLTBR",[1]OUT_FinalEnergyCons!$A$4:$A$10000)))*1,[1]OUT_FinalEnergyCons!F$4:F$10000)</f>
        <v>0.24077919079911383</v>
      </c>
      <c r="I1833" s="1" cm="1">
        <f t="array" ref="I1833">SUMPRODUCT(([1]OUT_FinalEnergyCons!$B$4:$B$10000="var_cap")*1, (ISNUMBER(SEARCH("RH*-SHPLTBR",[1]OUT_FinalEnergyCons!$A$4:$A$10000)))*1,[1]OUT_FinalEnergyCons!G$4:G$10000)</f>
        <v>0.25102151927378308</v>
      </c>
      <c r="J1833" s="1" cm="1">
        <f t="array" ref="J1833">SUMPRODUCT(([1]OUT_FinalEnergyCons!$B$4:$B$10000="var_cap")*1, (ISNUMBER(SEARCH("RH*-SHPLTBR",[1]OUT_FinalEnergyCons!$A$4:$A$10000)))*1,[1]OUT_FinalEnergyCons!H$4:H$10000)</f>
        <v>0.28254044259996847</v>
      </c>
      <c r="K1833" s="1" cm="1">
        <f t="array" ref="K1833">SUMPRODUCT(([1]OUT_FinalEnergyCons!$B$4:$B$10000="var_cap")*1, (ISNUMBER(SEARCH("RH*-SHPLTBR",[1]OUT_FinalEnergyCons!$A$4:$A$10000)))*1,[1]OUT_FinalEnergyCons!I$4:I$10000)</f>
        <v>0.29014011559048236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0.13684094010229098</v>
      </c>
      <c r="I1834" s="1">
        <f t="shared" si="1193"/>
        <v>0.13685548271553444</v>
      </c>
      <c r="J1834" s="1">
        <f t="shared" si="1193"/>
        <v>0.34961224928591977</v>
      </c>
      <c r="K1834" s="1">
        <f t="shared" si="1193"/>
        <v>0.34960269340408867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0.13684094010229098</v>
      </c>
      <c r="I1835" s="1" cm="1">
        <f t="array" ref="I1835">SUMPRODUCT(([1]OUT_FinalEnergyCons!$B$4:$B$10000="var_cap")*1, (ISNUMBER(SEARCH("RH*-SHSOLBR",[1]OUT_FinalEnergyCons!$A$4:$A$10000)))*1,[1]OUT_FinalEnergyCons!G$4:G$10000)</f>
        <v>0.13685548271553444</v>
      </c>
      <c r="J1835" s="1" cm="1">
        <f t="array" ref="J1835">SUMPRODUCT(([1]OUT_FinalEnergyCons!$B$4:$B$10000="var_cap")*1, (ISNUMBER(SEARCH("RH*-SHSOLBR",[1]OUT_FinalEnergyCons!$A$4:$A$10000)))*1,[1]OUT_FinalEnergyCons!H$4:H$10000)</f>
        <v>0.34961224928591977</v>
      </c>
      <c r="K1835" s="1" cm="1">
        <f t="array" ref="K1835">SUMPRODUCT(([1]OUT_FinalEnergyCons!$B$4:$B$10000="var_cap")*1, (ISNUMBER(SEARCH("RH*-SHSOLBR",[1]OUT_FinalEnergyCons!$A$4:$A$10000)))*1,[1]OUT_FinalEnergyCons!I$4:I$10000)</f>
        <v>0.34960269340408867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1.8609870093903522</v>
      </c>
      <c r="G1838" s="1">
        <f t="shared" ref="G1838" si="1199">SUM(G1839,G1842,G1844,G1847,G1849,G1851,G1853,G1855)</f>
        <v>1.9735777655899618</v>
      </c>
      <c r="H1838" s="1">
        <f t="shared" ref="H1838" si="1200">SUM(H1839,H1842,H1844,H1847,H1849,H1851,H1853,H1855)</f>
        <v>1.8621634632490507</v>
      </c>
      <c r="I1838" s="1">
        <f t="shared" ref="I1838" si="1201">SUM(I1839,I1842,I1844,I1847,I1849,I1851,I1853,I1855)</f>
        <v>2.1716045556872854</v>
      </c>
      <c r="J1838" s="1">
        <f t="shared" ref="J1838" si="1202">SUM(J1839,J1842,J1844,J1847,J1849,J1851,J1853,J1855)</f>
        <v>1.9615724390383305</v>
      </c>
      <c r="K1838" s="1">
        <f t="shared" ref="K1838" si="1203">SUM(K1839,K1842,K1844,K1847,K1849,K1851,K1853,K1855)</f>
        <v>1.9422326113134991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0.65092890086820776</v>
      </c>
      <c r="G1839" s="1">
        <f t="shared" ref="G1839" si="1205">SUM(G1840:G1841)</f>
        <v>0.71793314432523192</v>
      </c>
      <c r="H1839" s="1">
        <f t="shared" ref="H1839" si="1206">SUM(H1840:H1841)</f>
        <v>1.0905689833320578</v>
      </c>
      <c r="I1839" s="1">
        <f t="shared" ref="I1839" si="1207">SUM(I1840:I1841)</f>
        <v>1.4005089389830927</v>
      </c>
      <c r="J1839" s="1">
        <f t="shared" ref="J1839" si="1208">SUM(J1840:J1841)</f>
        <v>1.208643157850817</v>
      </c>
      <c r="K1839" s="1">
        <f t="shared" ref="K1839" si="1209">SUM(K1840:K1841)</f>
        <v>1.3224368960302137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0.43757343904211643</v>
      </c>
      <c r="G1840" s="1" cm="1">
        <f t="array" ref="G1840">SUMPRODUCT(([1]OUT_FinalEnergyCons!$B$4:$B$10000="var_cap")*1,(ISNUMBER(SEARCH("RH*-WHELCBR",[1]OUT_FinalEnergyCons!$A$4:$A$10000)))*1,[1]OUT_FinalEnergyCons!E$4:E$10000)</f>
        <v>0.47180005081715948</v>
      </c>
      <c r="H1840" s="1" cm="1">
        <f t="array" ref="H1840">SUMPRODUCT(([1]OUT_FinalEnergyCons!$B$4:$B$10000="var_cap")*1,(ISNUMBER(SEARCH("RH*-WHELCBR",[1]OUT_FinalEnergyCons!$A$4:$A$10000)))*1,[1]OUT_FinalEnergyCons!F$4:F$10000)</f>
        <v>0.47180093518398403</v>
      </c>
      <c r="I1840" s="1" cm="1">
        <f t="array" ref="I1840">SUMPRODUCT(([1]OUT_FinalEnergyCons!$B$4:$B$10000="var_cap")*1,(ISNUMBER(SEARCH("RH*-WHELCBR",[1]OUT_FinalEnergyCons!$A$4:$A$10000)))*1,[1]OUT_FinalEnergyCons!G$4:G$10000)</f>
        <v>0.44706461925583552</v>
      </c>
      <c r="J1840" s="1" cm="1">
        <f t="array" ref="J1840">SUMPRODUCT(([1]OUT_FinalEnergyCons!$B$4:$B$10000="var_cap")*1,(ISNUMBER(SEARCH("RH*-WHELCBR",[1]OUT_FinalEnergyCons!$A$4:$A$10000)))*1,[1]OUT_FinalEnergyCons!H$4:H$10000)</f>
        <v>8.7913497264797982E-2</v>
      </c>
      <c r="K1840" s="1" cm="1">
        <f t="array" ref="K1840">SUMPRODUCT(([1]OUT_FinalEnergyCons!$B$4:$B$10000="var_cap")*1,(ISNUMBER(SEARCH("RH*-WHELCBR",[1]OUT_FinalEnergyCons!$A$4:$A$10000)))*1,[1]OUT_FinalEnergyCons!I$4:I$10000)</f>
        <v>4.5301459804517233E-2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0.2133554618260913</v>
      </c>
      <c r="G1841" s="1" cm="1">
        <f t="array" ref="G1841">SUMPRODUCT(([1]OUT_FinalEnergyCons!$B$4:$B$10000="var_cap")*1,ISNUMBER(SEARCH("RH*-WHELCHP",[1]OUT_FinalEnergyCons!$A$4:$A$10000))*1,[1]OUT_FinalEnergyCons!E$4:E$10000)</f>
        <v>0.24613309350807239</v>
      </c>
      <c r="H1841" s="1" cm="1">
        <f t="array" ref="H1841">SUMPRODUCT(([1]OUT_FinalEnergyCons!$B$4:$B$10000="var_cap")*1,ISNUMBER(SEARCH("RH*-WHELCHP",[1]OUT_FinalEnergyCons!$A$4:$A$10000))*1,[1]OUT_FinalEnergyCons!F$4:F$10000)</f>
        <v>0.61876804814807385</v>
      </c>
      <c r="I1841" s="1" cm="1">
        <f t="array" ref="I1841">SUMPRODUCT(([1]OUT_FinalEnergyCons!$B$4:$B$10000="var_cap")*1,ISNUMBER(SEARCH("RH*-WHELCHP",[1]OUT_FinalEnergyCons!$A$4:$A$10000))*1,[1]OUT_FinalEnergyCons!G$4:G$10000)</f>
        <v>0.95344431972725718</v>
      </c>
      <c r="J1841" s="1" cm="1">
        <f t="array" ref="J1841">SUMPRODUCT(([1]OUT_FinalEnergyCons!$B$4:$B$10000="var_cap")*1,ISNUMBER(SEARCH("RH*-WHELCHP",[1]OUT_FinalEnergyCons!$A$4:$A$10000))*1,[1]OUT_FinalEnergyCons!H$4:H$10000)</f>
        <v>1.1207296605860191</v>
      </c>
      <c r="K1841" s="1" cm="1">
        <f t="array" ref="K1841">SUMPRODUCT(([1]OUT_FinalEnergyCons!$B$4:$B$10000="var_cap")*1,ISNUMBER(SEARCH("RH*-WHELCHP",[1]OUT_FinalEnergyCons!$A$4:$A$10000))*1,[1]OUT_FinalEnergyCons!I$4:I$10000)</f>
        <v>1.2771354362256966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0.47738177027533268</v>
      </c>
      <c r="H1842" s="1">
        <f t="shared" ref="H1842" si="1214">H1843</f>
        <v>5.9807434486441879E-4</v>
      </c>
      <c r="I1842" s="1">
        <f t="shared" ref="I1842" si="1215">I1843</f>
        <v>1.095423274088958E-4</v>
      </c>
      <c r="J1842" s="1">
        <f t="shared" ref="J1842" si="1216">J1843</f>
        <v>5.1895437249258533E-5</v>
      </c>
      <c r="K1842" s="1">
        <f t="shared" ref="K1842" si="1217">K1843</f>
        <v>1.5813320135440082E-5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0.47738177027533268</v>
      </c>
      <c r="H1843" s="1" cm="1">
        <f t="array" ref="H1843">SUMPRODUCT(([1]OUT_FinalEnergyCons!$B$4:$B$10000="var_cap")*1, (ISNUMBER(SEARCH("RH*-WHLFOBR",[1]OUT_FinalEnergyCons!$A$4:$A$10000)))*1,[1]OUT_FinalEnergyCons!F$4:F$10000)</f>
        <v>5.9807434486441879E-4</v>
      </c>
      <c r="I1843" s="1" cm="1">
        <f t="array" ref="I1843">SUMPRODUCT(([1]OUT_FinalEnergyCons!$B$4:$B$10000="var_cap")*1, (ISNUMBER(SEARCH("RH*-WHLFOBR",[1]OUT_FinalEnergyCons!$A$4:$A$10000)))*1,[1]OUT_FinalEnergyCons!G$4:G$10000)</f>
        <v>1.095423274088958E-4</v>
      </c>
      <c r="J1843" s="1" cm="1">
        <f t="array" ref="J1843">SUMPRODUCT(([1]OUT_FinalEnergyCons!$B$4:$B$10000="var_cap")*1, (ISNUMBER(SEARCH("RH*-WHLFOBR",[1]OUT_FinalEnergyCons!$A$4:$A$10000)))*1,[1]OUT_FinalEnergyCons!H$4:H$10000)</f>
        <v>5.1895437249258533E-5</v>
      </c>
      <c r="K1843" s="1" cm="1">
        <f t="array" ref="K1843">SUMPRODUCT(([1]OUT_FinalEnergyCons!$B$4:$B$10000="var_cap")*1, (ISNUMBER(SEARCH("RH*-WHLFOBR",[1]OUT_FinalEnergyCons!$A$4:$A$10000)))*1,[1]OUT_FinalEnergyCons!I$4:I$10000)</f>
        <v>1.5813320135440082E-5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0.43610271100740261</v>
      </c>
      <c r="H1844" s="1">
        <f t="shared" ref="H1844" si="1221">SUM(H1845:H1846)</f>
        <v>0.43622420041775611</v>
      </c>
      <c r="I1844" s="1">
        <f t="shared" ref="I1844" si="1222">SUM(I1845:I1846)</f>
        <v>0.43622323921013623</v>
      </c>
      <c r="J1844" s="1">
        <f t="shared" ref="J1844" si="1223">SUM(J1845:J1846)</f>
        <v>0.27953089048998886</v>
      </c>
      <c r="K1844" s="1">
        <f t="shared" ref="K1844" si="1224">SUM(K1845:K1846)</f>
        <v>0.15434487261201696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0.43610084414004174</v>
      </c>
      <c r="H1845" s="1" cm="1">
        <f t="array" ref="H1845">SUMPRODUCT(([1]OUT_FinalEnergyCons!$B$4:$B$10000="var_cap")*1, (ISNUMBER(SEARCH("RH*-WHNGABR",[1]OUT_FinalEnergyCons!$A$4:$A$10000)))*1,[1]OUT_FinalEnergyCons!F$4:F$10000)</f>
        <v>0.43610067320118701</v>
      </c>
      <c r="I1845" s="1" cm="1">
        <f t="array" ref="I1845">SUMPRODUCT(([1]OUT_FinalEnergyCons!$B$4:$B$10000="var_cap")*1, (ISNUMBER(SEARCH("RH*-WHNGABR",[1]OUT_FinalEnergyCons!$A$4:$A$10000)))*1,[1]OUT_FinalEnergyCons!G$4:G$10000)</f>
        <v>0.43609850300680714</v>
      </c>
      <c r="J1845" s="1" cm="1">
        <f t="array" ref="J1845">SUMPRODUCT(([1]OUT_FinalEnergyCons!$B$4:$B$10000="var_cap")*1, (ISNUMBER(SEARCH("RH*-WHNGABR",[1]OUT_FinalEnergyCons!$A$4:$A$10000)))*1,[1]OUT_FinalEnergyCons!H$4:H$10000)</f>
        <v>0.27927134492711658</v>
      </c>
      <c r="K1845" s="1" cm="1">
        <f t="array" ref="K1845">SUMPRODUCT(([1]OUT_FinalEnergyCons!$B$4:$B$10000="var_cap")*1, (ISNUMBER(SEARCH("RH*-WHNGABR",[1]OUT_FinalEnergyCons!$A$4:$A$10000)))*1,[1]OUT_FinalEnergyCons!I$4:I$10000)</f>
        <v>0.15423298573708508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1.8668673608582884E-6</v>
      </c>
      <c r="H1846" s="1" cm="1">
        <f t="array" ref="H1846">SUMPRODUCT(([1]OUT_FinalEnergyCons!$B$4:$B$10000="var_cap")*1,ISNUMBER(SEARCH("RH*-WHngahp",[1]OUT_FinalEnergyCons!$A$4:$A$10000))*1,[1]OUT_FinalEnergyCons!F$4:F$10000)</f>
        <v>1.235272165690825E-4</v>
      </c>
      <c r="I1846" s="1" cm="1">
        <f t="array" ref="I1846">SUMPRODUCT(([1]OUT_FinalEnergyCons!$B$4:$B$10000="var_cap")*1,ISNUMBER(SEARCH("RH*-WHngahp",[1]OUT_FinalEnergyCons!$A$4:$A$10000))*1,[1]OUT_FinalEnergyCons!G$4:G$10000)</f>
        <v>1.2473620332911761E-4</v>
      </c>
      <c r="J1846" s="1" cm="1">
        <f t="array" ref="J1846">SUMPRODUCT(([1]OUT_FinalEnergyCons!$B$4:$B$10000="var_cap")*1,ISNUMBER(SEARCH("RH*-WHngahp",[1]OUT_FinalEnergyCons!$A$4:$A$10000))*1,[1]OUT_FinalEnergyCons!H$4:H$10000)</f>
        <v>2.5954556287226477E-4</v>
      </c>
      <c r="K1846" s="1" cm="1">
        <f t="array" ref="K1846">SUMPRODUCT(([1]OUT_FinalEnergyCons!$B$4:$B$10000="var_cap")*1,ISNUMBER(SEARCH("RH*-WHngahp",[1]OUT_FinalEnergyCons!$A$4:$A$10000))*1,[1]OUT_FinalEnergyCons!I$4:I$10000)</f>
        <v>1.1188687493187938E-4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4.0437207918972359E-2</v>
      </c>
      <c r="H1849" s="1">
        <f t="shared" ref="H1849" si="1236">H1850</f>
        <v>3.3050062999179439E-2</v>
      </c>
      <c r="I1849" s="1">
        <f t="shared" ref="I1849" si="1237">I1850</f>
        <v>3.3040895787226694E-2</v>
      </c>
      <c r="J1849" s="1">
        <f t="shared" ref="J1849" si="1238">J1850</f>
        <v>1.8088496600555434E-2</v>
      </c>
      <c r="K1849" s="1">
        <f t="shared" ref="K1849" si="1239">K1850</f>
        <v>9.8817102071187338E-3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4.0437207918972359E-2</v>
      </c>
      <c r="H1850" s="1" cm="1">
        <f t="array" ref="H1850">SUMPRODUCT(([1]OUT_FinalEnergyCons!$B$4:$B$10000="var_cap")*1, (ISNUMBER(SEARCH("RH*-WHWODBR",[1]OUT_FinalEnergyCons!$A$4:$A$10000)))*1,[1]OUT_FinalEnergyCons!F$4:F$10000)</f>
        <v>3.3050062999179439E-2</v>
      </c>
      <c r="I1850" s="1" cm="1">
        <f t="array" ref="I1850">SUMPRODUCT(([1]OUT_FinalEnergyCons!$B$4:$B$10000="var_cap")*1, (ISNUMBER(SEARCH("RH*-WHWODBR",[1]OUT_FinalEnergyCons!$A$4:$A$10000)))*1,[1]OUT_FinalEnergyCons!G$4:G$10000)</f>
        <v>3.3040895787226694E-2</v>
      </c>
      <c r="J1850" s="1" cm="1">
        <f t="array" ref="J1850">SUMPRODUCT(([1]OUT_FinalEnergyCons!$B$4:$B$10000="var_cap")*1, (ISNUMBER(SEARCH("RH*-WHWODBR",[1]OUT_FinalEnergyCons!$A$4:$A$10000)))*1,[1]OUT_FinalEnergyCons!H$4:H$10000)</f>
        <v>1.8088496600555434E-2</v>
      </c>
      <c r="K1850" s="1" cm="1">
        <f t="array" ref="K1850">SUMPRODUCT(([1]OUT_FinalEnergyCons!$B$4:$B$10000="var_cap")*1, (ISNUMBER(SEARCH("RH*-WHWODBR",[1]OUT_FinalEnergyCons!$A$4:$A$10000)))*1,[1]OUT_FinalEnergyCons!I$4:I$10000)</f>
        <v>9.8817102071187338E-3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1.3194044764400507E-2</v>
      </c>
      <c r="H1851" s="1">
        <f t="shared" ref="H1851" si="1243">H1852</f>
        <v>1.319228708012001E-2</v>
      </c>
      <c r="I1851" s="1">
        <f t="shared" ref="I1851" si="1244">I1852</f>
        <v>1.3191272461982519E-2</v>
      </c>
      <c r="J1851" s="1">
        <f t="shared" ref="J1851" si="1245">J1852</f>
        <v>1.0296705877152779E-2</v>
      </c>
      <c r="K1851" s="1">
        <f t="shared" ref="K1851" si="1246">K1852</f>
        <v>1.0604343128193526E-2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1.3194044764400507E-2</v>
      </c>
      <c r="H1852" s="1" cm="1">
        <f t="array" ref="H1852">SUMPRODUCT(([1]OUT_FinalEnergyCons!$B$4:$B$10000="var_cap")*1, (ISNUMBER(SEARCH("RH*-WHPLTBR",[1]OUT_FinalEnergyCons!$A$4:$A$10000)))*1,[1]OUT_FinalEnergyCons!F$4:F$10000)</f>
        <v>1.319228708012001E-2</v>
      </c>
      <c r="I1852" s="1" cm="1">
        <f t="array" ref="I1852">SUMPRODUCT(([1]OUT_FinalEnergyCons!$B$4:$B$10000="var_cap")*1, (ISNUMBER(SEARCH("RH*-WHPLTBR",[1]OUT_FinalEnergyCons!$A$4:$A$10000)))*1,[1]OUT_FinalEnergyCons!G$4:G$10000)</f>
        <v>1.3191272461982519E-2</v>
      </c>
      <c r="J1852" s="1" cm="1">
        <f t="array" ref="J1852">SUMPRODUCT(([1]OUT_FinalEnergyCons!$B$4:$B$10000="var_cap")*1, (ISNUMBER(SEARCH("RH*-WHPLTBR",[1]OUT_FinalEnergyCons!$A$4:$A$10000)))*1,[1]OUT_FinalEnergyCons!H$4:H$10000)</f>
        <v>1.0296705877152779E-2</v>
      </c>
      <c r="K1852" s="1" cm="1">
        <f t="array" ref="K1852">SUMPRODUCT(([1]OUT_FinalEnergyCons!$B$4:$B$10000="var_cap")*1, (ISNUMBER(SEARCH("RH*-WHPLTBR",[1]OUT_FinalEnergyCons!$A$4:$A$10000)))*1,[1]OUT_FinalEnergyCons!I$4:I$10000)</f>
        <v>1.0604343128193526E-2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0.28852985507507301</v>
      </c>
      <c r="I1853" s="1">
        <f t="shared" ref="I1853" si="1251">I1854</f>
        <v>0.28853066691743817</v>
      </c>
      <c r="J1853" s="1">
        <f t="shared" ref="J1853" si="1252">J1854</f>
        <v>0.44496129278256702</v>
      </c>
      <c r="K1853" s="1">
        <f t="shared" ref="K1853" si="1253">K1854</f>
        <v>0.44494897601582101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0.28852985507507301</v>
      </c>
      <c r="I1854" s="1" cm="1">
        <f t="array" ref="I1854">SUMPRODUCT(([1]OUT_FinalEnergyCons!$B$4:$B$10000="var_cap")*1, (ISNUMBER(SEARCH("RH*-WHSOLBR",[1]OUT_FinalEnergyCons!$A$4:$A$10000)))*1,[1]OUT_FinalEnergyCons!G$4:G$10000)</f>
        <v>0.28853066691743817</v>
      </c>
      <c r="J1854" s="1" cm="1">
        <f t="array" ref="J1854">SUMPRODUCT(([1]OUT_FinalEnergyCons!$B$4:$B$10000="var_cap")*1, (ISNUMBER(SEARCH("RH*-WHSOLBR",[1]OUT_FinalEnergyCons!$A$4:$A$10000)))*1,[1]OUT_FinalEnergyCons!H$4:H$10000)</f>
        <v>0.44496129278256702</v>
      </c>
      <c r="K1854" s="1" cm="1">
        <f t="array" ref="K1854">SUMPRODUCT(([1]OUT_FinalEnergyCons!$B$4:$B$10000="var_cap")*1, (ISNUMBER(SEARCH("RH*-WHSOLBR",[1]OUT_FinalEnergyCons!$A$4:$A$10000)))*1,[1]OUT_FinalEnergyCons!I$4:I$10000)</f>
        <v>0.44494897601582101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3.6003312348640013</v>
      </c>
      <c r="G1857" s="17">
        <f t="shared" ref="G1857:K1857" si="1262">SUM(G1858,G1861,G1864,G1868,G1870,G1872,G1874,G1876,G1878)</f>
        <v>3.6407966733482646</v>
      </c>
      <c r="H1857" s="17">
        <f t="shared" si="1262"/>
        <v>3.5465875263825106</v>
      </c>
      <c r="I1857" s="17">
        <f t="shared" si="1262"/>
        <v>3.4339371148498739</v>
      </c>
      <c r="J1857" s="17">
        <f t="shared" si="1262"/>
        <v>3.3746748954438188</v>
      </c>
      <c r="K1857" s="17">
        <f t="shared" si="1262"/>
        <v>3.5296205696627698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0.82050669390446762</v>
      </c>
      <c r="H1858" s="18">
        <f t="shared" si="1263"/>
        <v>0.87515788200102818</v>
      </c>
      <c r="I1858" s="18">
        <f t="shared" si="1263"/>
        <v>0.96834904122900722</v>
      </c>
      <c r="J1858" s="18">
        <f t="shared" si="1263"/>
        <v>1.1165652981561691</v>
      </c>
      <c r="K1858" s="18">
        <f t="shared" si="1263"/>
        <v>1.4761232894901419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0.74422340256651731</v>
      </c>
      <c r="H1859" s="1" cm="1">
        <f t="array" ref="H1859">SUMPRODUCT(([1]OUT_FinalEnergyCons!$B$4:$B$10000="Var_cap")*1,  (ISNUMBER(SEARCH("ITOT-SWHELCBR",[1]OUT_FinalEnergyCons!$A$4:$A$10000)))*1,[1]OUT_FinalEnergyCons!F$4:F$10000)</f>
        <v>0.74432640315217746</v>
      </c>
      <c r="I1859" s="1" cm="1">
        <f t="array" ref="I1859">SUMPRODUCT(([1]OUT_FinalEnergyCons!$B$4:$B$10000="Var_cap")*1,  (ISNUMBER(SEARCH("ITOT-SWHELCBR",[1]OUT_FinalEnergyCons!$A$4:$A$10000)))*1,[1]OUT_FinalEnergyCons!G$4:G$10000)</f>
        <v>0.75816547852637917</v>
      </c>
      <c r="J1859" s="1" cm="1">
        <f t="array" ref="J1859">SUMPRODUCT(([1]OUT_FinalEnergyCons!$B$4:$B$10000="Var_cap")*1,  (ISNUMBER(SEARCH("ITOT-SWHELCBR",[1]OUT_FinalEnergyCons!$A$4:$A$10000)))*1,[1]OUT_FinalEnergyCons!H$4:H$10000)</f>
        <v>0.90519198783982047</v>
      </c>
      <c r="K1859" s="1" cm="1">
        <f t="array" ref="K1859">SUMPRODUCT(([1]OUT_FinalEnergyCons!$B$4:$B$10000="Var_cap")*1,  (ISNUMBER(SEARCH("ITOT-SWHELCBR",[1]OUT_FinalEnergyCons!$A$4:$A$10000)))*1,[1]OUT_FinalEnergyCons!I$4:I$10000)</f>
        <v>1.2001014330678148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7.628329133795031E-2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0.13083147884885074</v>
      </c>
      <c r="I1860" s="1" cm="1">
        <f t="array" ref="I1860">SUMPRODUCT(([1]OUT_FinalEnergyCons!$B$4:$B$10000="Var_cap")*1,  (ISNUMBER(SEARCH("ITOT-SWHELCHP",[1]OUT_FinalEnergyCons!$A$4:$A$10000)))*1,[1]OUT_FinalEnergyCons!G$4:G$10000)</f>
        <v>0.21018356270262811</v>
      </c>
      <c r="J1860" s="1" cm="1">
        <f t="array" ref="J1860">SUMPRODUCT(([1]OUT_FinalEnergyCons!$B$4:$B$10000="Var_cap")*1,  (ISNUMBER(SEARCH("ITOT-SWHELCHP",[1]OUT_FinalEnergyCons!$A$4:$A$10000)))*1,[1]OUT_FinalEnergyCons!H$4:H$10000)</f>
        <v>0.21137331031634862</v>
      </c>
      <c r="K1860" s="1" cm="1">
        <f t="array" ref="K1860">SUMPRODUCT(([1]OUT_FinalEnergyCons!$B$4:$B$10000="Var_cap")*1,  (ISNUMBER(SEARCH("ITOT-SWHELCHP",[1]OUT_FinalEnergyCons!$A$4:$A$10000)))*1,[1]OUT_FinalEnergyCons!I$4:I$10000)</f>
        <v>0.27602185642232724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0.47725192891463186</v>
      </c>
      <c r="G1861" s="18">
        <f t="shared" ref="G1861:K1861" si="1265">SUM(G1862:G1863)</f>
        <v>0.37655132730897833</v>
      </c>
      <c r="H1861" s="18">
        <f t="shared" si="1265"/>
        <v>0.37662741138253014</v>
      </c>
      <c r="I1861" s="18">
        <f t="shared" si="1265"/>
        <v>0.37645625761069529</v>
      </c>
      <c r="J1861" s="18">
        <f t="shared" si="1265"/>
        <v>0.16729929663220844</v>
      </c>
      <c r="K1861" s="18">
        <f t="shared" si="1265"/>
        <v>1.6209138196777047E-2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0.37652822545872622</v>
      </c>
      <c r="H1862" s="1" cm="1">
        <f t="array" ref="H1862">SUMPRODUCT(([1]OUT_FinalEnergyCons!$B$4:$B$10000="Var_cap")*1,  (ISNUMBER(SEARCH("ITOT-SWHLFOBR",[1]OUT_FinalEnergyCons!$A$4:$A$10000)))*1,[1]OUT_FinalEnergyCons!F$4:F$10000)</f>
        <v>0.3765626983779074</v>
      </c>
      <c r="I1862" s="1" cm="1">
        <f t="array" ref="I1862">SUMPRODUCT(([1]OUT_FinalEnergyCons!$B$4:$B$10000="Var_cap")*1,  (ISNUMBER(SEARCH("ITOT-SWHLFOBR",[1]OUT_FinalEnergyCons!$A$4:$A$10000)))*1,[1]OUT_FinalEnergyCons!G$4:G$10000)</f>
        <v>0.37642295340441861</v>
      </c>
      <c r="J1862" s="1" cm="1">
        <f t="array" ref="J1862">SUMPRODUCT(([1]OUT_FinalEnergyCons!$B$4:$B$10000="Var_cap")*1,  (ISNUMBER(SEARCH("ITOT-SWHLFOBR",[1]OUT_FinalEnergyCons!$A$4:$A$10000)))*1,[1]OUT_FinalEnergyCons!H$4:H$10000)</f>
        <v>0.16724260084859369</v>
      </c>
      <c r="K1862" s="1" cm="1">
        <f t="array" ref="K1862">SUMPRODUCT(([1]OUT_FinalEnergyCons!$B$4:$B$10000="Var_cap")*1,  (ISNUMBER(SEARCH("ITOT-SWHLFOBR",[1]OUT_FinalEnergyCons!$A$4:$A$10000)))*1,[1]OUT_FinalEnergyCons!I$4:I$10000)</f>
        <v>1.6209137116753404E-2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0.10091648928379987</v>
      </c>
      <c r="G1863" s="1" cm="1">
        <f t="array" ref="G1863">SUMPRODUCT(([1]OUT_FinalEnergyCons!$B$4:$B$10000="Var_cap")*1,  (ISNUMBER(SEARCH("ITOT-SWHHFOBR",[1]OUT_FinalEnergyCons!$A$4:$A$10000)))*1,[1]OUT_FinalEnergyCons!E$4:E$10000)</f>
        <v>2.3101850252116307E-5</v>
      </c>
      <c r="H1863" s="1" cm="1">
        <f t="array" ref="H1863">SUMPRODUCT(([1]OUT_FinalEnergyCons!$B$4:$B$10000="Var_cap")*1,  (ISNUMBER(SEARCH("ITOT-SWHHFOBR",[1]OUT_FinalEnergyCons!$A$4:$A$10000)))*1,[1]OUT_FinalEnergyCons!F$4:F$10000)</f>
        <v>6.4713004622726777E-5</v>
      </c>
      <c r="I1863" s="1" cm="1">
        <f t="array" ref="I1863">SUMPRODUCT(([1]OUT_FinalEnergyCons!$B$4:$B$10000="Var_cap")*1,  (ISNUMBER(SEARCH("ITOT-SWHHFOBR",[1]OUT_FinalEnergyCons!$A$4:$A$10000)))*1,[1]OUT_FinalEnergyCons!G$4:G$10000)</f>
        <v>3.3304206276660309E-5</v>
      </c>
      <c r="J1863" s="1" cm="1">
        <f t="array" ref="J1863">SUMPRODUCT(([1]OUT_FinalEnergyCons!$B$4:$B$10000="Var_cap")*1,  (ISNUMBER(SEARCH("ITOT-SWHHFOBR",[1]OUT_FinalEnergyCons!$A$4:$A$10000)))*1,[1]OUT_FinalEnergyCons!H$4:H$10000)</f>
        <v>5.669578361476189E-5</v>
      </c>
      <c r="K1863" s="1" cm="1">
        <f t="array" ref="K1863">SUMPRODUCT(([1]OUT_FinalEnergyCons!$B$4:$B$10000="Var_cap")*1,  (ISNUMBER(SEARCH("ITOT-SWHHFOBR",[1]OUT_FinalEnergyCons!$A$4:$A$10000)))*1,[1]OUT_FinalEnergyCons!I$4:I$10000)</f>
        <v>1.0800236450002744E-9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1.5569518555737758</v>
      </c>
      <c r="H1864" s="18">
        <f t="shared" si="1268"/>
        <v>1.5708004556340298</v>
      </c>
      <c r="I1864" s="18">
        <f t="shared" si="1268"/>
        <v>1.3727447604698417</v>
      </c>
      <c r="J1864" s="18">
        <f t="shared" si="1268"/>
        <v>0.79668427380790374</v>
      </c>
      <c r="K1864" s="18">
        <f t="shared" si="1268"/>
        <v>0.34970672223789862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1.5566742231926081</v>
      </c>
      <c r="H1865" s="1" cm="1">
        <f t="array" ref="H1865">SUMPRODUCT(([1]OUT_FinalEnergyCons!$B$4:$B$10000="Var_cap")*1,  (ISNUMBER(SEARCH("ITOT-SWHNGA*BR",[1]OUT_FinalEnergyCons!$A$4:$A$10000)))*1,[1]OUT_FinalEnergyCons!F$4:F$10000)</f>
        <v>1.5703386092968883</v>
      </c>
      <c r="I1865" s="1" cm="1">
        <f t="array" ref="I1865">SUMPRODUCT(([1]OUT_FinalEnergyCons!$B$4:$B$10000="Var_cap")*1,  (ISNUMBER(SEARCH("ITOT-SWHNGA*BR",[1]OUT_FinalEnergyCons!$A$4:$A$10000)))*1,[1]OUT_FinalEnergyCons!G$4:G$10000)</f>
        <v>1.3722790078972893</v>
      </c>
      <c r="J1865" s="1" cm="1">
        <f t="array" ref="J1865">SUMPRODUCT(([1]OUT_FinalEnergyCons!$B$4:$B$10000="Var_cap")*1,  (ISNUMBER(SEARCH("ITOT-SWHNGA*BR",[1]OUT_FinalEnergyCons!$A$4:$A$10000)))*1,[1]OUT_FinalEnergyCons!H$4:H$10000)</f>
        <v>0.79606055686403765</v>
      </c>
      <c r="K1865" s="1" cm="1">
        <f t="array" ref="K1865">SUMPRODUCT(([1]OUT_FinalEnergyCons!$B$4:$B$10000="Var_cap")*1,  (ISNUMBER(SEARCH("ITOT-SWHNGA*BR",[1]OUT_FinalEnergyCons!$A$4:$A$10000)))*1,[1]OUT_FinalEnergyCons!I$4:I$10000)</f>
        <v>0.34927764357173052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2.77632381167733E-4</v>
      </c>
      <c r="H1866" s="1" cm="1">
        <f t="array" ref="H1866">SUMPRODUCT(([1]OUT_FinalEnergyCons!$B$4:$B$10000="Var_cap")*1,  (ISNUMBER(SEARCH("ITOT-SWHNGAHP",[1]OUT_FinalEnergyCons!$A$4:$A$10000)))*1,[1]OUT_FinalEnergyCons!F$4:F$10000)</f>
        <v>4.6184633714163023E-4</v>
      </c>
      <c r="I1866" s="1" cm="1">
        <f t="array" ref="I1866">SUMPRODUCT(([1]OUT_FinalEnergyCons!$B$4:$B$10000="Var_cap")*1,  (ISNUMBER(SEARCH("ITOT-SWHNGAHP",[1]OUT_FinalEnergyCons!$A$4:$A$10000)))*1,[1]OUT_FinalEnergyCons!G$4:G$10000)</f>
        <v>4.6575257255244929E-4</v>
      </c>
      <c r="J1866" s="1" cm="1">
        <f t="array" ref="J1866">SUMPRODUCT(([1]OUT_FinalEnergyCons!$B$4:$B$10000="Var_cap")*1,  (ISNUMBER(SEARCH("ITOT-SWHNGAHP",[1]OUT_FinalEnergyCons!$A$4:$A$10000)))*1,[1]OUT_FinalEnergyCons!H$4:H$10000)</f>
        <v>6.2371694386606318E-4</v>
      </c>
      <c r="K1866" s="1" cm="1">
        <f t="array" ref="K1866">SUMPRODUCT(([1]OUT_FinalEnergyCons!$B$4:$B$10000="Var_cap")*1,  (ISNUMBER(SEARCH("ITOT-SWHNGAHP",[1]OUT_FinalEnergyCons!$A$4:$A$10000)))*1,[1]OUT_FinalEnergyCons!I$4:I$10000)</f>
        <v>4.2907866616806472E-4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2.6886253308717044E-2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0.12318257151104058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0.26223403958884478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0.37552110652689069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0.32897056767437832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0.16157872530656542</v>
      </c>
      <c r="H1868" s="1">
        <f t="shared" si="1269"/>
        <v>4.7282626963307539E-4</v>
      </c>
      <c r="I1868" s="1">
        <f t="shared" si="1269"/>
        <v>2.7606668457691441E-5</v>
      </c>
      <c r="J1868" s="1">
        <f t="shared" si="1269"/>
        <v>4.1857324427765369E-5</v>
      </c>
      <c r="K1868" s="1">
        <f t="shared" si="1269"/>
        <v>1.2919927455345799E-5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0.16157872530656542</v>
      </c>
      <c r="H1869" s="1" cm="1">
        <f t="array" ref="H1869">SUMPRODUCT(([1]OUT_FinalEnergyCons!$B$4:$B$10000="Var_cap")*1,  (ISNUMBER(SEARCH("ITOT-SWHCOA*BR",[1]OUT_FinalEnergyCons!$A$4:$A$10000)))*1,[1]OUT_FinalEnergyCons!F$4:F$10000)</f>
        <v>4.7282626963307539E-4</v>
      </c>
      <c r="I1869" s="1" cm="1">
        <f t="array" ref="I1869">SUMPRODUCT(([1]OUT_FinalEnergyCons!$B$4:$B$10000="Var_cap")*1,  (ISNUMBER(SEARCH("ITOT-SWHCOA*BR",[1]OUT_FinalEnergyCons!$A$4:$A$10000)))*1,[1]OUT_FinalEnergyCons!G$4:G$10000)</f>
        <v>2.7606668457691441E-5</v>
      </c>
      <c r="J1869" s="1" cm="1">
        <f t="array" ref="J1869">SUMPRODUCT(([1]OUT_FinalEnergyCons!$B$4:$B$10000="Var_cap")*1,  (ISNUMBER(SEARCH("ITOT-SWHCOA*BR",[1]OUT_FinalEnergyCons!$A$4:$A$10000)))*1,[1]OUT_FinalEnergyCons!H$4:H$10000)</f>
        <v>4.1857324427765369E-5</v>
      </c>
      <c r="K1869" s="1" cm="1">
        <f t="array" ref="K1869">SUMPRODUCT(([1]OUT_FinalEnergyCons!$B$4:$B$10000="Var_cap")*1,  (ISNUMBER(SEARCH("ITOT-SWHCOA*BR",[1]OUT_FinalEnergyCons!$A$4:$A$10000)))*1,[1]OUT_FinalEnergyCons!I$4:I$10000)</f>
        <v>1.2919927455345799E-5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0.34148146157254061</v>
      </c>
      <c r="H1870" s="1">
        <f t="shared" si="1270"/>
        <v>0.34162771137355225</v>
      </c>
      <c r="I1870" s="1">
        <f t="shared" si="1270"/>
        <v>0.42881685803286823</v>
      </c>
      <c r="J1870" s="1">
        <f t="shared" si="1270"/>
        <v>0.47768923579534217</v>
      </c>
      <c r="K1870" s="1">
        <f t="shared" si="1270"/>
        <v>0.38646710459754668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0.34148146157254061</v>
      </c>
      <c r="H1871" s="1" cm="1">
        <f t="array" ref="H1871">SUMPRODUCT(([1]OUT_FinalEnergyCons!$B$4:$B$10000="Var_cap")*1,  (ISNUMBER(SEARCH("ITOT-SWHWOD*BR",[1]OUT_FinalEnergyCons!$A$4:$A$10000)))*1,[1]OUT_FinalEnergyCons!F$4:F$10000)</f>
        <v>0.34162771137355225</v>
      </c>
      <c r="I1871" s="1" cm="1">
        <f t="array" ref="I1871">SUMPRODUCT(([1]OUT_FinalEnergyCons!$B$4:$B$10000="Var_cap")*1,  (ISNUMBER(SEARCH("ITOT-SWHWOD*BR",[1]OUT_FinalEnergyCons!$A$4:$A$10000)))*1,[1]OUT_FinalEnergyCons!G$4:G$10000)</f>
        <v>0.42881685803286823</v>
      </c>
      <c r="J1871" s="1" cm="1">
        <f t="array" ref="J1871">SUMPRODUCT(([1]OUT_FinalEnergyCons!$B$4:$B$10000="Var_cap")*1,  (ISNUMBER(SEARCH("ITOT-SWHWOD*BR",[1]OUT_FinalEnergyCons!$A$4:$A$10000)))*1,[1]OUT_FinalEnergyCons!H$4:H$10000)</f>
        <v>0.47768923579534217</v>
      </c>
      <c r="K1871" s="1" cm="1">
        <f t="array" ref="K1871">SUMPRODUCT(([1]OUT_FinalEnergyCons!$B$4:$B$10000="Var_cap")*1,  (ISNUMBER(SEARCH("ITOT-SWHWOD*BR",[1]OUT_FinalEnergyCons!$A$4:$A$10000)))*1,[1]OUT_FinalEnergyCons!I$4:I$10000)</f>
        <v>0.38646710459754668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3.7381812199641054E-2</v>
      </c>
      <c r="H1872" s="1">
        <f t="shared" si="1271"/>
        <v>3.7407684158206306E-2</v>
      </c>
      <c r="I1872" s="1">
        <f t="shared" si="1271"/>
        <v>4.0635136938427407E-2</v>
      </c>
      <c r="J1872" s="1">
        <f t="shared" si="1271"/>
        <v>4.1124731414514434E-2</v>
      </c>
      <c r="K1872" s="1">
        <f t="shared" si="1271"/>
        <v>4.657005105387229E-2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3.7381812199641054E-2</v>
      </c>
      <c r="H1873" s="1" cm="1">
        <f t="array" ref="H1873">SUMPRODUCT(([1]OUT_FinalEnergyCons!$B$4:$B$10000="Var_cap")*1,  (ISNUMBER(SEARCH("ITOT-SWHPLT*BR",[1]OUT_FinalEnergyCons!$A$4:$A$10000)))*1,[1]OUT_FinalEnergyCons!F$4:F$10000)</f>
        <v>3.7407684158206306E-2</v>
      </c>
      <c r="I1873" s="1" cm="1">
        <f t="array" ref="I1873">SUMPRODUCT(([1]OUT_FinalEnergyCons!$B$4:$B$10000="Var_cap")*1,  (ISNUMBER(SEARCH("ITOT-SWHPLT*BR",[1]OUT_FinalEnergyCons!$A$4:$A$10000)))*1,[1]OUT_FinalEnergyCons!G$4:G$10000)</f>
        <v>4.0635136938427407E-2</v>
      </c>
      <c r="J1873" s="1" cm="1">
        <f t="array" ref="J1873">SUMPRODUCT(([1]OUT_FinalEnergyCons!$B$4:$B$10000="Var_cap")*1,  (ISNUMBER(SEARCH("ITOT-SWHPLT*BR",[1]OUT_FinalEnergyCons!$A$4:$A$10000)))*1,[1]OUT_FinalEnergyCons!H$4:H$10000)</f>
        <v>4.1124731414514434E-2</v>
      </c>
      <c r="K1873" s="1" cm="1">
        <f t="array" ref="K1873">SUMPRODUCT(([1]OUT_FinalEnergyCons!$B$4:$B$10000="Var_cap")*1,  (ISNUMBER(SEARCH("ITOT-SWHPLT*BR",[1]OUT_FinalEnergyCons!$A$4:$A$10000)))*1,[1]OUT_FinalEnergyCons!I$4:I$10000)</f>
        <v>4.657005105387229E-2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0.33392941370545814</v>
      </c>
      <c r="H1874" s="1">
        <f t="shared" si="1272"/>
        <v>0.33207376638178887</v>
      </c>
      <c r="I1874" s="1">
        <f t="shared" si="1272"/>
        <v>0.23430438199503456</v>
      </c>
      <c r="J1874" s="1">
        <f t="shared" si="1272"/>
        <v>0.16692388584678422</v>
      </c>
      <c r="K1874" s="1">
        <f t="shared" si="1272"/>
        <v>2.8604938640708344E-5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0.33392941370545814</v>
      </c>
      <c r="H1875" s="1" cm="1">
        <f t="array" ref="H1875">SUMPRODUCT(([1]OUT_FinalEnergyCons!$B$4:$B$10000="Var_cap")*1,  (ISNUMBER(SEARCH("ITOT-SWHWST*BR",[1]OUT_FinalEnergyCons!$A$4:$A$10000)))*1,[1]OUT_FinalEnergyCons!F$4:F$10000)</f>
        <v>0.33207376638178887</v>
      </c>
      <c r="I1875" s="1" cm="1">
        <f t="array" ref="I1875">SUMPRODUCT(([1]OUT_FinalEnergyCons!$B$4:$B$10000="Var_cap")*1,  (ISNUMBER(SEARCH("ITOT-SWHWST*BR",[1]OUT_FinalEnergyCons!$A$4:$A$10000)))*1,[1]OUT_FinalEnergyCons!G$4:G$10000)</f>
        <v>0.23430438199503456</v>
      </c>
      <c r="J1875" s="1" cm="1">
        <f t="array" ref="J1875">SUMPRODUCT(([1]OUT_FinalEnergyCons!$B$4:$B$10000="Var_cap")*1,  (ISNUMBER(SEARCH("ITOT-SWHWST*BR",[1]OUT_FinalEnergyCons!$A$4:$A$10000)))*1,[1]OUT_FinalEnergyCons!H$4:H$10000)</f>
        <v>0.16692388584678422</v>
      </c>
      <c r="K1875" s="1" cm="1">
        <f t="array" ref="K1875">SUMPRODUCT(([1]OUT_FinalEnergyCons!$B$4:$B$10000="Var_cap")*1,  (ISNUMBER(SEARCH("ITOT-SWHWST*BR",[1]OUT_FinalEnergyCons!$A$4:$A$10000)))*1,[1]OUT_FinalEnergyCons!I$4:I$10000)</f>
        <v>2.8604938640708344E-5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1.2419789181741891E-2</v>
      </c>
      <c r="I1876" s="1">
        <f t="shared" si="1273"/>
        <v>1.241985779374102E-2</v>
      </c>
      <c r="J1876" s="1">
        <f t="shared" si="1273"/>
        <v>1.24199791748694E-2</v>
      </c>
      <c r="K1876" s="1">
        <f t="shared" si="1273"/>
        <v>1.2420038634557699E-2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1.2419789181741891E-2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1.241985779374102E-2</v>
      </c>
      <c r="J1877" s="1" cm="1">
        <f t="array" ref="J1877">SUMPRODUCT(([1]OUT_FinalEnergyCons!$B$4:$B$10000="Var_cap")*1, (ISNUMBER(SEARCH("ITOT-SWHSOLBR",[1]OUT_FinalEnergyCons!$A$4:$A$10000)))*1,[1]OUT_FinalEnergyCons!H$4:H$10000)</f>
        <v>1.24199791748694E-2</v>
      </c>
      <c r="K1877" s="1" cm="1">
        <f t="array" ref="K1877">SUMPRODUCT(([1]OUT_FinalEnergyCons!$B$4:$B$10000="Var_cap")*1, (ISNUMBER(SEARCH("ITOT-SWHSOLBR",[1]OUT_FinalEnergyCons!$A$4:$A$10000)))*1,[1]OUT_FinalEnergyCons!I$4:I$10000)</f>
        <v>1.2420038634557699E-2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1.8321411180086599E-4</v>
      </c>
      <c r="J1878" s="1">
        <f t="shared" si="1274"/>
        <v>0.59592633729159961</v>
      </c>
      <c r="K1878" s="1">
        <f t="shared" si="1274"/>
        <v>1.2420827005858788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1.8321411180086599E-4</v>
      </c>
      <c r="J1879" s="1" cm="1">
        <f t="array" ref="J1879">SUMPRODUCT(([1]OUT_FinalEnergyCons!$B$4:$B$10000="Var_cap")*1, (ISNUMBER(SEARCH("ITOT-SWHH2BR",[1]OUT_FinalEnergyCons!$A$4:$A$10000)))*1,[1]OUT_FinalEnergyCons!H$4:H$10000)</f>
        <v>0.59592633729159961</v>
      </c>
      <c r="K1879" s="1" cm="1">
        <f t="array" ref="K1879">SUMPRODUCT(([1]OUT_FinalEnergyCons!$B$4:$B$10000="Var_cap")*1, (ISNUMBER(SEARCH("ITOT-SWHH2BR",[1]OUT_FinalEnergyCons!$A$4:$A$10000)))*1,[1]OUT_FinalEnergyCons!I$4:I$10000)</f>
        <v>1.2420827005858788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6.1445062098670791</v>
      </c>
      <c r="G1880" s="17">
        <f t="shared" ref="G1880:K1880" si="1275">SUM(G1881,G1884,G1886,G1890,G1892,G1894,G1896)</f>
        <v>6.0689428186667058</v>
      </c>
      <c r="H1880" s="17">
        <f t="shared" si="1275"/>
        <v>6.1904070155447251</v>
      </c>
      <c r="I1880" s="17">
        <f t="shared" si="1275"/>
        <v>6.2103143022530825</v>
      </c>
      <c r="J1880" s="17">
        <f t="shared" si="1275"/>
        <v>4.1427020982965459</v>
      </c>
      <c r="K1880" s="17">
        <f t="shared" si="1275"/>
        <v>3.7552985448966081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0.61560636400589441</v>
      </c>
      <c r="G1881" s="1">
        <f t="shared" ref="G1881:K1881" si="1276">SUM(G1882:G1883)</f>
        <v>0.43064070808781957</v>
      </c>
      <c r="H1881" s="1">
        <f t="shared" si="1276"/>
        <v>0.61326555357402546</v>
      </c>
      <c r="I1881" s="1">
        <f t="shared" si="1276"/>
        <v>0.61326440715002473</v>
      </c>
      <c r="J1881" s="1">
        <f t="shared" si="1276"/>
        <v>0.59208130684590521</v>
      </c>
      <c r="K1881" s="1">
        <f t="shared" si="1276"/>
        <v>0.7405704078773927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0.18498896751303598</v>
      </c>
      <c r="G1882" s="1" cm="1">
        <f t="array" ref="G1882">SUMPRODUCT(([1]OUT_FinalEnergyCons!$B$4:$B$10000="Var_cap")*1, (ISNUMBER(SEARCH("SCOM-SHELCBR",[1]OUT_FinalEnergyCons!$A$4:$A$10000)))*1,[1]OUT_FinalEnergyCons!E$4:E$10000)</f>
        <v>2.3715529609169561E-5</v>
      </c>
      <c r="H1882" s="1" cm="1">
        <f t="array" ref="H1882">SUMPRODUCT(([1]OUT_FinalEnergyCons!$B$4:$B$10000="Var_cap")*1, (ISNUMBER(SEARCH("SCOM-SHELCBR",[1]OUT_FinalEnergyCons!$A$4:$A$10000)))*1,[1]OUT_FinalEnergyCons!F$4:F$10000)</f>
        <v>0.18264936568087703</v>
      </c>
      <c r="I1882" s="1" cm="1">
        <f t="array" ref="I1882">SUMPRODUCT(([1]OUT_FinalEnergyCons!$B$4:$B$10000="Var_cap")*1, (ISNUMBER(SEARCH("SCOM-SHELCBR",[1]OUT_FinalEnergyCons!$A$4:$A$10000)))*1,[1]OUT_FinalEnergyCons!G$4:G$10000)</f>
        <v>0.18264851251670597</v>
      </c>
      <c r="J1882" s="1" cm="1">
        <f t="array" ref="J1882">SUMPRODUCT(([1]OUT_FinalEnergyCons!$B$4:$B$10000="Var_cap")*1, (ISNUMBER(SEARCH("SCOM-SHELCBR",[1]OUT_FinalEnergyCons!$A$4:$A$10000)))*1,[1]OUT_FinalEnergyCons!H$4:H$10000)</f>
        <v>0.12420172622431332</v>
      </c>
      <c r="K1882" s="1" cm="1">
        <f t="array" ref="K1882">SUMPRODUCT(([1]OUT_FinalEnergyCons!$B$4:$B$10000="Var_cap")*1, (ISNUMBER(SEARCH("SCOM-SHELCBR",[1]OUT_FinalEnergyCons!$A$4:$A$10000)))*1,[1]OUT_FinalEnergyCons!I$4:I$10000)</f>
        <v>6.6707967593570533E-2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0.43061739649285841</v>
      </c>
      <c r="G1883" s="1" cm="1">
        <f t="array" ref="G1883">SUMPRODUCT(([1]OUT_FinalEnergyCons!$B$4:$B$10000="Var_cap")*1, (ISNUMBER(SEARCH("SCOM-SHELCHP",[1]OUT_FinalEnergyCons!$A$4:$A$10000)))*1,[1]OUT_FinalEnergyCons!E$4:E$10000)</f>
        <v>0.4306169925582104</v>
      </c>
      <c r="H1883" s="1" cm="1">
        <f t="array" ref="H1883">SUMPRODUCT(([1]OUT_FinalEnergyCons!$B$4:$B$10000="Var_cap")*1, (ISNUMBER(SEARCH("SCOM-SHELCHP",[1]OUT_FinalEnergyCons!$A$4:$A$10000)))*1,[1]OUT_FinalEnergyCons!F$4:F$10000)</f>
        <v>0.43061618789314837</v>
      </c>
      <c r="I1883" s="1" cm="1">
        <f t="array" ref="I1883">SUMPRODUCT(([1]OUT_FinalEnergyCons!$B$4:$B$10000="Var_cap")*1, (ISNUMBER(SEARCH("SCOM-SHELCHP",[1]OUT_FinalEnergyCons!$A$4:$A$10000)))*1,[1]OUT_FinalEnergyCons!G$4:G$10000)</f>
        <v>0.43061589463331873</v>
      </c>
      <c r="J1883" s="1" cm="1">
        <f t="array" ref="J1883">SUMPRODUCT(([1]OUT_FinalEnergyCons!$B$4:$B$10000="Var_cap")*1, (ISNUMBER(SEARCH("SCOM-SHELCHP",[1]OUT_FinalEnergyCons!$A$4:$A$10000)))*1,[1]OUT_FinalEnergyCons!H$4:H$10000)</f>
        <v>0.46787958062159185</v>
      </c>
      <c r="K1883" s="1" cm="1">
        <f t="array" ref="K1883">SUMPRODUCT(([1]OUT_FinalEnergyCons!$B$4:$B$10000="Var_cap")*1, (ISNUMBER(SEARCH("SCOM-SHELCHP",[1]OUT_FinalEnergyCons!$A$4:$A$10000)))*1,[1]OUT_FinalEnergyCons!I$4:I$10000)</f>
        <v>0.67386244028382214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1.9285743508281141</v>
      </c>
      <c r="G1884" s="1">
        <f t="shared" ref="G1884:K1884" si="1279">G1885</f>
        <v>1.9285728139841944</v>
      </c>
      <c r="H1884" s="1">
        <f t="shared" si="1279"/>
        <v>1.9285409450592759</v>
      </c>
      <c r="I1884" s="1">
        <f t="shared" si="1279"/>
        <v>1.928518165943532</v>
      </c>
      <c r="J1884" s="1">
        <f t="shared" si="1279"/>
        <v>0.39466989406394903</v>
      </c>
      <c r="K1884" s="1">
        <f t="shared" si="1279"/>
        <v>6.89872538404252E-2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1.9285743508281141</v>
      </c>
      <c r="G1885" s="1" cm="1">
        <f t="array" ref="G1885">SUMPRODUCT(([1]OUT_FinalEnergyCons!$B$4:$B$10000="Var_cap")*1,(ISNUMBER(SEARCH("SCOM-SHLFOBR",[1]OUT_FinalEnergyCons!$A$4:$A$10000)))*1,[1]OUT_FinalEnergyCons!E$4:E$10000)</f>
        <v>1.9285728139841944</v>
      </c>
      <c r="H1885" s="1" cm="1">
        <f t="array" ref="H1885">SUMPRODUCT(([1]OUT_FinalEnergyCons!$B$4:$B$10000="Var_cap")*1,(ISNUMBER(SEARCH("SCOM-SHLFOBR",[1]OUT_FinalEnergyCons!$A$4:$A$10000)))*1,[1]OUT_FinalEnergyCons!F$4:F$10000)</f>
        <v>1.9285409450592759</v>
      </c>
      <c r="I1885" s="1" cm="1">
        <f t="array" ref="I1885">SUMPRODUCT(([1]OUT_FinalEnergyCons!$B$4:$B$10000="Var_cap")*1,(ISNUMBER(SEARCH("SCOM-SHLFOBR",[1]OUT_FinalEnergyCons!$A$4:$A$10000)))*1,[1]OUT_FinalEnergyCons!G$4:G$10000)</f>
        <v>1.928518165943532</v>
      </c>
      <c r="J1885" s="1" cm="1">
        <f t="array" ref="J1885">SUMPRODUCT(([1]OUT_FinalEnergyCons!$B$4:$B$10000="Var_cap")*1,(ISNUMBER(SEARCH("SCOM-SHLFOBR",[1]OUT_FinalEnergyCons!$A$4:$A$10000)))*1,[1]OUT_FinalEnergyCons!H$4:H$10000)</f>
        <v>0.39466989406394903</v>
      </c>
      <c r="K1885" s="1" cm="1">
        <f t="array" ref="K1885">SUMPRODUCT(([1]OUT_FinalEnergyCons!$B$4:$B$10000="Var_cap")*1,(ISNUMBER(SEARCH("SCOM-SHLFOBR",[1]OUT_FinalEnergyCons!$A$4:$A$10000)))*1,[1]OUT_FinalEnergyCons!I$4:I$10000)</f>
        <v>6.89872538404252E-2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2.8800249303168801</v>
      </c>
      <c r="G1886" s="1">
        <f t="shared" ref="G1886:K1886" si="1283">SUM(G1887:G1889)</f>
        <v>2.8800431572304266</v>
      </c>
      <c r="H1886" s="1">
        <f t="shared" si="1283"/>
        <v>2.8801262731996236</v>
      </c>
      <c r="I1886" s="1">
        <f t="shared" si="1283"/>
        <v>2.8903016346571233</v>
      </c>
      <c r="J1886" s="1">
        <f t="shared" si="1283"/>
        <v>2.1727467687266873</v>
      </c>
      <c r="K1886" s="1">
        <f t="shared" si="1283"/>
        <v>2.0928278549746713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2.7746816224826936</v>
      </c>
      <c r="G1887" s="1" cm="1">
        <f t="array" ref="G1887">SUMPRODUCT(([1]OUT_FinalEnergyCons!$B$4:$B$10000="Var_cap")*1, (ISNUMBER(SEARCH("SCOM-SHNGABR",[1]OUT_FinalEnergyCons!$A$4:$A$10000)))*1,[1]OUT_FinalEnergyCons!E$4:E$10000)</f>
        <v>2.7746610233505398</v>
      </c>
      <c r="H1887" s="1" cm="1">
        <f t="array" ref="H1887">SUMPRODUCT(([1]OUT_FinalEnergyCons!$B$4:$B$10000="Var_cap")*1, (ISNUMBER(SEARCH("SCOM-SHNGABR",[1]OUT_FinalEnergyCons!$A$4:$A$10000)))*1,[1]OUT_FinalEnergyCons!F$4:F$10000)</f>
        <v>2.7746515707300294</v>
      </c>
      <c r="I1887" s="1" cm="1">
        <f t="array" ref="I1887">SUMPRODUCT(([1]OUT_FinalEnergyCons!$B$4:$B$10000="Var_cap")*1, (ISNUMBER(SEARCH("SCOM-SHNGABR",[1]OUT_FinalEnergyCons!$A$4:$A$10000)))*1,[1]OUT_FinalEnergyCons!G$4:G$10000)</f>
        <v>2.7746445411358032</v>
      </c>
      <c r="J1887" s="1" cm="1">
        <f t="array" ref="J1887">SUMPRODUCT(([1]OUT_FinalEnergyCons!$B$4:$B$10000="Var_cap")*1, (ISNUMBER(SEARCH("SCOM-SHNGABR",[1]OUT_FinalEnergyCons!$A$4:$A$10000)))*1,[1]OUT_FinalEnergyCons!H$4:H$10000)</f>
        <v>1.7846055676240158</v>
      </c>
      <c r="K1887" s="1" cm="1">
        <f t="array" ref="K1887">SUMPRODUCT(([1]OUT_FinalEnergyCons!$B$4:$B$10000="Var_cap")*1, (ISNUMBER(SEARCH("SCOM-SHNGABR",[1]OUT_FinalEnergyCons!$A$4:$A$10000)))*1,[1]OUT_FinalEnergyCons!I$4:I$10000)</f>
        <v>1.393893521467348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9.1101477384565404E-7</v>
      </c>
      <c r="G1888" s="1" cm="1">
        <f t="array" ref="G1888">SUMPRODUCT(([1]OUT_FinalEnergyCons!$B$4:$B$10000="Var_cap")*1, (ISNUMBER(SEARCH("SCOM-SHngahp",[1]OUT_FinalEnergyCons!$A$4:$A$10000)))*1,[1]OUT_FinalEnergyCons!E$4:E$10000)</f>
        <v>2.9637245560988719E-5</v>
      </c>
      <c r="H1888" s="1" cm="1">
        <f t="array" ref="H1888">SUMPRODUCT(([1]OUT_FinalEnergyCons!$B$4:$B$10000="Var_cap")*1, (ISNUMBER(SEARCH("SCOM-SHngahp",[1]OUT_FinalEnergyCons!$A$4:$A$10000)))*1,[1]OUT_FinalEnergyCons!F$4:F$10000)</f>
        <v>1.1878827103223487E-4</v>
      </c>
      <c r="I1888" s="1" cm="1">
        <f t="array" ref="I1888">SUMPRODUCT(([1]OUT_FinalEnergyCons!$B$4:$B$10000="Var_cap")*1, (ISNUMBER(SEARCH("SCOM-SHngahp",[1]OUT_FinalEnergyCons!$A$4:$A$10000)))*1,[1]OUT_FinalEnergyCons!G$4:G$10000)</f>
        <v>1.2033597281263099E-4</v>
      </c>
      <c r="J1888" s="1" cm="1">
        <f t="array" ref="J1888">SUMPRODUCT(([1]OUT_FinalEnergyCons!$B$4:$B$10000="Var_cap")*1, (ISNUMBER(SEARCH("SCOM-SHngahp",[1]OUT_FinalEnergyCons!$A$4:$A$10000)))*1,[1]OUT_FinalEnergyCons!H$4:H$10000)</f>
        <v>7.4422360360724157E-4</v>
      </c>
      <c r="K1888" s="1" cm="1">
        <f t="array" ref="K1888">SUMPRODUCT(([1]OUT_FinalEnergyCons!$B$4:$B$10000="Var_cap")*1, (ISNUMBER(SEARCH("SCOM-SHngahp",[1]OUT_FinalEnergyCons!$A$4:$A$10000)))*1,[1]OUT_FinalEnergyCons!I$4:I$10000)</f>
        <v>3.0871846660380256E-4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0.10534239681941289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0.10535249663432603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0.10535591419856187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0.11553675754850777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0.38739697749906415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0.69862561504071952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0.47857833381882597</v>
      </c>
      <c r="G1890" s="1">
        <f t="shared" ref="G1890:K1890" si="1288">G1891</f>
        <v>0.55555519822076527</v>
      </c>
      <c r="H1890" s="1">
        <f t="shared" si="1288"/>
        <v>0.49431558586539143</v>
      </c>
      <c r="I1890" s="1">
        <f t="shared" si="1288"/>
        <v>0.49430640987135105</v>
      </c>
      <c r="J1890" s="1">
        <f t="shared" si="1288"/>
        <v>0.17224875610068432</v>
      </c>
      <c r="K1890" s="1">
        <f t="shared" si="1288"/>
        <v>3.5260254105309405E-2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0.47857833381882597</v>
      </c>
      <c r="G1891" s="1" cm="1">
        <f t="array" ref="G1891">SUMPRODUCT(([1]OUT_FinalEnergyCons!$B$4:$B$10000="Var_cap")*1, (ISNUMBER(SEARCH("SCOM-SHWODBR",[1]OUT_FinalEnergyCons!$A$4:$A$10000)))*1,[1]OUT_FinalEnergyCons!E$4:E$10000)</f>
        <v>0.55555519822076527</v>
      </c>
      <c r="H1891" s="1" cm="1">
        <f t="array" ref="H1891">SUMPRODUCT(([1]OUT_FinalEnergyCons!$B$4:$B$10000="Var_cap")*1, (ISNUMBER(SEARCH("SCOM-SHWODBR",[1]OUT_FinalEnergyCons!$A$4:$A$10000)))*1,[1]OUT_FinalEnergyCons!F$4:F$10000)</f>
        <v>0.49431558586539143</v>
      </c>
      <c r="I1891" s="1" cm="1">
        <f t="array" ref="I1891">SUMPRODUCT(([1]OUT_FinalEnergyCons!$B$4:$B$10000="Var_cap")*1, (ISNUMBER(SEARCH("SCOM-SHWODBR",[1]OUT_FinalEnergyCons!$A$4:$A$10000)))*1,[1]OUT_FinalEnergyCons!G$4:G$10000)</f>
        <v>0.49430640987135105</v>
      </c>
      <c r="J1891" s="1" cm="1">
        <f t="array" ref="J1891">SUMPRODUCT(([1]OUT_FinalEnergyCons!$B$4:$B$10000="Var_cap")*1, (ISNUMBER(SEARCH("SCOM-SHWODBR",[1]OUT_FinalEnergyCons!$A$4:$A$10000)))*1,[1]OUT_FinalEnergyCons!H$4:H$10000)</f>
        <v>0.17224875610068432</v>
      </c>
      <c r="K1891" s="1" cm="1">
        <f t="array" ref="K1891">SUMPRODUCT(([1]OUT_FinalEnergyCons!$B$4:$B$10000="Var_cap")*1, (ISNUMBER(SEARCH("SCOM-SHWODBR",[1]OUT_FinalEnergyCons!$A$4:$A$10000)))*1,[1]OUT_FinalEnergyCons!I$4:I$10000)</f>
        <v>3.5260254105309405E-2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0.15066463742128519</v>
      </c>
      <c r="G1892" s="1">
        <f t="shared" ref="G1892:K1892" si="1291">G1893</f>
        <v>0.17431053430623122</v>
      </c>
      <c r="H1892" s="1">
        <f t="shared" si="1291"/>
        <v>0.17431352996653351</v>
      </c>
      <c r="I1892" s="1">
        <f t="shared" si="1291"/>
        <v>0.1820821892712533</v>
      </c>
      <c r="J1892" s="1">
        <f t="shared" si="1291"/>
        <v>0.18380194932156607</v>
      </c>
      <c r="K1892" s="1">
        <f t="shared" si="1291"/>
        <v>0.1903754077811339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0.15066463742128519</v>
      </c>
      <c r="G1893" s="1" cm="1">
        <f t="array" ref="G1893">SUMPRODUCT(([1]OUT_FinalEnergyCons!$B$4:$B$10000="Var_cap")*1,(ISNUMBER(SEARCH("SCOM-SHPLTBR",[1]OUT_FinalEnergyCons!$A$4:$A$10000)))*1,[1]OUT_FinalEnergyCons!E$4:E$10000)</f>
        <v>0.17431053430623122</v>
      </c>
      <c r="H1893" s="1" cm="1">
        <f t="array" ref="H1893">SUMPRODUCT(([1]OUT_FinalEnergyCons!$B$4:$B$10000="Var_cap")*1,(ISNUMBER(SEARCH("SCOM-SHPLTBR",[1]OUT_FinalEnergyCons!$A$4:$A$10000)))*1,[1]OUT_FinalEnergyCons!F$4:F$10000)</f>
        <v>0.17431352996653351</v>
      </c>
      <c r="I1893" s="1" cm="1">
        <f t="array" ref="I1893">SUMPRODUCT(([1]OUT_FinalEnergyCons!$B$4:$B$10000="Var_cap")*1,(ISNUMBER(SEARCH("SCOM-SHPLTBR",[1]OUT_FinalEnergyCons!$A$4:$A$10000)))*1,[1]OUT_FinalEnergyCons!G$4:G$10000)</f>
        <v>0.1820821892712533</v>
      </c>
      <c r="J1893" s="1" cm="1">
        <f t="array" ref="J1893">SUMPRODUCT(([1]OUT_FinalEnergyCons!$B$4:$B$10000="Var_cap")*1,(ISNUMBER(SEARCH("SCOM-SHPLTBR",[1]OUT_FinalEnergyCons!$A$4:$A$10000)))*1,[1]OUT_FinalEnergyCons!H$4:H$10000)</f>
        <v>0.18380194932156607</v>
      </c>
      <c r="K1893" s="1" cm="1">
        <f t="array" ref="K1893">SUMPRODUCT(([1]OUT_FinalEnergyCons!$B$4:$B$10000="Var_cap")*1,(ISNUMBER(SEARCH("SCOM-SHPLTBR",[1]OUT_FinalEnergyCons!$A$4:$A$10000)))*1,[1]OUT_FinalEnergyCons!I$4:I$10000)</f>
        <v>0.1903754077811339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9.9845127879876122E-2</v>
      </c>
      <c r="I1894" s="1">
        <f t="shared" si="1294"/>
        <v>0.1017886977593928</v>
      </c>
      <c r="J1894" s="1">
        <f t="shared" si="1294"/>
        <v>0.62703866961224297</v>
      </c>
      <c r="K1894" s="1">
        <f t="shared" si="1294"/>
        <v>0.62703890820265695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9.9845127879876122E-2</v>
      </c>
      <c r="I1895" s="1" cm="1">
        <f t="array" ref="I1895">SUMPRODUCT(([1]OUT_FinalEnergyCons!$B$4:$B$10000="Var_cap")*1, (ISNUMBER(SEARCH("SCOM-SHSOLBR",[1]OUT_FinalEnergyCons!$A$4:$A$10000)))*1,[1]OUT_FinalEnergyCons!G$4:G$10000)</f>
        <v>0.1017886977593928</v>
      </c>
      <c r="J1895" s="1" cm="1">
        <f t="array" ref="J1895">SUMPRODUCT(([1]OUT_FinalEnergyCons!$B$4:$B$10000="Var_cap")*1, (ISNUMBER(SEARCH("SCOM-SHSOLBR",[1]OUT_FinalEnergyCons!$A$4:$A$10000)))*1,[1]OUT_FinalEnergyCons!H$4:H$10000)</f>
        <v>0.62703866961224297</v>
      </c>
      <c r="K1895" s="1" cm="1">
        <f t="array" ref="K1895">SUMPRODUCT(([1]OUT_FinalEnergyCons!$B$4:$B$10000="Var_cap")*1, (ISNUMBER(SEARCH("SCOM-SHSOLBR",[1]OUT_FinalEnergyCons!$A$4:$A$10000)))*1,[1]OUT_FinalEnergyCons!I$4:I$10000)</f>
        <v>0.62703890820265695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5.2797600405572498E-5</v>
      </c>
      <c r="J1896" s="1">
        <f t="shared" si="1297"/>
        <v>1.147536255101054E-4</v>
      </c>
      <c r="K1896" s="1">
        <f t="shared" si="1297"/>
        <v>2.3845811501891427E-4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5.2797600405572498E-5</v>
      </c>
      <c r="J1897" s="1" cm="1">
        <f t="array" ref="J1897">SUMPRODUCT(([1]OUT_FinalEnergyCons!$B$4:$B$10000="Var_cap")*1, (ISNUMBER(SEARCH("SCOM-SHH2BR",[1]OUT_FinalEnergyCons!$A$4:$A$10000)))*1,[1]OUT_FinalEnergyCons!H$4:H$10000)</f>
        <v>1.147536255101054E-4</v>
      </c>
      <c r="K1897" s="1" cm="1">
        <f t="array" ref="K1897">SUMPRODUCT(([1]OUT_FinalEnergyCons!$B$4:$B$10000="Var_cap")*1, (ISNUMBER(SEARCH("SCOM-SHH2BR",[1]OUT_FinalEnergyCons!$A$4:$A$10000)))*1,[1]OUT_FinalEnergyCons!I$4:I$10000)</f>
        <v>2.3845811501891427E-4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4.6492872881591429</v>
      </c>
      <c r="G1898" s="3">
        <f t="shared" ref="G1898:K1898" si="1299">SUM(G1899:G1948)</f>
        <v>4.837047849187754</v>
      </c>
      <c r="H1898" s="3">
        <f t="shared" si="1299"/>
        <v>4.9054802613787247</v>
      </c>
      <c r="I1898" s="3">
        <f t="shared" si="1299"/>
        <v>5.212193378449097</v>
      </c>
      <c r="J1898" s="3">
        <f t="shared" si="1299"/>
        <v>5.5478824506037787</v>
      </c>
      <c r="K1898" s="3">
        <f t="shared" si="1299"/>
        <v>5.7565883305663883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1.5062982449318663E-3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3.5221117626411599E-2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0.1206089579709243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0.24153447835536551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0.35307108465911546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0.36513677456000826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7.3561611854862322E-3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1.1397599951078748E-2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1.4535484041639188E-2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0.56175638855336485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1.8931827501560516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1.8670842901018569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4.2693578406922325E-3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6.3178697356869517E-3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8.2678490599779868E-3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7.2734908502834596E-3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4.5843338767383328E-2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5.8495985709035997E-2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1.53514402328894E-2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8.4555371464671278E-2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0.32700598601872177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1.0408730184254666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1.9585542415126385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2.3444198070959619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1.995400140401395E-4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2.4424205275985869E-4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2.4902681157455757E-4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1.6396077163900784E-4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1.0941829388724622E-4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4.8861673383429356E-3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7.4943048864523146E-3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7.3310154941309382E-3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6.0588184101671716E-3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3.0117813635421784E-3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1.6344242044354729E-3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1.0676999934350208E-2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9.7830597202243325E-2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0.37494579533880845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0.72952840281396258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0.64840558043707508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1.2673977616104528E-2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1.2312625169507338E-2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1.0024392943165846E-2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1.2140771538073694E-3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7.1711217950951435E-4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3.0991054671976402E-4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3.4536844896287402E-4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3.3111586194782051E-4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1.6451451604052286E-4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1.1043025897964221E-4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3.7746145000851862E-5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1.80917198897029E-4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2.7077370908121625E-4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1.0685437167505347E-2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5.6701810974622647E-3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1.5458577051473188E-4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4.6682119456641989E-2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0.24515658062165918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0.50479960018612857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0.44944164678851312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3.9164264607401654E-2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3.7097426958237256E-2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2.9947189336209518E-2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1.3351328822079755E-3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7.7754367701986455E-4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5.1408368188129199E-6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1.4613268319088199E-5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2.1865000136824899E-5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8.7761952107133235E-5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4.9345976230952097E-5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9.6269220623295101E-6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1.5611867616308909E-5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1.908725576726449E-5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3.4860797503703811E-5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2.4040476070867058E-5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1.1088455309555958E-4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1.1019605189491272E-4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9.670341148824849E-5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2.5882592948363377E-5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2.090036417249009E-5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4.0780704381834602E-6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1.0293900526723499E-5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1.48615841029544E-5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7.1205699329107203E-5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1.1478502358879719E-2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5.6691004568911393E-3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6.586221432980789E-3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6.6979898905990317E-3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8.7057122206256037E-3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3.052968451157058E-3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5.1256348398483057E-4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1.722723092839221E-2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2.9528334777392157E-2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0.13840192137214363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0.1195153630943937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9.5023271348601626E-3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5.8560496020618224E-5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0.25437362971766309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0.24027576115075641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0.19337484856755013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8.4957086680723654E-5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2.554586174985807E-5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8.0722637183949248E-3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1.4205042447063606E-2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1.3688017685696186E-2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1.1569758836261809E-2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2.0432169201741189E-4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7.6205998283529063E-5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1.6628816318908293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0.83144227723258068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3.6493400872904529E-2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3.9631693116708236E-2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4.0250843917119881E-2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3.1065619581613479E-2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1.8302573910185672E-4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1.5034548962148593E-5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0.21742972609471325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0.24337776446034706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0.24037322474413428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0.18996331222216251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8.6716934613763336E-5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1.1530034030198791E-5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0.18201272194234605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0.20365981526862392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0.20075813673100731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0.16306339747133478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7.2351398719311202E-5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1.100784745501307E-5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0.1303074323928978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0.15250111792606225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0.27012719208855512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0.23194214331482391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1.0603410232494448E-2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1.0639458495123979E-4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6.2541178334785801E-6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8.4518783884352306E-5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1.7475936935203401E-4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9.5728748710026894E-5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2.09448111716325E-5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3.8072672210434798E-6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3.7935624162799497E-5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6.4725444559950499E-5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5.1881176374975497E-5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1.51134248060852E-5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3.5428609953550199E-6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3.0408181015618701E-5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5.0307715200379E-5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4.52084901798074E-5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1.3640531418831E-5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4.9777385273431096E-6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5.5311926541617497E-5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9.8610110645315101E-5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1.46265393466971E-4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5.7236412334584302E-5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4.0880411586427058E-5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3.0645609301979692E-4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4.173455503885821E-4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1.2143390986934981E-3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3.5649852439011625E-4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0.1369841303197589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0.26893375972808997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0.22663903892094323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1.2002882802290176E-2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5.827385108819115E-5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1.8564913432459723E-3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3.7099507988831229E-3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3.5804442284177711E-3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2.8791386922691507E-3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8.17439980782889E-5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2.6194989013398095E-5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2.147980545699598E-2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2.0390896872328791E-2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1.6695940165284522E-2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8.7303111729000185E-5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2.9555061996416794E-5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0.70637161274585047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0.35318593943635834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4.4473697133823385E-4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4.8397196388879921E-4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5.2545810579764714E-4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4.0415477174953135E-4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3.9592408836223593E-5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7.5548480874835335E-6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6.4478696683410636E-2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6.8421346729415383E-2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6.7828535095622297E-2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5.1453126841872587E-2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2.6489535193152304E-5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5.2641792518334319E-6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0.18322552877671289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0.19498588551738558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0.19297170409728961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0.14994409987734841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2.2730695143726233E-5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4.7196190972681433E-6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7.1262169229291891E-2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7.9337623126014736E-2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7.8213205420659807E-2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6.1069981042878321E-2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1.6706231749182442E-5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3.5166225400115941E-6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6.67884244184626E-6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6.9831353307871894E-5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1.4315673634820401E-4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1.07081453005236E-4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3.1555998975830103E-5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4.0397282304777899E-6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3.3341533850611E-5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5.7291079865712098E-5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5.3715000320962098E-5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1.7312629732538599E-5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3.7333984359542102E-6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2.6605944607847502E-5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4.3819818713913303E-5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4.4618577423182503E-5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1.4587173268990901E-5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3.8441179985166897E-6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1.8424629881337201E-5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2.8684468266710199E-5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3.2399451262338003E-5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1.11671083555634E-5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2.7150211250663993E-4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2.9118127640486449E-4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2.3809821079306284E-4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2.5732774388529145E-5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4.5701126530479884E-6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2.6902216066382006E-3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2.8517988578385428E-3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2.8365715388798552E-3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2.3704871857708194E-3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3.0045476824622641E-5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5.4748305063289529E-6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1.699355010950955E-4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4.1805293867044695E-4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4.3567269200289196E-4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1.2196515724851426E-4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1.9782983311197557E-5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2.5461024930099516E-3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4.4866482952652916E-3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1.06223146418817E-2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8.0719093613094237E-3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1.4925404198546793E-3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5.5968019101918491</v>
      </c>
      <c r="G1949" s="3">
        <f t="shared" ref="G1949:K1949" si="1303">SUM(G1950:G1972)</f>
        <v>5.7063917435241169</v>
      </c>
      <c r="H1949" s="3">
        <f t="shared" si="1303"/>
        <v>5.9070306176813991</v>
      </c>
      <c r="I1949" s="3">
        <f t="shared" si="1303"/>
        <v>6.5721647864877921</v>
      </c>
      <c r="J1949" s="3">
        <f t="shared" si="1303"/>
        <v>7.0629956482979104</v>
      </c>
      <c r="K1949" s="3">
        <f t="shared" si="1303"/>
        <v>7.39486705133936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9.7864852550252936E-3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5.1979735108693428E-2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0.45029124115642266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0.91064524042775097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2.3525191979474873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1.2868997153586E-2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1.4671527132790929E-2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1.3386198629790827E-2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0.73844205738127178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0.85734864603029348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2.29091800327972E-2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3.6418648418318461E-2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6.7214820351751137E-3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3.3971009906343004E-3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1.4352234004091402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3.6673899322744998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4.2259440069123197E-4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5.7868256725606402E-4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2.7352865719022481E-4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4.01190360611604E-4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1.8554507384933801E-4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2.90397359640035E-4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1.9656727104343453E-4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1.9913696534249372E-2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1.46033913242156E-4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1.8902737119170216E-4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1.2257008504197101E-3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9.5065270424291099E-5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1.4216518157469899E-4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1.2100933759260401E-3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1.1553143629358799E-5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2.6522725019867301E-5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1.5927679400469899E-5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0.65164336240203491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0.62714814458038926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5.7071359737179399E-3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7.7270022021723598E-3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0.37979473783109247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8.1906203101344902E-3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9.0244576024388398E-3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9.9465550043172403E-3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3.9033118212677301E-3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1.67222780207281E-3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0.17620685079457801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0.176643927562217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0.106231243805492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0.33315185897798999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5.8376352005760697E-2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1.7734717936246999E-5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4.5136644955166696E-5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4.78967091004121E-5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7.2563363497708594E-5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1.83288745148948E-5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2.8793048974220629E-3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0.48911968259613142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1.9976155335610764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1.717815709999061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1.8876734328160264E-3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0.18365453882449093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0.21991093607083395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0.41173197601647149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0.73924257484502476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7.8660024447989682E-2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1.021500174833233E-3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0.68847376092651302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0.83548018776297084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1.617685760483156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3.1235451812221613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1.53307296502076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1.0108350967915904E-3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3.4823841075542696E-3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1.0402109906077945E-4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1.3206699507807928E-4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6.6290052952156742E-5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7.2130926799109804E-5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6.4384474521484999E-6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4.6590297529953002E-4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4.3768134379580201E-2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2.4483094441808042E-3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3.5940735762584417E-3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1.0602542382186581E-2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3.6512372209687499E-4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2.9479344156706799E-3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4.4014840381375198E-3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2.9685786979120601E-3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1.46133412221858E-3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2.5731400470307698E-4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0.11018308258986799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0.11496864515491001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0.296618542953002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3.9187497474907303E-2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1.2720108036746201E-5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4.8299826900280405E-5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5.2817555748644701E-5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7.2715183596433505E-5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1.8843928588419102E-5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2.8488600477887727</v>
      </c>
      <c r="G1973" s="3">
        <f t="shared" ref="G1973" si="1306">SUM(G1974:G1996)</f>
        <v>2.869642196096946</v>
      </c>
      <c r="H1973" s="3">
        <f t="shared" ref="H1973" si="1307">SUM(H1974:H1996)</f>
        <v>2.8909752132166053</v>
      </c>
      <c r="I1973" s="3">
        <f t="shared" ref="I1973" si="1308">SUM(I1974:I1996)</f>
        <v>2.9562665845865097</v>
      </c>
      <c r="J1973" s="3">
        <f t="shared" ref="J1973" si="1309">SUM(J1974:J1996)</f>
        <v>2.9631232100795777</v>
      </c>
      <c r="K1973" s="3">
        <f t="shared" ref="K1973" si="1310">SUM(K1974:K1996)</f>
        <v>2.9630782908004041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8.3881153433466998E-3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1.0612729924188422E-2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0.1541818144241521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0.54334263232849822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1.3798729244549646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5.2318324440403805E-3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7.5566243320054896E-3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7.9271843714915809E-3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9.5197967830845508E-3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0.71275297812924199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1.19888609668826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1.7124932647056901E-3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3.0398413982583531E-3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2.7287762469695612E-3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2.7739109101502703E-3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1.4048704004327601E-2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3.3857225654749398E-2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1.2532795940532301E-4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2.5556935996137102E-4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1.9679791040834159E-4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4.0901117396560942E-4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1.7037742158866999E-4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9.3865577982789411E-2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0.23317751484319107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9.9184070100977378E-2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1.1876474743981E-3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3.74827046249687E-2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1.5762716990952101E-2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5.1737810195562697E-4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4.9594748692095195E-2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0.20535134174814701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1.2902189440543899E-5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6.0583358396703102E-5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1.7737574220385701E-5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0.82724420597102999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0.82752690950515839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2.4191752253627026E-2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6.4467046508025812E-3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2.0868840050494125E-3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1.0037463297965601E-3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1.79692164948397E-3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2.2284044731820968E-2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7.9038820879339181E-3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1.4913326872512509E-3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6.0075434622037203E-4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9.5049690611740398E-4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0.13044919907168201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5.0695606910438401E-3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6.5392511124266793E-4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1.7109716264858499E-5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4.1744257441893404E-5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3.9264556778898E-5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6.4701900994213295E-5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5.69082478309055E-6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3.4640674351535991E-2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0.22905514267278898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1.1662349594642032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0.6537817096990709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1.0453995926570057E-3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0.75881198407998385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0.93724427996119686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1.211576274477363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0.48877042529176884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8.6293160284879806E-4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0.20007073790535509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0.16057892658565975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0.17098742093048627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8.2654018322776593E-2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7.7201920386812312E-2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4.0708719992532102E-4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1.1781283661890704E-2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1.0052239084539335E-4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1.3271054288377886E-4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5.7028370940131445E-5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6.5133160648875606E-5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5.6849056221002301E-6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5.4177288034080908E-4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3.9464897063868102E-3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2.2489663089433698E-3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6.6357274628020997E-3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1.6137068746526E-3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3.4476412263663799E-4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1.9330119256118301E-3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3.58069425018501E-3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4.4115945005905495E-3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1.5593753295262036E-3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2.00382168039888E-4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2.9269208362644902E-2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5.0652256457190396E-2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0.12183637472797799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2.0237545106902701E-2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1.2829865193074801E-5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4.4982983556946998E-5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4.2300544620238296E-5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6.6598364446216303E-5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6.2369260838599801E-6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399.86635608911735</v>
      </c>
      <c r="G1997" s="3">
        <f t="shared" ref="G1997:K1997" si="1313">SUM(G1998:G2006)</f>
        <v>399.50565717214539</v>
      </c>
      <c r="H1997" s="3">
        <f t="shared" si="1313"/>
        <v>407.07967238510696</v>
      </c>
      <c r="I1997" s="3">
        <f t="shared" si="1313"/>
        <v>419.87596325840127</v>
      </c>
      <c r="J1997" s="3">
        <f t="shared" si="1313"/>
        <v>467.95250681560384</v>
      </c>
      <c r="K1997" s="3">
        <f t="shared" si="1313"/>
        <v>507.02583601521241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3.745698562200519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13.8502376379464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58.725786199615996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183.28489613444395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422.88662875455913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2.2789302979474603E-3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4.7461549697627205E-3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8.7638076330379001E-3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1.9973808078556657E-2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1.0286193508020476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12.434989267600891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14.131146431217985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26.51055145409936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47.566711755847763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5.2311613342408307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0.18663879334766464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106.16891891939633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125.16224274482556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158.4293171795151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104.149206902779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5.5456611580747744E-2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2.5014788580004027E-2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13.9659916413825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21.0890911999123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114.39551525620004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276.34361666913605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79.565887499231778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2.6684479021201111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2.5226321955541287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2.5990620919974039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2.7316460029921084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3.017402258123691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3.333046828691788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41.455598017103036</v>
      </c>
      <c r="G2007" s="3">
        <f t="shared" ref="G2007" si="1316">SUM(G2008:G2016)</f>
        <v>42.399846624848507</v>
      </c>
      <c r="H2007" s="3">
        <f t="shared" ref="H2007" si="1317">SUM(H2008:H2016)</f>
        <v>43.497574644454133</v>
      </c>
      <c r="I2007" s="3">
        <f t="shared" ref="I2007" si="1318">SUM(I2008:I2016)</f>
        <v>45.397785373691043</v>
      </c>
      <c r="J2007" s="3">
        <f t="shared" ref="J2007" si="1319">SUM(J2008:J2016)</f>
        <v>49.357781614283525</v>
      </c>
      <c r="K2007" s="3">
        <f t="shared" ref="K2007" si="1320">SUM(K2008:K2016)</f>
        <v>53.36845686072261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0.1509801133351015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0.42691121638055501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1.5488315139737838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6.8828179435504095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25.787420449217599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1.3908838871274948E-2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4.1784427901657074E-2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4.209929723744385E-2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0.17472614441332879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5.0596834089870004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12.265731143406001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11.60568917823176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4.8012795240843786E-3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7.4548588484155687E-3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5.3876523458740166E-3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1.9172205965265702E-3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6.7120458953940699E-4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16.213908546207403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22.753072544839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32.917579226893999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35.204970629945301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10.4078835859014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0.28130559121355603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0.49337006048202198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0.8639275027307215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2.2083924112042896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4.9067504776080701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3.8108800048040301E-4</v>
      </c>
      <c r="G2017" s="3">
        <f t="shared" ref="G2017" si="1324">SUM(G2018,G2022,G2025)</f>
        <v>1.0665117098793962E-3</v>
      </c>
      <c r="H2017" s="3">
        <f t="shared" ref="H2017" si="1325">SUM(H2018,H2022,H2025)</f>
        <v>1.0982189870679423E-3</v>
      </c>
      <c r="I2017" s="3">
        <f t="shared" ref="I2017" si="1326">SUM(I2018,I2022,I2025)</f>
        <v>3.7824873799408841E-3</v>
      </c>
      <c r="J2017" s="3">
        <f t="shared" ref="J2017" si="1327">SUM(J2018,J2022,J2025)</f>
        <v>1.1939086228931859</v>
      </c>
      <c r="K2017" s="3">
        <f t="shared" ref="K2017" si="1328">SUM(K2018,K2022,K2025)</f>
        <v>2.4552218827150649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3.8108800048040301E-4</v>
      </c>
      <c r="G2018" s="1" cm="1">
        <f t="array" ref="G2018">SUMPRODUCT(ISNUMBER(SEARCH("SUP_ELCH2*",[1]OUT_SyntheticFuels!$C$4:$C$1000))*1,("Var_cap"=[1]OUT_SyntheticFuels!$B$4:$B$1000)*1,[1]OUT_SyntheticFuels!F$4:F$1000)</f>
        <v>1.0665117098793962E-3</v>
      </c>
      <c r="H2018" s="1" cm="1">
        <f t="array" ref="H2018">SUMPRODUCT(ISNUMBER(SEARCH("SUP_ELCH2*",[1]OUT_SyntheticFuels!$C$4:$C$1000))*1,("Var_cap"=[1]OUT_SyntheticFuels!$B$4:$B$1000)*1,[1]OUT_SyntheticFuels!G$4:G$1000)</f>
        <v>1.0982189870679423E-3</v>
      </c>
      <c r="I2018" s="1" cm="1">
        <f t="array" ref="I2018">SUMPRODUCT(ISNUMBER(SEARCH("SUP_ELCH2*",[1]OUT_SyntheticFuels!$C$4:$C$1000))*1,("Var_cap"=[1]OUT_SyntheticFuels!$B$4:$B$1000)*1,[1]OUT_SyntheticFuels!H$4:H$1000)</f>
        <v>3.7819083990540772E-3</v>
      </c>
      <c r="J2018" s="1" cm="1">
        <f t="array" ref="J2018">SUMPRODUCT(ISNUMBER(SEARCH("SUP_ELCH2*",[1]OUT_SyntheticFuels!$C$4:$C$1000))*1,("Var_cap"=[1]OUT_SyntheticFuels!$B$4:$B$1000)*1,[1]OUT_SyntheticFuels!I$4:I$1000)</f>
        <v>1.1939068692898342</v>
      </c>
      <c r="K2018" s="1" cm="1">
        <f t="array" ref="K2018">SUMPRODUCT(ISNUMBER(SEARCH("SUP_ELCH2*",[1]OUT_SyntheticFuels!$C$4:$C$1000))*1,("Var_cap"=[1]OUT_SyntheticFuels!$B$4:$B$1000)*1,[1]OUT_SyntheticFuels!J$4:J$1000)</f>
        <v>2.4550750311737186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3.8108800048040301E-4</v>
      </c>
      <c r="G2019" s="1">
        <f t="shared" ref="G2019" si="1332">G2018-G2020-G2021</f>
        <v>1.0665117098793962E-3</v>
      </c>
      <c r="H2019" s="1">
        <f t="shared" ref="H2019" si="1333">H2018-H2020-H2021</f>
        <v>1.0982189870679423E-3</v>
      </c>
      <c r="I2019" s="1">
        <f t="shared" ref="I2019" si="1334">I2018-I2020-I2021</f>
        <v>3.7772820827902641E-3</v>
      </c>
      <c r="J2019" s="1">
        <f t="shared" ref="J2019" si="1335">J2018-J2020-J2021</f>
        <v>1.161513000538023</v>
      </c>
      <c r="K2019" s="1">
        <f t="shared" ref="K2019" si="1336">K2018-K2020-K2021</f>
        <v>2.4207682887943918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4.6263162638129198E-6</v>
      </c>
      <c r="J2020" s="1" cm="1">
        <f t="array" ref="J2020">SUMPRODUCT(ISNUMBER(SEARCH("SUP_ELCH2*D",[1]OUT_SyntheticFuels!$C$4:$C$1000))*1,("Var_cap"=[1]OUT_SyntheticFuels!$B$4:$B$1000)*1,[1]OUT_SyntheticFuels!I$4:I$1000)</f>
        <v>3.1987548179774297E-2</v>
      </c>
      <c r="K2020" s="1" cm="1">
        <f t="array" ref="K2020">SUMPRODUCT(ISNUMBER(SEARCH("SUP_ELCH2*D",[1]OUT_SyntheticFuels!$C$4:$C$1000))*1,("Var_cap"=[1]OUT_SyntheticFuels!$B$4:$B$1000)*1,[1]OUT_SyntheticFuels!J$4:J$1000)</f>
        <v>3.3844721352347902E-2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4.0632057203700798E-4</v>
      </c>
      <c r="K2021" s="1" cm="1">
        <f t="array" ref="K2021">SUMPRODUCT(ISNUMBER(SEARCH("SUP_ELCH2*SOEC*",[1]OUT_SyntheticFuels!$C$4:$C$1000))*1,("Var_cap"=[1]OUT_SyntheticFuels!$B$4:$B$1000)*1,[1]OUT_SyntheticFuels!J$4:J$1000)</f>
        <v>4.6202102697888463E-4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5.7898088680689396E-7</v>
      </c>
      <c r="J2022" s="1">
        <f t="shared" ref="J2022" si="1341">SUM(J2023:J2024)</f>
        <v>1.753603351688498E-6</v>
      </c>
      <c r="K2022" s="1">
        <f t="shared" ref="K2022" si="1342">SUM(K2023:K2024)</f>
        <v>1.1000546058419336E-4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5.7898088680689396E-7</v>
      </c>
      <c r="J2023" s="1" cm="1">
        <f t="array" ref="J2023">SUMPRODUCT(ISNUMBER(SEARCH("SUP_NGAH2",[1]OUT_SyntheticFuels!$C$4:$C$1000))*1,("Var_cap"=[1]OUT_SyntheticFuels!$B$4:$B$1000)*1,[1]OUT_SyntheticFuels!I$4:I$1000)-J2024</f>
        <v>1.5590860917310281E-6</v>
      </c>
      <c r="K2023" s="1" cm="1">
        <f t="array" ref="K2023">SUMPRODUCT(ISNUMBER(SEARCH("SUP_NGAH2",[1]OUT_SyntheticFuels!$C$4:$C$1000))*1,("Var_cap"=[1]OUT_SyntheticFuels!$B$4:$B$1000)*1,[1]OUT_SyntheticFuels!J$4:J$1000)-K2024</f>
        <v>4.7904905159117981E-5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1.9451725995747001E-7</v>
      </c>
      <c r="K2024" s="1" cm="1">
        <f t="array" ref="K2024">SUMPRODUCT(ISNUMBER(SEARCH("SUP_NGAH2CCS",[1]OUT_SyntheticFuels!$C$4:$C$1000))*1,("Var_cap"=[1]OUT_SyntheticFuels!$B$4:$B$1000)*1,[1]OUT_SyntheticFuels!J$4:J$1000)</f>
        <v>6.2100555425075377E-5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3.6846080761891497E-5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1.5295554422725298E-5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2.1550526339166199E-5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2.3984986365675622E-2</v>
      </c>
      <c r="G2029" s="7" cm="1">
        <f t="array" ref="G2029">SUMPRODUCT(("CT_CWODBDS"=[1]OUT_SyntheticFuels!$C$4:$C$1000)*1,("Var_cap"=[1]OUT_SyntheticFuels!$B$4:$B$1000)*1,[1]OUT_SyntheticFuels!F$4:F$1000)</f>
        <v>2.3979940003504237E-2</v>
      </c>
      <c r="H2029" s="7" cm="1">
        <f t="array" ref="H2029">SUMPRODUCT(("CT_CWODBDS"=[1]OUT_SyntheticFuels!$C$4:$C$1000)*1,("Var_cap"=[1]OUT_SyntheticFuels!$B$4:$B$1000)*1,[1]OUT_SyntheticFuels!G$4:G$1000)</f>
        <v>2.3979454061686403E-2</v>
      </c>
      <c r="I2029" s="7" cm="1">
        <f t="array" ref="I2029">SUMPRODUCT(("CT_CWODBDS"=[1]OUT_SyntheticFuels!$C$4:$C$1000)*1,("Var_cap"=[1]OUT_SyntheticFuels!$B$4:$B$1000)*1,[1]OUT_SyntheticFuels!H$4:H$1000)</f>
        <v>3.2190717227105481E-5</v>
      </c>
      <c r="J2029" s="7" cm="1">
        <f t="array" ref="J2029">SUMPRODUCT(("CT_CWODBDS"=[1]OUT_SyntheticFuels!$C$4:$C$1000)*1,("Var_cap"=[1]OUT_SyntheticFuels!$B$4:$B$1000)*1,[1]OUT_SyntheticFuels!I$4:I$1000)</f>
        <v>1.7958263203033953E-5</v>
      </c>
      <c r="K2029" s="7" cm="1">
        <f t="array" ref="K2029">SUMPRODUCT(("CT_CWODBDS"=[1]OUT_SyntheticFuels!$C$4:$C$1000)*1,("Var_cap"=[1]OUT_SyntheticFuels!$B$4:$B$1000)*1,[1]OUT_SyntheticFuels!J$4:J$1000)</f>
        <v>1.4491128461976871E-5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1.3621346434118601E-5</v>
      </c>
      <c r="K2030" s="7" cm="1">
        <f t="array" ref="K2030">SUMPRODUCT(("CT_CWODBDSCCS"=[1]OUT_SyntheticFuels!$C$4:$C$1000)*1,("Var_cap"=[1]OUT_SyntheticFuels!$B$4:$B$1000)*1,[1]OUT_SyntheticFuels!J$4:J$1000)</f>
        <v>1.39370173381677E-5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6.3953541911901399E-3</v>
      </c>
      <c r="G2031" s="7" cm="1">
        <f t="array" ref="G2031">SUMPRODUCT(("CT_CWODETH"=[1]OUT_SyntheticFuels!$C$4:$C$1000)*1,("Var_cap"=[1]OUT_SyntheticFuels!$B$4:$B$1000)*1,[1]OUT_SyntheticFuels!F$4:F$1000)</f>
        <v>1.2262064273213958E-4</v>
      </c>
      <c r="H2031" s="7" cm="1">
        <f t="array" ref="H2031">SUMPRODUCT(("CT_CWODETH"=[1]OUT_SyntheticFuels!$C$4:$C$1000)*1,("Var_cap"=[1]OUT_SyntheticFuels!$B$4:$B$1000)*1,[1]OUT_SyntheticFuels!G$4:G$1000)</f>
        <v>1.2250468055754939E-4</v>
      </c>
      <c r="I2031" s="7" cm="1">
        <f t="array" ref="I2031">SUMPRODUCT(("CT_CWODETH"=[1]OUT_SyntheticFuels!$C$4:$C$1000)*1,("Var_cap"=[1]OUT_SyntheticFuels!$B$4:$B$1000)*1,[1]OUT_SyntheticFuels!H$4:H$1000)</f>
        <v>2.3403878320150083E-5</v>
      </c>
      <c r="J2031" s="7" cm="1">
        <f t="array" ref="J2031">SUMPRODUCT(("CT_CWODETH"=[1]OUT_SyntheticFuels!$C$4:$C$1000)*1,("Var_cap"=[1]OUT_SyntheticFuels!$B$4:$B$1000)*1,[1]OUT_SyntheticFuels!I$4:I$1000)</f>
        <v>1.4893799397340188E-5</v>
      </c>
      <c r="K2031" s="7" cm="1">
        <f t="array" ref="K2031">SUMPRODUCT(("CT_CWODETH"=[1]OUT_SyntheticFuels!$C$4:$C$1000)*1,("Var_cap"=[1]OUT_SyntheticFuels!$B$4:$B$1000)*1,[1]OUT_SyntheticFuels!J$4:J$1000)</f>
        <v>8.9219316128228315E-6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8.8590373325843296E-6</v>
      </c>
      <c r="K2032" s="7" cm="1">
        <f t="array" ref="K2032">SUMPRODUCT(("CT_CWODETHCCS"=[1]OUT_SyntheticFuels!$C$4:$C$1000)*1,("Var_cap"=[1]OUT_SyntheticFuels!$B$4:$B$1000)*1,[1]OUT_SyntheticFuels!J$4:J$1000)</f>
        <v>8.9804957032645403E-6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4.97088457614955E-2</v>
      </c>
      <c r="G2033" s="7" cm="1">
        <f t="array" ref="G2033">SUMPRODUCT(("SUP_MNRBIO"=[1]OUT_SyntheticFuels!$C$4:$C$1000)*1,("Var_cap"=[1]OUT_SyntheticFuels!$B$4:$B$1000)*1,[1]OUT_SyntheticFuels!F$4:F$1000)</f>
        <v>0.18380245753046737</v>
      </c>
      <c r="H2033" s="7" cm="1">
        <f t="array" ref="H2033">SUMPRODUCT(("SUP_MNRBIO"=[1]OUT_SyntheticFuels!$C$4:$C$1000)*1,("Var_cap"=[1]OUT_SyntheticFuels!$B$4:$B$1000)*1,[1]OUT_SyntheticFuels!G$4:G$1000)</f>
        <v>0.19866011896922556</v>
      </c>
      <c r="I2033" s="7" cm="1">
        <f t="array" ref="I2033">SUMPRODUCT(("SUP_MNRBIO"=[1]OUT_SyntheticFuels!$C$4:$C$1000)*1,("Var_cap"=[1]OUT_SyntheticFuels!$B$4:$B$1000)*1,[1]OUT_SyntheticFuels!H$4:H$1000)</f>
        <v>0.22030944741721459</v>
      </c>
      <c r="J2033" s="7" cm="1">
        <f t="array" ref="J2033">SUMPRODUCT(("SUP_MNRBIO"=[1]OUT_SyntheticFuels!$C$4:$C$1000)*1,("Var_cap"=[1]OUT_SyntheticFuels!$B$4:$B$1000)*1,[1]OUT_SyntheticFuels!I$4:I$1000)</f>
        <v>0.23926310152826852</v>
      </c>
      <c r="K2033" s="7" cm="1">
        <f t="array" ref="K2033">SUMPRODUCT(("SUP_MNRBIO"=[1]OUT_SyntheticFuels!$C$4:$C$1000)*1,("Var_cap"=[1]OUT_SyntheticFuels!$B$4:$B$1000)*1,[1]OUT_SyntheticFuels!J$4:J$1000)</f>
        <v>0.34965093317728335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0.21266733516295083</v>
      </c>
      <c r="G2034" s="7" cm="1">
        <f t="array" ref="G2034">SUMPRODUCT(("SUP_WSTBIO"=[1]OUT_SyntheticFuels!$C$4:$C$1000)*1,("Var_cap"=[1]OUT_SyntheticFuels!$B$4:$B$1000)*1,[1]OUT_SyntheticFuels!F$4:F$1000)</f>
        <v>0.21295979483874511</v>
      </c>
      <c r="H2034" s="7" cm="1">
        <f t="array" ref="H2034">SUMPRODUCT(("SUP_WSTBIO"=[1]OUT_SyntheticFuels!$C$4:$C$1000)*1,("Var_cap"=[1]OUT_SyntheticFuels!$B$4:$B$1000)*1,[1]OUT_SyntheticFuels!G$4:G$1000)</f>
        <v>0.21295783783581299</v>
      </c>
      <c r="I2034" s="7" cm="1">
        <f t="array" ref="I2034">SUMPRODUCT(("SUP_WSTBIO"=[1]OUT_SyntheticFuels!$C$4:$C$1000)*1,("Var_cap"=[1]OUT_SyntheticFuels!$B$4:$B$1000)*1,[1]OUT_SyntheticFuels!H$4:H$1000)</f>
        <v>0.21222407966299553</v>
      </c>
      <c r="J2034" s="7" cm="1">
        <f t="array" ref="J2034">SUMPRODUCT(("SUP_WSTBIO"=[1]OUT_SyntheticFuels!$C$4:$C$1000)*1,("Var_cap"=[1]OUT_SyntheticFuels!$B$4:$B$1000)*1,[1]OUT_SyntheticFuels!I$4:I$1000)</f>
        <v>0.205681825301228</v>
      </c>
      <c r="K2034" s="7" cm="1">
        <f t="array" ref="K2034">SUMPRODUCT(("SUP_WSTBIO"=[1]OUT_SyntheticFuels!$C$4:$C$1000)*1,("Var_cap"=[1]OUT_SyntheticFuels!$B$4:$B$1000)*1,[1]OUT_SyntheticFuels!J$4:J$1000)</f>
        <v>0.19353896792795644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1.4366393036219099E-5</v>
      </c>
      <c r="K2036" s="7" cm="1">
        <f t="array" ref="K2036">SUMPRODUCT(("SUP_WSTHTGBIO"=[1]OUT_SyntheticFuels!$C$4:$C$1000)*1,("Var_cap"=[1]OUT_SyntheticFuels!$B$4:$B$1000)*1,[1]OUT_SyntheticFuels!J$4:J$1000)</f>
        <v>1.446384065326631E-5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4.8910884833537797E-6</v>
      </c>
      <c r="K2037" s="7" cm="1">
        <f t="array" ref="K2037">SUMPRODUCT(("SUP_WSTHTGBIOCCS"=[1]OUT_SyntheticFuels!$C$4:$C$1000)*1,("Var_cap"=[1]OUT_SyntheticFuels!$B$4:$B$1000)*1,[1]OUT_SyntheticFuels!J$4:J$1000)</f>
        <v>5.2671320935808878E-6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7.9050438332935903E-7</v>
      </c>
      <c r="G2038" s="7" cm="1">
        <f t="array" ref="G2038">SUMPRODUCT(("SUP_WODBIO"=[1]OUT_SyntheticFuels!$C$4:$C$1000)*1,("Var_cap"=[1]OUT_SyntheticFuels!$B$4:$B$1000)*1,[1]OUT_SyntheticFuels!F$4:F$1000)</f>
        <v>2.5162886077237144E-5</v>
      </c>
      <c r="H2038" s="7" cm="1">
        <f t="array" ref="H2038">SUMPRODUCT(("SUP_WODBIO"=[1]OUT_SyntheticFuels!$C$4:$C$1000)*1,("Var_cap"=[1]OUT_SyntheticFuels!$B$4:$B$1000)*1,[1]OUT_SyntheticFuels!G$4:G$1000)</f>
        <v>2.5598123756625266E-5</v>
      </c>
      <c r="I2038" s="7" cm="1">
        <f t="array" ref="I2038">SUMPRODUCT(("SUP_WODBIO"=[1]OUT_SyntheticFuels!$C$4:$C$1000)*1,("Var_cap"=[1]OUT_SyntheticFuels!$B$4:$B$1000)*1,[1]OUT_SyntheticFuels!H$4:H$1000)</f>
        <v>2.5659612846606571E-5</v>
      </c>
      <c r="J2038" s="7" cm="1">
        <f t="array" ref="J2038">SUMPRODUCT(("SUP_WODBIO"=[1]OUT_SyntheticFuels!$C$4:$C$1000)*1,("Var_cap"=[1]OUT_SyntheticFuels!$B$4:$B$1000)*1,[1]OUT_SyntheticFuels!I$4:I$1000)</f>
        <v>2.1542458097330487E-5</v>
      </c>
      <c r="K2038" s="7" cm="1">
        <f t="array" ref="K2038">SUMPRODUCT(("SUP_WODBIO"=[1]OUT_SyntheticFuels!$C$4:$C$1000)*1,("Var_cap"=[1]OUT_SyntheticFuels!$B$4:$B$1000)*1,[1]OUT_SyntheticFuels!J$4:J$1000)</f>
        <v>1.2616866511994584E-5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1.1899894512279101E-5</v>
      </c>
      <c r="K2039" s="7" cm="1">
        <f t="array" ref="K2039">SUMPRODUCT(("SUP_WODBIOCCS"=[1]OUT_SyntheticFuels!$C$4:$C$1000)*1,("Var_cap"=[1]OUT_SyntheticFuels!$B$4:$B$1000)*1,[1]OUT_SyntheticFuels!J$4:J$1000)</f>
        <v>1.19644709481202E-5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4.2390673782794902E-2</v>
      </c>
      <c r="G2040" s="7" cm="1">
        <f t="array" ref="G2040">SUMPRODUCT(("SUP_BIONGA"=[1]OUT_SyntheticFuels!$C$4:$C$1000)*1,("Var_cap"=[1]OUT_SyntheticFuels!$B$4:$B$1000)*1,[1]OUT_SyntheticFuels!F$4:F$1000)</f>
        <v>0.17623408565676907</v>
      </c>
      <c r="H2040" s="7" cm="1">
        <f t="array" ref="H2040">SUMPRODUCT(("SUP_BIONGA"=[1]OUT_SyntheticFuels!$C$4:$C$1000)*1,("Var_cap"=[1]OUT_SyntheticFuels!$B$4:$B$1000)*1,[1]OUT_SyntheticFuels!G$4:G$1000)</f>
        <v>0.14823400011886581</v>
      </c>
      <c r="I2040" s="7" cm="1">
        <f t="array" ref="I2040">SUMPRODUCT(("SUP_BIONGA"=[1]OUT_SyntheticFuels!$C$4:$C$1000)*1,("Var_cap"=[1]OUT_SyntheticFuels!$B$4:$B$1000)*1,[1]OUT_SyntheticFuels!H$4:H$1000)</f>
        <v>0.14822072678664922</v>
      </c>
      <c r="J2040" s="7" cm="1">
        <f t="array" ref="J2040">SUMPRODUCT(("SUP_BIONGA"=[1]OUT_SyntheticFuels!$C$4:$C$1000)*1,("Var_cap"=[1]OUT_SyntheticFuels!$B$4:$B$1000)*1,[1]OUT_SyntheticFuels!I$4:I$1000)</f>
        <v>0.15323101312082854</v>
      </c>
      <c r="K2040" s="7" cm="1">
        <f t="array" ref="K2040">SUMPRODUCT(("SUP_BIONGA"=[1]OUT_SyntheticFuels!$C$4:$C$1000)*1,("Var_cap"=[1]OUT_SyntheticFuels!$B$4:$B$1000)*1,[1]OUT_SyntheticFuels!J$4:J$1000)</f>
        <v>0.15371782010547644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0.35502327055884925</v>
      </c>
      <c r="G2041" s="7" cm="1">
        <f t="array" ref="G2041">SUMPRODUCT(("CT_CWODPLT"=[1]OUT_SyntheticFuels!$C$4:$C$1000)*1,("Var_cap"=[1]OUT_SyntheticFuels!$B$4:$B$1000)*1,[1]OUT_SyntheticFuels!F$4:F$1000)</f>
        <v>0.41066253479971754</v>
      </c>
      <c r="H2041" s="7" cm="1">
        <f t="array" ref="H2041">SUMPRODUCT(("CT_CWODPLT"=[1]OUT_SyntheticFuels!$C$4:$C$1000)*1,("Var_cap"=[1]OUT_SyntheticFuels!$B$4:$B$1000)*1,[1]OUT_SyntheticFuels!G$4:G$1000)</f>
        <v>0.41066565730187232</v>
      </c>
      <c r="I2041" s="7" cm="1">
        <f t="array" ref="I2041">SUMPRODUCT(("CT_CWODPLT"=[1]OUT_SyntheticFuels!$C$4:$C$1000)*1,("Var_cap"=[1]OUT_SyntheticFuels!$B$4:$B$1000)*1,[1]OUT_SyntheticFuels!H$4:H$1000)</f>
        <v>0.41346020695441793</v>
      </c>
      <c r="J2041" s="7" cm="1">
        <f t="array" ref="J2041">SUMPRODUCT(("CT_CWODPLT"=[1]OUT_SyntheticFuels!$C$4:$C$1000)*1,("Var_cap"=[1]OUT_SyntheticFuels!$B$4:$B$1000)*1,[1]OUT_SyntheticFuels!I$4:I$1000)</f>
        <v>0.44683631841220073</v>
      </c>
      <c r="K2041" s="7" cm="1">
        <f t="array" ref="K2041">SUMPRODUCT(("CT_CWODPLT"=[1]OUT_SyntheticFuels!$C$4:$C$1000)*1,("Var_cap"=[1]OUT_SyntheticFuels!$B$4:$B$1000)*1,[1]OUT_SyntheticFuels!J$4:J$1000)</f>
        <v>0.45539509807733086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8.2595951326392403E-7</v>
      </c>
      <c r="J2042" s="7" cm="1">
        <f t="array" ref="J2042">SUMPRODUCT(("SUP_H2NGA"=[1]OUT_SyntheticFuels!$C$4:$C$1000)*1,("Var_cap"=[1]OUT_SyntheticFuels!$B$4:$B$1000)*1,[1]OUT_SyntheticFuels!I$4:I$1000)</f>
        <v>9.9962805765110927E-5</v>
      </c>
      <c r="K2042" s="7" cm="1">
        <f t="array" ref="K2042">SUMPRODUCT(("SUP_H2NGA"=[1]OUT_SyntheticFuels!$C$4:$C$1000)*1,("Var_cap"=[1]OUT_SyntheticFuels!$B$4:$B$1000)*1,[1]OUT_SyntheticFuels!J$4:J$1000)</f>
        <v>1.0034281730538163E-4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1.26078539759003E-6</v>
      </c>
      <c r="J2043" s="7" cm="1">
        <f t="array" ref="J2043">SUMPRODUCT(("SUP_H2DSL"=[1]OUT_SyntheticFuels!$C$4:$C$1000)*1,("Var_cap"=[1]OUT_SyntheticFuels!$B$4:$B$1000)*1,[1]OUT_SyntheticFuels!I$4:I$1000)</f>
        <v>0.46164328518854231</v>
      </c>
      <c r="K2043" s="7" cm="1">
        <f t="array" ref="K2043">SUMPRODUCT(("SUP_H2DSL"=[1]OUT_SyntheticFuels!$C$4:$C$1000)*1,("Var_cap"=[1]OUT_SyntheticFuels!$B$4:$B$1000)*1,[1]OUT_SyntheticFuels!J$4:J$1000)</f>
        <v>1.0398147886118516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1.20720777297868E-6</v>
      </c>
      <c r="J2044" s="7" cm="1">
        <f t="array" ref="J2044">SUMPRODUCT(("SUP_H2GSL"=[1]OUT_SyntheticFuels!$C$4:$C$1000)*1,("Var_cap"=[1]OUT_SyntheticFuels!$B$4:$B$1000)*1,[1]OUT_SyntheticFuels!I$4:I$1000)</f>
        <v>4.6375929943177671E-2</v>
      </c>
      <c r="K2044" s="7" cm="1">
        <f t="array" ref="K2044">SUMPRODUCT(("SUP_H2GSL"=[1]OUT_SyntheticFuels!$C$4:$C$1000)*1,("Var_cap"=[1]OUT_SyntheticFuels!$B$4:$B$1000)*1,[1]OUT_SyntheticFuels!J$4:J$1000)</f>
        <v>4.6376159097581388E-2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713.37730358480474</v>
      </c>
      <c r="D3" s="3">
        <f t="shared" ref="D3:H3" si="0">SUM(D4:D7)</f>
        <v>703.77301396767871</v>
      </c>
      <c r="E3" s="3">
        <f t="shared" si="0"/>
        <v>683.18451784737431</v>
      </c>
      <c r="F3" s="3">
        <f t="shared" si="0"/>
        <v>633.24971113170432</v>
      </c>
      <c r="G3" s="3">
        <f t="shared" si="0"/>
        <v>573.83932393549537</v>
      </c>
      <c r="H3" s="3">
        <f t="shared" si="0"/>
        <v>543.70147445965847</v>
      </c>
    </row>
    <row r="4" spans="2:8" x14ac:dyDescent="0.25">
      <c r="B4" s="25" t="s">
        <v>1728</v>
      </c>
      <c r="C4" s="1">
        <f>'SPS1'!F761</f>
        <v>142.21733994536683</v>
      </c>
      <c r="D4" s="1">
        <f>'SPS1'!G761</f>
        <v>140.22026999814398</v>
      </c>
      <c r="E4" s="1">
        <f>'SPS1'!H761</f>
        <v>140.8254287283967</v>
      </c>
      <c r="F4" s="1">
        <f>'SPS1'!I761</f>
        <v>144.3130631689026</v>
      </c>
      <c r="G4" s="1">
        <f>'SPS1'!J761</f>
        <v>147.31073456668997</v>
      </c>
      <c r="H4" s="1">
        <f>'SPS1'!K761</f>
        <v>152.27516657649025</v>
      </c>
    </row>
    <row r="5" spans="2:8" x14ac:dyDescent="0.25">
      <c r="B5" s="25" t="s">
        <v>1729</v>
      </c>
      <c r="C5" s="1">
        <f>'SPS1'!F880</f>
        <v>140.10105531346807</v>
      </c>
      <c r="D5" s="1">
        <f>'SPS1'!G880</f>
        <v>139.86321212070524</v>
      </c>
      <c r="E5" s="1">
        <f>'SPS1'!H880</f>
        <v>142.48679429760978</v>
      </c>
      <c r="F5" s="1">
        <f>'SPS1'!I880</f>
        <v>137.4208652601711</v>
      </c>
      <c r="G5" s="1">
        <f>'SPS1'!J880</f>
        <v>124.79681984167236</v>
      </c>
      <c r="H5" s="1">
        <f>'SPS1'!K880</f>
        <v>115.42087924768204</v>
      </c>
    </row>
    <row r="6" spans="2:8" x14ac:dyDescent="0.25">
      <c r="B6" s="25" t="s">
        <v>1730</v>
      </c>
      <c r="C6" s="1">
        <f>'SPS1'!F970</f>
        <v>217.1008673269229</v>
      </c>
      <c r="D6" s="1">
        <f>'SPS1'!G970</f>
        <v>216.42894398404715</v>
      </c>
      <c r="E6" s="1">
        <f>'SPS1'!H970</f>
        <v>215.01154942567291</v>
      </c>
      <c r="F6" s="1">
        <f>'SPS1'!I970</f>
        <v>210.97607320126562</v>
      </c>
      <c r="G6" s="1">
        <f>'SPS1'!J970</f>
        <v>193.02993808380819</v>
      </c>
      <c r="H6" s="1">
        <f>'SPS1'!K970</f>
        <v>180.89752159157587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213.95804099904697</v>
      </c>
      <c r="D7" s="1">
        <f>'SPS1'!G1134+'SPS1'!G1313+'SPS1'!G1397+'SPS1'!G1481+'SPS1'!G1488+'SPS1'!G1495+'SPS1'!G1544+'SPS1'!G1591+'SPS1'!G1638</f>
        <v>207.26058786478231</v>
      </c>
      <c r="E7" s="1">
        <f>'SPS1'!H1134+'SPS1'!H1313+'SPS1'!H1397+'SPS1'!H1481+'SPS1'!H1488+'SPS1'!H1495+'SPS1'!H1544+'SPS1'!H1591+'SPS1'!H1638</f>
        <v>184.86074539569489</v>
      </c>
      <c r="F7" s="1">
        <f>'SPS1'!I1134+'SPS1'!I1313+'SPS1'!I1397+'SPS1'!I1481+'SPS1'!I1488+'SPS1'!I1495+'SPS1'!I1544+'SPS1'!I1591+'SPS1'!I1638</f>
        <v>140.53970950136502</v>
      </c>
      <c r="G7" s="1">
        <f>'SPS1'!J1134+'SPS1'!J1313+'SPS1'!J1397+'SPS1'!J1481+'SPS1'!J1488+'SPS1'!J1495+'SPS1'!J1544+'SPS1'!J1591+'SPS1'!J1638</f>
        <v>108.70183144332488</v>
      </c>
      <c r="H7" s="1">
        <f>'SPS1'!K1134+'SPS1'!K1313+'SPS1'!K1397+'SPS1'!K1481+'SPS1'!K1488+'SPS1'!K1495+'SPS1'!K1544+'SPS1'!K1591+'SPS1'!K1638</f>
        <v>95.107907043910259</v>
      </c>
    </row>
    <row r="8" spans="2:8" x14ac:dyDescent="0.25">
      <c r="B8" s="2" t="s">
        <v>1736</v>
      </c>
      <c r="C8" s="3">
        <f>SUM(C9:C12)</f>
        <v>508.7166228680029</v>
      </c>
      <c r="D8" s="3">
        <f t="shared" ref="D8:H8" si="1">SUM(D9:D12)</f>
        <v>495.47675785801948</v>
      </c>
      <c r="E8" s="3">
        <f t="shared" si="1"/>
        <v>483.24446414119262</v>
      </c>
      <c r="F8" s="3">
        <f t="shared" si="1"/>
        <v>513.77607867276208</v>
      </c>
      <c r="G8" s="3">
        <f t="shared" si="1"/>
        <v>468.53412072031847</v>
      </c>
      <c r="H8" s="3">
        <f t="shared" si="1"/>
        <v>466.823593686094</v>
      </c>
    </row>
    <row r="9" spans="2:8" x14ac:dyDescent="0.25">
      <c r="B9" s="25" t="s">
        <v>1733</v>
      </c>
      <c r="C9" s="1">
        <f>'SPS1'!F289+'SPS1'!F407</f>
        <v>493.39304095360956</v>
      </c>
      <c r="D9" s="1">
        <f>'SPS1'!G289+'SPS1'!G407</f>
        <v>473.65402071743654</v>
      </c>
      <c r="E9" s="1">
        <f>'SPS1'!H289+'SPS1'!H407</f>
        <v>457.17332710628426</v>
      </c>
      <c r="F9" s="1">
        <f>'SPS1'!I289+'SPS1'!I407</f>
        <v>487.00151274113153</v>
      </c>
      <c r="G9" s="1">
        <f>'SPS1'!J289+'SPS1'!J407</f>
        <v>428.30008673320162</v>
      </c>
      <c r="H9" s="1">
        <f>'SPS1'!K289+'SPS1'!K407</f>
        <v>394.87494698634248</v>
      </c>
    </row>
    <row r="10" spans="2:8" x14ac:dyDescent="0.25">
      <c r="B10" s="25" t="s">
        <v>1734</v>
      </c>
      <c r="C10" s="1">
        <f>'SPS1'!F588+'SPS1'!F602+'SPS1'!F642</f>
        <v>15.3161474360203</v>
      </c>
      <c r="D10" s="1">
        <f>'SPS1'!G588+'SPS1'!G602+'SPS1'!G642</f>
        <v>21.795891145101582</v>
      </c>
      <c r="E10" s="1">
        <f>'SPS1'!H588+'SPS1'!H602+'SPS1'!H642</f>
        <v>26.03513409520113</v>
      </c>
      <c r="F10" s="1">
        <f>'SPS1'!I588+'SPS1'!I602+'SPS1'!I642</f>
        <v>26.672189614880917</v>
      </c>
      <c r="G10" s="1">
        <f>'SPS1'!J588+'SPS1'!J602+'SPS1'!J642</f>
        <v>27.83906866262236</v>
      </c>
      <c r="H10" s="1">
        <f>'SPS1'!K588+'SPS1'!K602+'SPS1'!K642</f>
        <v>35.810308933753753</v>
      </c>
    </row>
    <row r="11" spans="2:8" x14ac:dyDescent="0.25">
      <c r="B11" s="25" t="s">
        <v>1732</v>
      </c>
      <c r="C11" s="1">
        <f>'SPS1'!F677</f>
        <v>7.4344783730517505E-3</v>
      </c>
      <c r="D11" s="1">
        <f>'SPS1'!G677</f>
        <v>2.6845995481400764E-2</v>
      </c>
      <c r="E11" s="1">
        <f>'SPS1'!H677</f>
        <v>3.600293970721187E-2</v>
      </c>
      <c r="F11" s="1">
        <f>'SPS1'!I677</f>
        <v>0.1023763167496589</v>
      </c>
      <c r="G11" s="1">
        <f>'SPS1'!J677</f>
        <v>12.394935924206102</v>
      </c>
      <c r="H11" s="1">
        <f>'SPS1'!K677</f>
        <v>36.138203777035443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2.9400288382592E-5</v>
      </c>
      <c r="H12" s="1">
        <f>'SPS1'!K1702</f>
        <v>1.3398896240215822E-4</v>
      </c>
    </row>
    <row r="13" spans="2:8" x14ac:dyDescent="0.25">
      <c r="B13" s="2" t="s">
        <v>1737</v>
      </c>
      <c r="C13" s="3">
        <f>'SPS1'!F2+'SPS1'!F20-'SPS1'!F55</f>
        <v>961.91959894132151</v>
      </c>
      <c r="D13" s="3">
        <f>'SPS1'!G2+'SPS1'!G20-'SPS1'!G55</f>
        <v>960.42601340311626</v>
      </c>
      <c r="E13" s="3">
        <f>'SPS1'!H2+'SPS1'!H20-'SPS1'!H55</f>
        <v>898.54883952698651</v>
      </c>
      <c r="F13" s="3">
        <f>'SPS1'!I2+'SPS1'!I20-'SPS1'!I55</f>
        <v>857.03998220583594</v>
      </c>
      <c r="G13" s="3">
        <f>'SPS1'!J2+'SPS1'!J20-'SPS1'!J55</f>
        <v>721.91983483236208</v>
      </c>
      <c r="H13" s="3">
        <f>'SPS1'!K2+'SPS1'!K20-'SPS1'!K55</f>
        <v>649.85408270147968</v>
      </c>
    </row>
    <row r="14" spans="2:8" x14ac:dyDescent="0.25">
      <c r="B14" s="25" t="s">
        <v>1738</v>
      </c>
      <c r="C14" s="1">
        <f>'SPS1'!F2</f>
        <v>299.34486656495159</v>
      </c>
      <c r="D14" s="1">
        <f>'SPS1'!G2</f>
        <v>292.70417024849314</v>
      </c>
      <c r="E14" s="1">
        <f>'SPS1'!H2</f>
        <v>336.70516066005337</v>
      </c>
      <c r="F14" s="1">
        <f>'SPS1'!I2</f>
        <v>364.19569192607952</v>
      </c>
      <c r="G14" s="1">
        <f>'SPS1'!J2</f>
        <v>426.01621402548358</v>
      </c>
      <c r="H14" s="1">
        <f>'SPS1'!K2</f>
        <v>569.05581037596721</v>
      </c>
    </row>
    <row r="15" spans="2:8" x14ac:dyDescent="0.25">
      <c r="B15" s="25" t="s">
        <v>19</v>
      </c>
      <c r="C15" s="1">
        <f>'SPS1'!F20</f>
        <v>779.74473444807472</v>
      </c>
      <c r="D15" s="1">
        <f>'SPS1'!G20</f>
        <v>703.30082558284107</v>
      </c>
      <c r="E15" s="1">
        <f>'SPS1'!H20</f>
        <v>616.69478645646768</v>
      </c>
      <c r="F15" s="1">
        <f>'SPS1'!I20</f>
        <v>523.91184927149936</v>
      </c>
      <c r="G15" s="1">
        <f>'SPS1'!J20</f>
        <v>309.95821949499219</v>
      </c>
      <c r="H15" s="1">
        <f>'SPS1'!K20</f>
        <v>102.45900181392564</v>
      </c>
    </row>
    <row r="16" spans="2:8" x14ac:dyDescent="0.25">
      <c r="B16" s="25" t="s">
        <v>24</v>
      </c>
      <c r="C16" s="1">
        <f>'SPS1'!F55</f>
        <v>117.17000207170486</v>
      </c>
      <c r="D16" s="1">
        <f>'SPS1'!G55</f>
        <v>35.578982428217927</v>
      </c>
      <c r="E16" s="1">
        <f>'SPS1'!H55</f>
        <v>54.851107589534593</v>
      </c>
      <c r="F16" s="1">
        <f>'SPS1'!I55</f>
        <v>31.067558991743045</v>
      </c>
      <c r="G16" s="1">
        <f>'SPS1'!J55</f>
        <v>14.054598688113654</v>
      </c>
      <c r="H16" s="1">
        <f>'SPS1'!K55</f>
        <v>21.660729488413196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2025-05-12T16:14:05Z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