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er_k\Documents\GitHub\stem_to_premise_advanced_geothermal\dev\"/>
    </mc:Choice>
  </mc:AlternateContent>
  <xr:revisionPtr revIDLastSave="0" documentId="13_ncr:1_{DF92AC86-9127-4A5C-80E3-BACDFB3940AF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K1688" i="1" a="1"/>
  <c r="K1688" i="1" s="1"/>
  <c r="H1688" i="1" a="1"/>
  <c r="H1688" i="1" s="1"/>
  <c r="I1688" i="1" a="1"/>
  <c r="I1688" i="1" s="1"/>
  <c r="F1688" i="1" a="1"/>
  <c r="F1688" i="1" s="1"/>
  <c r="J1688" i="1" a="1"/>
  <c r="J1688" i="1" s="1"/>
  <c r="G1688" i="1" a="1"/>
  <c r="G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G1580" i="1" a="1"/>
  <c r="G1580" i="1" s="1"/>
  <c r="J1596" i="1" a="1"/>
  <c r="J1596" i="1" s="1"/>
  <c r="K1594" i="1" a="1"/>
  <c r="K1594" i="1" s="1"/>
  <c r="J1594" i="1" a="1"/>
  <c r="J1594" i="1" s="1"/>
  <c r="K1580" i="1" a="1"/>
  <c r="K1580" i="1" s="1"/>
  <c r="H1594" i="1" a="1"/>
  <c r="H1594" i="1" s="1"/>
  <c r="I1594" i="1" a="1"/>
  <c r="I1594" i="1" s="1"/>
  <c r="F1594" i="1" a="1"/>
  <c r="F1594" i="1" s="1"/>
  <c r="J1580" i="1" a="1"/>
  <c r="J1580" i="1" s="1"/>
  <c r="K1593" i="1" a="1"/>
  <c r="K1593" i="1" s="1"/>
  <c r="I1580" i="1" a="1"/>
  <c r="I1580" i="1" s="1"/>
  <c r="J1593" i="1" a="1"/>
  <c r="J1593" i="1" s="1"/>
  <c r="G1593" i="1" a="1"/>
  <c r="G1593" i="1" s="1"/>
  <c r="G1596" i="1" a="1"/>
  <c r="G1596" i="1" s="1"/>
  <c r="F1596" i="1" a="1"/>
  <c r="F1596" i="1" s="1"/>
  <c r="F1580" i="1" a="1"/>
  <c r="F1580" i="1" s="1"/>
  <c r="H1596" i="1" a="1"/>
  <c r="H1596" i="1" s="1"/>
  <c r="I1593" i="1" a="1"/>
  <c r="I1593" i="1" s="1"/>
  <c r="F1593" i="1" a="1"/>
  <c r="F1593" i="1" s="1"/>
  <c r="G1594" i="1" a="1"/>
  <c r="G1594" i="1" s="1"/>
  <c r="K1596" i="1" a="1"/>
  <c r="K1596" i="1" s="1"/>
  <c r="I1596" i="1" a="1"/>
  <c r="I1596" i="1" s="1"/>
  <c r="H1593" i="1" a="1"/>
  <c r="H1593" i="1" s="1"/>
  <c r="H1580" i="1" a="1"/>
  <c r="H1580" i="1" s="1"/>
  <c r="J1570" i="1" a="1"/>
  <c r="J1570" i="1" s="1"/>
  <c r="F1579" i="1" a="1"/>
  <c r="F1579" i="1" s="1"/>
  <c r="K1570" i="1" a="1"/>
  <c r="K1570" i="1" s="1"/>
  <c r="K1578" i="1" a="1"/>
  <c r="K1578" i="1" s="1"/>
  <c r="I1578" i="1" a="1"/>
  <c r="I1578" i="1" s="1"/>
  <c r="K1575" i="1" a="1"/>
  <c r="K1575" i="1" s="1"/>
  <c r="G1574" i="1" a="1"/>
  <c r="G1574" i="1" s="1"/>
  <c r="H1578" i="1" a="1"/>
  <c r="H1578" i="1" s="1"/>
  <c r="J1577" i="1" a="1"/>
  <c r="J1577" i="1" s="1"/>
  <c r="K1574" i="1" a="1"/>
  <c r="K1574" i="1" s="1"/>
  <c r="J1576" i="1" a="1"/>
  <c r="J1576" i="1" s="1"/>
  <c r="H1570" i="1" a="1"/>
  <c r="H1570" i="1" s="1"/>
  <c r="H1573" i="1" a="1"/>
  <c r="H1573" i="1" s="1"/>
  <c r="I1576" i="1" a="1"/>
  <c r="I1576" i="1" s="1"/>
  <c r="F1576" i="1" a="1"/>
  <c r="F1576" i="1" s="1"/>
  <c r="J1574" i="1" a="1"/>
  <c r="J1574" i="1" s="1"/>
  <c r="H1574" i="1" a="1"/>
  <c r="H1574" i="1" s="1"/>
  <c r="G1570" i="1" a="1"/>
  <c r="G1570" i="1" s="1"/>
  <c r="I1577" i="1" a="1"/>
  <c r="I1577" i="1" s="1"/>
  <c r="I1575" i="1" a="1"/>
  <c r="I1575" i="1" s="1"/>
  <c r="F1575" i="1" a="1"/>
  <c r="F1575" i="1" s="1"/>
  <c r="K1572" i="1" a="1"/>
  <c r="K1572" i="1" s="1"/>
  <c r="F1570" i="1" a="1"/>
  <c r="F1570" i="1" s="1"/>
  <c r="G1576" i="1" a="1"/>
  <c r="G1576" i="1" s="1"/>
  <c r="K1573" i="1" a="1"/>
  <c r="K1573" i="1" s="1"/>
  <c r="G1578" i="1" a="1"/>
  <c r="G1578" i="1" s="1"/>
  <c r="K1577" i="1" a="1"/>
  <c r="K1577" i="1" s="1"/>
  <c r="H1577" i="1" a="1"/>
  <c r="H1577" i="1" s="1"/>
  <c r="H1575" i="1" a="1"/>
  <c r="H1575" i="1" s="1"/>
  <c r="I1572" i="1" a="1"/>
  <c r="I1572" i="1" s="1"/>
  <c r="H1572" i="1" a="1"/>
  <c r="H1572" i="1" s="1"/>
  <c r="F1574" i="1" a="1"/>
  <c r="F1574" i="1" s="1"/>
  <c r="G1577" i="1" a="1"/>
  <c r="G1577" i="1" s="1"/>
  <c r="J1575" i="1" a="1"/>
  <c r="J1575" i="1" s="1"/>
  <c r="I1574" i="1" a="1"/>
  <c r="I1574" i="1" s="1"/>
  <c r="G1575" i="1" a="1"/>
  <c r="G1575" i="1" s="1"/>
  <c r="J1573" i="1" a="1"/>
  <c r="J1573" i="1" s="1"/>
  <c r="F1572" i="1" a="1"/>
  <c r="F1572" i="1" s="1"/>
  <c r="I1570" i="1" a="1"/>
  <c r="I1570" i="1" s="1"/>
  <c r="J1572" i="1" a="1"/>
  <c r="J1572" i="1" s="1"/>
  <c r="J1579" i="1" a="1"/>
  <c r="J1579" i="1" s="1"/>
  <c r="F1578" i="1" a="1"/>
  <c r="F1578" i="1" s="1"/>
  <c r="K1576" i="1" a="1"/>
  <c r="K1576" i="1" s="1"/>
  <c r="H1576" i="1" a="1"/>
  <c r="H1576" i="1" s="1"/>
  <c r="G1573" i="1" a="1"/>
  <c r="G1573" i="1" s="1"/>
  <c r="I1573" i="1" a="1"/>
  <c r="I1573" i="1" s="1"/>
  <c r="F1573" i="1" a="1"/>
  <c r="F1573" i="1" s="1"/>
  <c r="G1572" i="1" a="1"/>
  <c r="G1572" i="1" s="1"/>
  <c r="F1577" i="1" a="1"/>
  <c r="F1577" i="1" s="1"/>
  <c r="K1579" i="1" a="1"/>
  <c r="K1579" i="1" s="1"/>
  <c r="I1579" i="1" a="1"/>
  <c r="I1579" i="1" s="1"/>
  <c r="H1579" i="1" a="1"/>
  <c r="H1579" i="1" s="1"/>
  <c r="J1578" i="1" a="1"/>
  <c r="J1578" i="1" s="1"/>
  <c r="G1579" i="1" a="1"/>
  <c r="G1579" i="1" s="1"/>
  <c r="H1562" i="1" a="1"/>
  <c r="H1562" i="1" s="1"/>
  <c r="F1562" i="1" a="1"/>
  <c r="F1562" i="1" s="1"/>
  <c r="I1546" i="1" a="1"/>
  <c r="I1546" i="1" s="1"/>
  <c r="K1556" i="1" a="1"/>
  <c r="K1556" i="1" s="1"/>
  <c r="K1555" i="1" a="1"/>
  <c r="K1555" i="1" s="1"/>
  <c r="K1549" i="1" a="1"/>
  <c r="K1549" i="1" s="1"/>
  <c r="H1555" i="1" a="1"/>
  <c r="H1555" i="1" s="1"/>
  <c r="F1549" i="1" a="1"/>
  <c r="F1549" i="1" s="1"/>
  <c r="G1564" i="1" a="1"/>
  <c r="G1564" i="1" s="1"/>
  <c r="F1564" i="1" a="1"/>
  <c r="F1564" i="1" s="1"/>
  <c r="K1563" i="1" a="1"/>
  <c r="K1563" i="1" s="1"/>
  <c r="F1555" i="1" a="1"/>
  <c r="F1555" i="1" s="1"/>
  <c r="J1563" i="1" a="1"/>
  <c r="J1563" i="1" s="1"/>
  <c r="I1563" i="1" a="1"/>
  <c r="I1563" i="1" s="1"/>
  <c r="H1556" i="1" a="1"/>
  <c r="H1556" i="1" s="1"/>
  <c r="K1547" i="1" a="1"/>
  <c r="K1547" i="1" s="1"/>
  <c r="H1563" i="1" a="1"/>
  <c r="H1563" i="1" s="1"/>
  <c r="G1563" i="1" a="1"/>
  <c r="G1563" i="1" s="1"/>
  <c r="J1556" i="1" a="1"/>
  <c r="J1556" i="1" s="1"/>
  <c r="F1556" i="1" a="1"/>
  <c r="F1556" i="1" s="1"/>
  <c r="I1555" i="1" a="1"/>
  <c r="I1555" i="1" s="1"/>
  <c r="I1547" i="1" a="1"/>
  <c r="I1547" i="1" s="1"/>
  <c r="H1547" i="1" a="1"/>
  <c r="H1547" i="1" s="1"/>
  <c r="K1546" i="1" a="1"/>
  <c r="K1546" i="1" s="1"/>
  <c r="G1562" i="1" a="1"/>
  <c r="G1562" i="1" s="1"/>
  <c r="F1563" i="1" a="1"/>
  <c r="F1563" i="1" s="1"/>
  <c r="K1562" i="1" a="1"/>
  <c r="K1562" i="1" s="1"/>
  <c r="G1555" i="1" a="1"/>
  <c r="G1555" i="1" s="1"/>
  <c r="I1562" i="1" a="1"/>
  <c r="I1562" i="1" s="1"/>
  <c r="G1549" i="1" a="1"/>
  <c r="G1549" i="1" s="1"/>
  <c r="F1547" i="1" a="1"/>
  <c r="F1547" i="1" s="1"/>
  <c r="G1556" i="1" a="1"/>
  <c r="G1556" i="1" s="1"/>
  <c r="J1547" i="1" a="1"/>
  <c r="J1547" i="1" s="1"/>
  <c r="J1546" i="1" a="1"/>
  <c r="J1546" i="1" s="1"/>
  <c r="I1556" i="1" a="1"/>
  <c r="I1556" i="1" s="1"/>
  <c r="J1555" i="1" a="1"/>
  <c r="J1555" i="1" s="1"/>
  <c r="I1549" i="1" a="1"/>
  <c r="I1549" i="1" s="1"/>
  <c r="K1564" i="1" a="1"/>
  <c r="K1564" i="1" s="1"/>
  <c r="G1547" i="1" a="1"/>
  <c r="G1547" i="1" s="1"/>
  <c r="J1562" i="1" a="1"/>
  <c r="J1562" i="1" s="1"/>
  <c r="H1549" i="1" a="1"/>
  <c r="H1549" i="1" s="1"/>
  <c r="J1564" i="1" a="1"/>
  <c r="J1564" i="1" s="1"/>
  <c r="J1549" i="1" a="1"/>
  <c r="J1549" i="1" s="1"/>
  <c r="I1564" i="1" a="1"/>
  <c r="I1564" i="1" s="1"/>
  <c r="H1564" i="1" a="1"/>
  <c r="H1564" i="1" s="1"/>
  <c r="J1527" i="1" a="1"/>
  <c r="J1527" i="1" s="1"/>
  <c r="G1522" i="1" a="1"/>
  <c r="G1522" i="1" s="1"/>
  <c r="G1529" i="1" a="1"/>
  <c r="G1529" i="1" s="1"/>
  <c r="F1528" i="1" a="1"/>
  <c r="F1528" i="1" s="1"/>
  <c r="F1525" i="1" a="1"/>
  <c r="F1525" i="1" s="1"/>
  <c r="H1524" i="1" a="1"/>
  <c r="H1524" i="1"/>
  <c r="K1527" i="1" a="1"/>
  <c r="K1527" i="1" s="1"/>
  <c r="J1523" i="1" a="1"/>
  <c r="J1523" i="1" s="1"/>
  <c r="I1521" i="1" a="1"/>
  <c r="I1521" i="1" s="1"/>
  <c r="F1529" i="1" a="1"/>
  <c r="F1529" i="1" s="1"/>
  <c r="J1526" i="1" a="1"/>
  <c r="J1526" i="1" s="1"/>
  <c r="K1522" i="1" a="1"/>
  <c r="K1522" i="1" s="1"/>
  <c r="K1523" i="1" a="1"/>
  <c r="K1523" i="1" s="1"/>
  <c r="I1525" i="1" a="1"/>
  <c r="I1525" i="1" s="1"/>
  <c r="K1529" i="1" a="1"/>
  <c r="K1529" i="1" s="1"/>
  <c r="G1546" i="1" a="1"/>
  <c r="G1546" i="1" s="1"/>
  <c r="F1524" i="1" a="1"/>
  <c r="F1524" i="1" s="1"/>
  <c r="I1523" i="1" a="1"/>
  <c r="I1523" i="1" s="1"/>
  <c r="H1523" i="1" a="1"/>
  <c r="H1523" i="1" s="1"/>
  <c r="F1523" i="1" a="1"/>
  <c r="F1523" i="1" s="1"/>
  <c r="I1522" i="1" a="1"/>
  <c r="I1522" i="1" s="1"/>
  <c r="J1521" i="1" a="1"/>
  <c r="J1521" i="1" s="1"/>
  <c r="J1529" i="1" a="1"/>
  <c r="J1529" i="1" s="1"/>
  <c r="H1527" i="1" a="1"/>
  <c r="H1527" i="1" s="1"/>
  <c r="G1527" i="1" a="1"/>
  <c r="G1527" i="1" s="1"/>
  <c r="G1526" i="1" a="1"/>
  <c r="G1526" i="1" s="1"/>
  <c r="H1525" i="1" a="1"/>
  <c r="H1525" i="1" s="1"/>
  <c r="I1529" i="1" a="1"/>
  <c r="I1529" i="1" s="1"/>
  <c r="G1528" i="1" a="1"/>
  <c r="G1528" i="1" s="1"/>
  <c r="K1526" i="1" a="1"/>
  <c r="K1526" i="1" s="1"/>
  <c r="K1525" i="1" a="1"/>
  <c r="K1525" i="1" s="1"/>
  <c r="J1525" i="1" a="1"/>
  <c r="J1525" i="1" s="1"/>
  <c r="K1521" i="1" a="1"/>
  <c r="K1521" i="1" s="1"/>
  <c r="F1526" i="1" a="1"/>
  <c r="F1526" i="1" s="1"/>
  <c r="I1528" i="1" a="1"/>
  <c r="I1528" i="1" s="1"/>
  <c r="G1523" i="1" a="1"/>
  <c r="G1523" i="1" s="1"/>
  <c r="K1528" i="1" a="1"/>
  <c r="K1528" i="1" s="1"/>
  <c r="H1528" i="1" a="1"/>
  <c r="H1528" i="1" s="1"/>
  <c r="H1526" i="1" a="1"/>
  <c r="H1526" i="1" s="1"/>
  <c r="H1522" i="1" a="1"/>
  <c r="H1522" i="1" s="1"/>
  <c r="I1524" i="1" a="1"/>
  <c r="I1524" i="1" s="1"/>
  <c r="I1527" i="1" a="1"/>
  <c r="I1527" i="1" s="1"/>
  <c r="I1526" i="1" a="1"/>
  <c r="I1526" i="1" s="1"/>
  <c r="J1528" i="1" a="1"/>
  <c r="J1528" i="1" s="1"/>
  <c r="G1525" i="1" a="1"/>
  <c r="G1525" i="1" s="1"/>
  <c r="G1524" i="1" a="1"/>
  <c r="G1524" i="1" s="1"/>
  <c r="H1546" i="1" a="1"/>
  <c r="H1546" i="1" s="1"/>
  <c r="F1522" i="1" a="1"/>
  <c r="F1522" i="1" s="1"/>
  <c r="F1546" i="1" a="1"/>
  <c r="F1546" i="1" s="1"/>
  <c r="F1527" i="1" a="1"/>
  <c r="F1527" i="1" s="1"/>
  <c r="H1529" i="1" a="1"/>
  <c r="H1529" i="1" s="1"/>
  <c r="K1524" i="1" a="1"/>
  <c r="K1524" i="1" s="1"/>
  <c r="J1524" i="1" a="1"/>
  <c r="J1524" i="1" s="1"/>
  <c r="J1522" i="1" a="1"/>
  <c r="J1522" i="1" s="1"/>
  <c r="J1515" i="1" a="1"/>
  <c r="J1515" i="1" s="1"/>
  <c r="G1517" i="1" a="1"/>
  <c r="G1517" i="1" s="1"/>
  <c r="F1517" i="1" a="1"/>
  <c r="F1517" i="1" s="1"/>
  <c r="H1511" i="1" a="1"/>
  <c r="H1511" i="1" s="1"/>
  <c r="G1521" i="1" a="1"/>
  <c r="G1521" i="1" s="1"/>
  <c r="F1521" i="1" a="1"/>
  <c r="F1521" i="1" s="1"/>
  <c r="K1519" i="1" a="1"/>
  <c r="K1519" i="1" s="1"/>
  <c r="I1518" i="1" a="1"/>
  <c r="I1518" i="1" s="1"/>
  <c r="K1513" i="1" a="1"/>
  <c r="K1513" i="1" s="1"/>
  <c r="I1513" i="1" a="1"/>
  <c r="I1513" i="1" s="1"/>
  <c r="H1515" i="1" a="1"/>
  <c r="H1515" i="1" s="1"/>
  <c r="G1511" i="1" a="1"/>
  <c r="G1511" i="1" s="1"/>
  <c r="J1517" i="1" a="1"/>
  <c r="J1517" i="1" s="1"/>
  <c r="K1511" i="1" a="1"/>
  <c r="K1511" i="1" s="1"/>
  <c r="J1520" i="1" a="1"/>
  <c r="J1520" i="1" s="1"/>
  <c r="H1512" i="1" a="1"/>
  <c r="H1512" i="1" s="1"/>
  <c r="F1519" i="1" a="1"/>
  <c r="F1519" i="1" s="1"/>
  <c r="G1515" i="1" a="1"/>
  <c r="G1515" i="1"/>
  <c r="H1514" i="1" a="1"/>
  <c r="H1514" i="1" s="1"/>
  <c r="I1520" i="1" a="1"/>
  <c r="I1520" i="1" s="1"/>
  <c r="J1512" i="1" a="1"/>
  <c r="J1512" i="1" s="1"/>
  <c r="H1520" i="1" a="1"/>
  <c r="H1520" i="1" s="1"/>
  <c r="G1520" i="1" a="1"/>
  <c r="G1520" i="1" s="1"/>
  <c r="F1520" i="1" a="1"/>
  <c r="F1520" i="1" s="1"/>
  <c r="H1519" i="1" a="1"/>
  <c r="H1519" i="1" s="1"/>
  <c r="K1518" i="1" a="1"/>
  <c r="K1518" i="1" s="1"/>
  <c r="F1513" i="1" a="1"/>
  <c r="F1513" i="1" s="1"/>
  <c r="G1519" i="1" a="1"/>
  <c r="G1519" i="1" s="1"/>
  <c r="H1513" i="1" a="1"/>
  <c r="H1513" i="1" s="1"/>
  <c r="J1518" i="1" a="1"/>
  <c r="J1518" i="1" s="1"/>
  <c r="H1518" i="1" a="1"/>
  <c r="H1518" i="1" s="1"/>
  <c r="F1511" i="1" a="1"/>
  <c r="F1511" i="1" s="1"/>
  <c r="F1514" i="1" a="1"/>
  <c r="F1514" i="1" s="1"/>
  <c r="G1518" i="1" a="1"/>
  <c r="G1518" i="1" s="1"/>
  <c r="K1517" i="1" a="1"/>
  <c r="K1517" i="1" s="1"/>
  <c r="I1514" i="1" a="1"/>
  <c r="I1514" i="1" s="1"/>
  <c r="I1517" i="1" a="1"/>
  <c r="I1517" i="1" s="1"/>
  <c r="J1511" i="1" a="1"/>
  <c r="J1511" i="1" s="1"/>
  <c r="J1514" i="1" a="1"/>
  <c r="J1514" i="1" s="1"/>
  <c r="H1517" i="1" a="1"/>
  <c r="H1517" i="1" s="1"/>
  <c r="I1515" i="1" a="1"/>
  <c r="I1515" i="1" s="1"/>
  <c r="F1515" i="1" a="1"/>
  <c r="F1515" i="1" s="1"/>
  <c r="K1514" i="1" a="1"/>
  <c r="K1514" i="1" s="1"/>
  <c r="G1514" i="1" a="1"/>
  <c r="G1514" i="1" s="1"/>
  <c r="G1513" i="1" a="1"/>
  <c r="G1513" i="1" s="1"/>
  <c r="K1512" i="1" a="1"/>
  <c r="K1512" i="1" s="1"/>
  <c r="I1512" i="1" a="1"/>
  <c r="I1512" i="1" s="1"/>
  <c r="I1511" i="1" a="1"/>
  <c r="I1511" i="1" s="1"/>
  <c r="J1513" i="1" a="1"/>
  <c r="J1513" i="1" s="1"/>
  <c r="F1512" i="1" a="1"/>
  <c r="F1512" i="1" s="1"/>
  <c r="H1521" i="1" a="1"/>
  <c r="H1521" i="1" s="1"/>
  <c r="K1515" i="1" a="1"/>
  <c r="K1515" i="1" s="1"/>
  <c r="K1520" i="1" a="1"/>
  <c r="K1520" i="1" s="1"/>
  <c r="J1519" i="1" a="1"/>
  <c r="J1519" i="1" s="1"/>
  <c r="I1519" i="1" a="1"/>
  <c r="I1519" i="1" s="1"/>
  <c r="G1512" i="1" a="1"/>
  <c r="G1512" i="1" s="1"/>
  <c r="F1518" i="1" a="1"/>
  <c r="F1518" i="1" s="1"/>
  <c r="G1499" i="1" a="1"/>
  <c r="G1499" i="1" s="1"/>
  <c r="H1504" i="1" a="1"/>
  <c r="H1504" i="1" s="1"/>
  <c r="G1504" i="1" a="1"/>
  <c r="G1504" i="1" s="1"/>
  <c r="H1497" i="1" a="1"/>
  <c r="H1497" i="1" s="1"/>
  <c r="K1504" i="1" a="1"/>
  <c r="K1504" i="1" s="1"/>
  <c r="I1504" i="1" a="1"/>
  <c r="I1504" i="1" s="1"/>
  <c r="G1500" i="1" a="1"/>
  <c r="G1500" i="1" s="1"/>
  <c r="G1502" i="1" a="1"/>
  <c r="G1502" i="1" s="1"/>
  <c r="J1504" i="1" a="1"/>
  <c r="J1504" i="1" s="1"/>
  <c r="F1500" i="1" a="1"/>
  <c r="F1500" i="1" s="1"/>
  <c r="G1505" i="1" a="1"/>
  <c r="G1505" i="1" s="1"/>
  <c r="I1499" i="1" a="1"/>
  <c r="I1499" i="1" s="1"/>
  <c r="K1505" i="1" a="1"/>
  <c r="K1505" i="1" s="1"/>
  <c r="H1502" i="1" a="1"/>
  <c r="H1502" i="1" s="1"/>
  <c r="F1505" i="1" a="1"/>
  <c r="F1505" i="1" s="1"/>
  <c r="I1502" i="1" a="1"/>
  <c r="I1502" i="1" s="1"/>
  <c r="F1502" i="1" a="1"/>
  <c r="F1502" i="1" s="1"/>
  <c r="J1499" i="1" a="1"/>
  <c r="J1499" i="1" s="1"/>
  <c r="I1500" i="1" a="1"/>
  <c r="I1500" i="1" s="1"/>
  <c r="I1498" i="1" a="1"/>
  <c r="I1498" i="1" s="1"/>
  <c r="J1500" i="1" a="1"/>
  <c r="J1500" i="1" s="1"/>
  <c r="K1497" i="1" a="1"/>
  <c r="K1497" i="1" s="1"/>
  <c r="K1499" i="1" a="1"/>
  <c r="K1499" i="1" s="1"/>
  <c r="H1498" i="1" a="1"/>
  <c r="H1498" i="1" s="1"/>
  <c r="K1498" i="1" a="1"/>
  <c r="K1498" i="1" s="1"/>
  <c r="H1505" i="1" a="1"/>
  <c r="H1505" i="1" s="1"/>
  <c r="J1505" i="1" a="1"/>
  <c r="J1505" i="1" s="1"/>
  <c r="F1498" i="1" a="1"/>
  <c r="F1498" i="1" s="1"/>
  <c r="F1499" i="1" a="1"/>
  <c r="F1499" i="1" s="1"/>
  <c r="F1504" i="1" a="1"/>
  <c r="F1504" i="1" s="1"/>
  <c r="I1503" i="1" a="1"/>
  <c r="I1503" i="1" s="1"/>
  <c r="G1503" i="1" a="1"/>
  <c r="G1503" i="1" s="1"/>
  <c r="F1503" i="1" a="1"/>
  <c r="F1503" i="1"/>
  <c r="K1502" i="1" a="1"/>
  <c r="K1502" i="1" s="1"/>
  <c r="I1497" i="1" a="1"/>
  <c r="I1497" i="1" s="1"/>
  <c r="J1502" i="1" a="1"/>
  <c r="J1502" i="1" s="1"/>
  <c r="J1498" i="1" a="1"/>
  <c r="J1498" i="1" s="1"/>
  <c r="G1498" i="1" a="1"/>
  <c r="G1498" i="1" s="1"/>
  <c r="K1503" i="1" a="1"/>
  <c r="K1503" i="1"/>
  <c r="J1497" i="1" a="1"/>
  <c r="J1497" i="1" s="1"/>
  <c r="K1500" i="1" a="1"/>
  <c r="K1500" i="1" s="1"/>
  <c r="J1503" i="1" a="1"/>
  <c r="J1503" i="1" s="1"/>
  <c r="H1503" i="1" a="1"/>
  <c r="H1503" i="1" s="1"/>
  <c r="H1499" i="1" a="1"/>
  <c r="H1499" i="1" s="1"/>
  <c r="I1505" i="1" a="1"/>
  <c r="I1505" i="1"/>
  <c r="H1500" i="1" a="1"/>
  <c r="H1500" i="1" s="1"/>
  <c r="G1483" i="1" a="1"/>
  <c r="G1483" i="1" s="1"/>
  <c r="K1485" i="1" a="1"/>
  <c r="K1485" i="1" s="1"/>
  <c r="G1492" i="1" a="1"/>
  <c r="G1492" i="1" s="1"/>
  <c r="J1492" i="1" a="1"/>
  <c r="J1492" i="1" s="1"/>
  <c r="G1485" i="1" a="1"/>
  <c r="G1485" i="1" s="1"/>
  <c r="J1485" i="1" a="1"/>
  <c r="J1485" i="1" s="1"/>
  <c r="H1490" i="1" a="1"/>
  <c r="H1490" i="1" s="1"/>
  <c r="K1483" i="1" a="1"/>
  <c r="K1483" i="1" s="1"/>
  <c r="I1485" i="1" a="1"/>
  <c r="I1485" i="1" s="1"/>
  <c r="J1483" i="1" a="1"/>
  <c r="J1483" i="1" s="1"/>
  <c r="H1485" i="1" a="1"/>
  <c r="H1485" i="1" s="1"/>
  <c r="F1485" i="1" a="1"/>
  <c r="F1485" i="1" s="1"/>
  <c r="G1490" i="1" a="1"/>
  <c r="G1490" i="1" s="1"/>
  <c r="I1483" i="1" a="1"/>
  <c r="I1483" i="1" s="1"/>
  <c r="K1490" i="1" a="1"/>
  <c r="K1490" i="1" s="1"/>
  <c r="J1490" i="1" a="1"/>
  <c r="J1490" i="1" s="1"/>
  <c r="F1483" i="1" a="1"/>
  <c r="F1483" i="1" s="1"/>
  <c r="H1483" i="1" a="1"/>
  <c r="H1483" i="1" s="1"/>
  <c r="I1490" i="1" a="1"/>
  <c r="I1490" i="1" s="1"/>
  <c r="F1492" i="1" a="1"/>
  <c r="F1492" i="1" s="1"/>
  <c r="H1492" i="1" a="1"/>
  <c r="H1492" i="1" s="1"/>
  <c r="F1490" i="1" a="1"/>
  <c r="F1490" i="1" s="1"/>
  <c r="G1497" i="1" a="1"/>
  <c r="G1497" i="1" s="1"/>
  <c r="I1492" i="1" a="1"/>
  <c r="I1492" i="1" s="1"/>
  <c r="F1497" i="1" a="1"/>
  <c r="F1497" i="1" s="1"/>
  <c r="K1492" i="1" a="1"/>
  <c r="K1492" i="1" s="1"/>
  <c r="I1454" i="1" a="1"/>
  <c r="I1454" i="1" s="1"/>
  <c r="J1452" i="1" a="1"/>
  <c r="J1452" i="1" s="1"/>
  <c r="K1448" i="1" a="1"/>
  <c r="K1448" i="1" s="1"/>
  <c r="I1449" i="1" a="1"/>
  <c r="I1449" i="1" s="1"/>
  <c r="G1454" i="1" a="1"/>
  <c r="G1454" i="1" s="1"/>
  <c r="G1449" i="1" a="1"/>
  <c r="G1449" i="1" s="1"/>
  <c r="F1456" i="1" a="1"/>
  <c r="F1456" i="1" s="1"/>
  <c r="I1455" i="1" a="1"/>
  <c r="I1455" i="1" s="1"/>
  <c r="F1452" i="1" a="1"/>
  <c r="F1452" i="1" s="1"/>
  <c r="J1449" i="1" a="1"/>
  <c r="J1449" i="1" s="1"/>
  <c r="G1455" i="1" a="1"/>
  <c r="G1455" i="1" s="1"/>
  <c r="H1454" i="1" a="1"/>
  <c r="H1454" i="1" s="1"/>
  <c r="I1456" i="1" a="1"/>
  <c r="I1456" i="1" s="1"/>
  <c r="F1451" i="1" a="1"/>
  <c r="F1451" i="1" s="1"/>
  <c r="H1455" i="1" a="1"/>
  <c r="H1455" i="1" s="1"/>
  <c r="J1453" i="1" a="1"/>
  <c r="J1453" i="1" s="1"/>
  <c r="I1451" i="1" a="1"/>
  <c r="I1451" i="1" s="1"/>
  <c r="H1453" i="1" a="1"/>
  <c r="H1453" i="1" s="1"/>
  <c r="H1450" i="1" a="1"/>
  <c r="H1450" i="1" s="1"/>
  <c r="K1456" i="1" a="1"/>
  <c r="K1456" i="1" s="1"/>
  <c r="H1456" i="1" a="1"/>
  <c r="H1456" i="1" s="1"/>
  <c r="G1456" i="1" a="1"/>
  <c r="G1456" i="1" s="1"/>
  <c r="G1453" i="1" a="1"/>
  <c r="G1453" i="1" s="1"/>
  <c r="I1453" i="1" a="1"/>
  <c r="I1453" i="1" s="1"/>
  <c r="H1452" i="1" a="1"/>
  <c r="H1452" i="1" s="1"/>
  <c r="H1451" i="1" a="1"/>
  <c r="H1451" i="1" s="1"/>
  <c r="I1450" i="1" a="1"/>
  <c r="I1450" i="1" s="1"/>
  <c r="J1450" i="1" a="1"/>
  <c r="J1450" i="1" s="1"/>
  <c r="G1451" i="1" a="1"/>
  <c r="G1451" i="1" s="1"/>
  <c r="I1448" i="1" a="1"/>
  <c r="I1448" i="1" s="1"/>
  <c r="K1453" i="1" a="1"/>
  <c r="K1453" i="1" s="1"/>
  <c r="K1452" i="1" a="1"/>
  <c r="K1452" i="1" s="1"/>
  <c r="K1451" i="1" a="1"/>
  <c r="K1451" i="1"/>
  <c r="K1454" i="1" a="1"/>
  <c r="K1454" i="1" s="1"/>
  <c r="G1452" i="1" a="1"/>
  <c r="G1452" i="1" s="1"/>
  <c r="K1450" i="1" a="1"/>
  <c r="K1450" i="1" s="1"/>
  <c r="G1450" i="1" a="1"/>
  <c r="G1450" i="1" s="1"/>
  <c r="F1450" i="1" a="1"/>
  <c r="F1450" i="1" s="1"/>
  <c r="F1453" i="1" a="1"/>
  <c r="F1453" i="1" s="1"/>
  <c r="J1456" i="1" a="1"/>
  <c r="J1456" i="1" s="1"/>
  <c r="H1449" i="1" a="1"/>
  <c r="H1449" i="1" s="1"/>
  <c r="F1455" i="1" a="1"/>
  <c r="F1455" i="1" s="1"/>
  <c r="F1449" i="1" a="1"/>
  <c r="F1449" i="1" s="1"/>
  <c r="K1449" i="1" a="1"/>
  <c r="K1449" i="1" s="1"/>
  <c r="F1454" i="1" a="1"/>
  <c r="F1454" i="1" s="1"/>
  <c r="I1452" i="1" a="1"/>
  <c r="I1452" i="1" s="1"/>
  <c r="J1448" i="1" a="1"/>
  <c r="J1448" i="1" s="1"/>
  <c r="J1451" i="1" a="1"/>
  <c r="J1451" i="1" s="1"/>
  <c r="K1455" i="1" a="1"/>
  <c r="K1455" i="1" s="1"/>
  <c r="J1455" i="1" a="1"/>
  <c r="J1455" i="1" s="1"/>
  <c r="J1454" i="1" a="1"/>
  <c r="J1454" i="1" s="1"/>
  <c r="J1438" i="1" a="1"/>
  <c r="J1438" i="1" s="1"/>
  <c r="F1441" i="1" a="1"/>
  <c r="F1441" i="1" s="1"/>
  <c r="G1439" i="1" a="1"/>
  <c r="G1439" i="1" s="1"/>
  <c r="F1443" i="1" a="1"/>
  <c r="F1443" i="1" s="1"/>
  <c r="F1448" i="1" a="1"/>
  <c r="F1448" i="1" s="1"/>
  <c r="K1440" i="1" a="1"/>
  <c r="K1440" i="1" s="1"/>
  <c r="F1446" i="1" a="1"/>
  <c r="F1446" i="1" s="1"/>
  <c r="J1440" i="1" a="1"/>
  <c r="J1440" i="1" s="1"/>
  <c r="K1438" i="1" a="1"/>
  <c r="K1438" i="1" s="1"/>
  <c r="K1437" i="1" a="1"/>
  <c r="K1437" i="1" s="1"/>
  <c r="K1444" i="1" a="1"/>
  <c r="K1444" i="1" s="1"/>
  <c r="I1443" i="1" a="1"/>
  <c r="I1443" i="1" s="1"/>
  <c r="I1446" i="1" a="1"/>
  <c r="I1446" i="1" s="1"/>
  <c r="H1448" i="1" a="1"/>
  <c r="H1448" i="1" s="1"/>
  <c r="G1448" i="1" a="1"/>
  <c r="G1448" i="1" s="1"/>
  <c r="K1447" i="1" a="1"/>
  <c r="K1447" i="1" s="1"/>
  <c r="G1443" i="1" a="1"/>
  <c r="G1443" i="1" s="1"/>
  <c r="J1444" i="1" a="1"/>
  <c r="J1444" i="1" s="1"/>
  <c r="K1446" i="1" a="1"/>
  <c r="K1446" i="1" s="1"/>
  <c r="H1445" i="1" a="1"/>
  <c r="H1445" i="1" s="1"/>
  <c r="F1445" i="1" a="1"/>
  <c r="F1445" i="1" s="1"/>
  <c r="J1447" i="1" a="1"/>
  <c r="J1447" i="1" s="1"/>
  <c r="I1447" i="1" a="1"/>
  <c r="I1447" i="1" s="1"/>
  <c r="K1442" i="1" a="1"/>
  <c r="K1442" i="1" s="1"/>
  <c r="I1438" i="1" a="1"/>
  <c r="I1438" i="1" s="1"/>
  <c r="H1447" i="1" a="1"/>
  <c r="H1447" i="1" s="1"/>
  <c r="F1442" i="1" a="1"/>
  <c r="F1442" i="1" s="1"/>
  <c r="G1447" i="1" a="1"/>
  <c r="G1447" i="1" s="1"/>
  <c r="K1443" i="1" a="1"/>
  <c r="K1443" i="1" s="1"/>
  <c r="F1447" i="1" a="1"/>
  <c r="F1447" i="1" s="1"/>
  <c r="G1446" i="1" a="1"/>
  <c r="G1446" i="1" s="1"/>
  <c r="J1446" i="1" a="1"/>
  <c r="J1446" i="1" s="1"/>
  <c r="G1445" i="1" a="1"/>
  <c r="G1445" i="1" s="1"/>
  <c r="K1439" i="1" a="1"/>
  <c r="K1439" i="1" s="1"/>
  <c r="I1444" i="1" a="1"/>
  <c r="I1444" i="1" s="1"/>
  <c r="H1442" i="1" a="1"/>
  <c r="H1442" i="1"/>
  <c r="H1444" i="1" a="1"/>
  <c r="H1444" i="1" s="1"/>
  <c r="I1441" i="1" a="1"/>
  <c r="I1441" i="1" s="1"/>
  <c r="G1438" i="1" a="1"/>
  <c r="G1438" i="1" s="1"/>
  <c r="J1443" i="1" a="1"/>
  <c r="J1443" i="1" s="1"/>
  <c r="G1441" i="1" a="1"/>
  <c r="G1441" i="1" s="1"/>
  <c r="H1439" i="1" a="1"/>
  <c r="H1439" i="1"/>
  <c r="H1446" i="1" a="1"/>
  <c r="H1446" i="1" s="1"/>
  <c r="H1440" i="1" a="1"/>
  <c r="H1440" i="1" s="1"/>
  <c r="J1439" i="1" a="1"/>
  <c r="J1439" i="1" s="1"/>
  <c r="I1445" i="1" a="1"/>
  <c r="I1445" i="1" s="1"/>
  <c r="G1442" i="1" a="1"/>
  <c r="G1442" i="1" s="1"/>
  <c r="H1438" i="1" a="1"/>
  <c r="H1438" i="1" s="1"/>
  <c r="J1442" i="1" a="1"/>
  <c r="J1442" i="1" s="1"/>
  <c r="K1445" i="1" a="1"/>
  <c r="K1445" i="1" s="1"/>
  <c r="J1445" i="1" a="1"/>
  <c r="J1445" i="1" s="1"/>
  <c r="I1442" i="1" a="1"/>
  <c r="I1442" i="1" s="1"/>
  <c r="G1444" i="1" a="1"/>
  <c r="G1444" i="1"/>
  <c r="F1444" i="1" a="1"/>
  <c r="F1444" i="1" s="1"/>
  <c r="I1439" i="1" a="1"/>
  <c r="I1439" i="1" s="1"/>
  <c r="F1440" i="1" a="1"/>
  <c r="F1440" i="1" s="1"/>
  <c r="H1443" i="1" a="1"/>
  <c r="H1443" i="1"/>
  <c r="J1441" i="1" a="1"/>
  <c r="J1441" i="1" s="1"/>
  <c r="F1438" i="1" a="1"/>
  <c r="F1438" i="1" s="1"/>
  <c r="K1441" i="1" a="1"/>
  <c r="K1441" i="1" s="1"/>
  <c r="H1441" i="1" a="1"/>
  <c r="H1441" i="1" s="1"/>
  <c r="I1440" i="1" a="1"/>
  <c r="I1440" i="1"/>
  <c r="G1440" i="1" a="1"/>
  <c r="G1440" i="1" s="1"/>
  <c r="F1439" i="1" a="1"/>
  <c r="F1439" i="1" s="1"/>
  <c r="G1435" i="1" a="1"/>
  <c r="G1435" i="1" s="1"/>
  <c r="F1430" i="1" a="1"/>
  <c r="F1430" i="1"/>
  <c r="H1434" i="1" a="1"/>
  <c r="H1434" i="1" s="1"/>
  <c r="G1431" i="1" a="1"/>
  <c r="G1431" i="1" s="1"/>
  <c r="F1434" i="1" a="1"/>
  <c r="F1434" i="1" s="1"/>
  <c r="G1432" i="1" a="1"/>
  <c r="G1432" i="1" s="1"/>
  <c r="J1431" i="1" a="1"/>
  <c r="J1431" i="1" s="1"/>
  <c r="F1429" i="1" a="1"/>
  <c r="F1429" i="1" s="1"/>
  <c r="H1429" i="1" a="1"/>
  <c r="H1429" i="1" s="1"/>
  <c r="K1432" i="1" a="1"/>
  <c r="K1432" i="1" s="1"/>
  <c r="J1434" i="1" a="1"/>
  <c r="J1434" i="1"/>
  <c r="I1434" i="1" a="1"/>
  <c r="I1434" i="1" s="1"/>
  <c r="I1429" i="1" a="1"/>
  <c r="I1429" i="1" s="1"/>
  <c r="H1432" i="1" a="1"/>
  <c r="H1432" i="1" s="1"/>
  <c r="I1431" i="1" a="1"/>
  <c r="I1431" i="1"/>
  <c r="K1428" i="1" a="1"/>
  <c r="K1428" i="1" s="1"/>
  <c r="K1431" i="1" a="1"/>
  <c r="K1431" i="1" s="1"/>
  <c r="H1431" i="1" a="1"/>
  <c r="H1431" i="1" s="1"/>
  <c r="F1431" i="1" a="1"/>
  <c r="F1431" i="1" s="1"/>
  <c r="H1430" i="1" a="1"/>
  <c r="H1430" i="1" s="1"/>
  <c r="J1429" i="1" a="1"/>
  <c r="J1429" i="1" s="1"/>
  <c r="J1428" i="1" a="1"/>
  <c r="J1428" i="1" s="1"/>
  <c r="K1434" i="1" a="1"/>
  <c r="K1434" i="1" s="1"/>
  <c r="K1429" i="1" a="1"/>
  <c r="K1429" i="1" s="1"/>
  <c r="J1437" i="1" a="1"/>
  <c r="J1437" i="1" s="1"/>
  <c r="I1437" i="1" a="1"/>
  <c r="I1437" i="1" s="1"/>
  <c r="I1428" i="1" a="1"/>
  <c r="I1428" i="1" s="1"/>
  <c r="H1437" i="1" a="1"/>
  <c r="H1437" i="1"/>
  <c r="J1430" i="1" a="1"/>
  <c r="J1430" i="1" s="1"/>
  <c r="G1437" i="1" a="1"/>
  <c r="G1437" i="1" s="1"/>
  <c r="F1437" i="1" a="1"/>
  <c r="F1437" i="1" s="1"/>
  <c r="I1432" i="1" a="1"/>
  <c r="I1432" i="1" s="1"/>
  <c r="K1436" i="1" a="1"/>
  <c r="K1436" i="1" s="1"/>
  <c r="J1436" i="1" a="1"/>
  <c r="J1436" i="1" s="1"/>
  <c r="J1435" i="1" a="1"/>
  <c r="J1435" i="1" s="1"/>
  <c r="F1432" i="1" a="1"/>
  <c r="F1432" i="1" s="1"/>
  <c r="I1436" i="1" a="1"/>
  <c r="I1436" i="1" s="1"/>
  <c r="H1428" i="1" a="1"/>
  <c r="H1428" i="1" s="1"/>
  <c r="I1435" i="1" a="1"/>
  <c r="I1435" i="1" s="1"/>
  <c r="I1430" i="1" a="1"/>
  <c r="I1430" i="1" s="1"/>
  <c r="G1430" i="1" a="1"/>
  <c r="G1430" i="1" s="1"/>
  <c r="F1435" i="1" a="1"/>
  <c r="F1435" i="1" s="1"/>
  <c r="G1428" i="1" a="1"/>
  <c r="G1428" i="1" s="1"/>
  <c r="F1428" i="1" a="1"/>
  <c r="F1428" i="1" s="1"/>
  <c r="G1434" i="1" a="1"/>
  <c r="G1434" i="1" s="1"/>
  <c r="G1429" i="1" a="1"/>
  <c r="G1429" i="1" s="1"/>
  <c r="J1432" i="1" a="1"/>
  <c r="J1432" i="1" s="1"/>
  <c r="K1430" i="1" a="1"/>
  <c r="K1430" i="1" s="1"/>
  <c r="H1436" i="1" a="1"/>
  <c r="H1436" i="1" s="1"/>
  <c r="G1436" i="1" a="1"/>
  <c r="G1436" i="1" s="1"/>
  <c r="F1436" i="1" a="1"/>
  <c r="F1436" i="1" s="1"/>
  <c r="K1435" i="1" a="1"/>
  <c r="K1435" i="1" s="1"/>
  <c r="H1435" i="1" a="1"/>
  <c r="H1435" i="1" s="1"/>
  <c r="K1422" i="1" a="1"/>
  <c r="K1422" i="1" s="1"/>
  <c r="G1418" i="1" a="1"/>
  <c r="G1418" i="1"/>
  <c r="J1418" i="1" a="1"/>
  <c r="J1418" i="1" s="1"/>
  <c r="F1422" i="1" a="1"/>
  <c r="F1422" i="1"/>
  <c r="G1422" i="1" a="1"/>
  <c r="G1422" i="1" s="1"/>
  <c r="F1416" i="1" a="1"/>
  <c r="F1416" i="1" s="1"/>
  <c r="K1420" i="1" a="1"/>
  <c r="K1420" i="1" s="1"/>
  <c r="H1420" i="1" a="1"/>
  <c r="H1420" i="1" s="1"/>
  <c r="F1420" i="1" a="1"/>
  <c r="F1420" i="1" s="1"/>
  <c r="F1419" i="1" a="1"/>
  <c r="F1419" i="1" s="1"/>
  <c r="I1417" i="1" a="1"/>
  <c r="I1417" i="1" s="1"/>
  <c r="H1417" i="1" a="1"/>
  <c r="H1417" i="1" s="1"/>
  <c r="I1415" i="1" a="1"/>
  <c r="I1415" i="1" s="1"/>
  <c r="J1415" i="1" a="1"/>
  <c r="J1415" i="1" s="1"/>
  <c r="K1417" i="1" a="1"/>
  <c r="K1417" i="1"/>
  <c r="G1419" i="1" a="1"/>
  <c r="G1419" i="1" s="1"/>
  <c r="K1416" i="1" a="1"/>
  <c r="K1416" i="1" s="1"/>
  <c r="H1419" i="1" a="1"/>
  <c r="H1419" i="1" s="1"/>
  <c r="H1416" i="1" a="1"/>
  <c r="H1416" i="1" s="1"/>
  <c r="I1421" i="1" a="1"/>
  <c r="I1421" i="1" s="1"/>
  <c r="K1421" i="1" a="1"/>
  <c r="K1421" i="1" s="1"/>
  <c r="J1419" i="1" a="1"/>
  <c r="J1419" i="1" s="1"/>
  <c r="J1422" i="1" a="1"/>
  <c r="J1422" i="1" s="1"/>
  <c r="K1418" i="1" a="1"/>
  <c r="K1418" i="1" s="1"/>
  <c r="F1418" i="1" a="1"/>
  <c r="F1418" i="1" s="1"/>
  <c r="K1415" i="1" a="1"/>
  <c r="K1415" i="1" s="1"/>
  <c r="H1418" i="1" a="1"/>
  <c r="H1418" i="1" s="1"/>
  <c r="I1422" i="1" a="1"/>
  <c r="I1422" i="1"/>
  <c r="F1421" i="1" a="1"/>
  <c r="F1421" i="1" s="1"/>
  <c r="J1421" i="1" a="1"/>
  <c r="J1421" i="1"/>
  <c r="I1419" i="1" a="1"/>
  <c r="I1419" i="1" s="1"/>
  <c r="J1420" i="1" a="1"/>
  <c r="J1420" i="1"/>
  <c r="I1420" i="1" a="1"/>
  <c r="I1420" i="1" s="1"/>
  <c r="G1417" i="1" a="1"/>
  <c r="G1417" i="1" s="1"/>
  <c r="J1416" i="1" a="1"/>
  <c r="J1416" i="1" s="1"/>
  <c r="F1417" i="1" a="1"/>
  <c r="F1417" i="1" s="1"/>
  <c r="H1422" i="1" a="1"/>
  <c r="H1422" i="1" s="1"/>
  <c r="H1421" i="1" a="1"/>
  <c r="H1421" i="1" s="1"/>
  <c r="G1421" i="1" a="1"/>
  <c r="G1421" i="1" s="1"/>
  <c r="I1416" i="1" a="1"/>
  <c r="I1416" i="1" s="1"/>
  <c r="G1420" i="1" a="1"/>
  <c r="G1420" i="1"/>
  <c r="K1419" i="1" a="1"/>
  <c r="K1419" i="1" s="1"/>
  <c r="J1417" i="1" a="1"/>
  <c r="J1417" i="1" s="1"/>
  <c r="I1418" i="1" a="1"/>
  <c r="I1418" i="1" s="1"/>
  <c r="G1416" i="1" a="1"/>
  <c r="G1416" i="1" s="1"/>
  <c r="H1415" i="1" a="1"/>
  <c r="H1415" i="1" s="1"/>
  <c r="K1414" i="1" a="1"/>
  <c r="K1414" i="1"/>
  <c r="G1414" i="1" a="1"/>
  <c r="G1414" i="1" s="1"/>
  <c r="K1403" i="1" a="1"/>
  <c r="K1403" i="1" s="1"/>
  <c r="H1406" i="1" a="1"/>
  <c r="H1406" i="1"/>
  <c r="J1408" i="1" a="1"/>
  <c r="J1408" i="1" s="1"/>
  <c r="I1406" i="1" a="1"/>
  <c r="I1406" i="1" s="1"/>
  <c r="K1405" i="1" a="1"/>
  <c r="K1405" i="1" s="1"/>
  <c r="F1403" i="1" a="1"/>
  <c r="F1403" i="1" s="1"/>
  <c r="K1407" i="1" a="1"/>
  <c r="K1407" i="1" s="1"/>
  <c r="H1408" i="1" a="1"/>
  <c r="H1408" i="1" s="1"/>
  <c r="I1408" i="1" a="1"/>
  <c r="I1408" i="1" s="1"/>
  <c r="I1414" i="1" a="1"/>
  <c r="I1414" i="1" s="1"/>
  <c r="I1405" i="1" a="1"/>
  <c r="I1405" i="1" s="1"/>
  <c r="F1408" i="1" a="1"/>
  <c r="F1408" i="1"/>
  <c r="K1406" i="1" a="1"/>
  <c r="K1406" i="1" s="1"/>
  <c r="F1405" i="1" a="1"/>
  <c r="F1405" i="1" s="1"/>
  <c r="F1407" i="1" a="1"/>
  <c r="F1407" i="1" s="1"/>
  <c r="G1403" i="1" a="1"/>
  <c r="G1403" i="1" s="1"/>
  <c r="H1402" i="1" a="1"/>
  <c r="H1402" i="1" s="1"/>
  <c r="G1415" i="1" a="1"/>
  <c r="G1415" i="1" s="1"/>
  <c r="I1403" i="1" a="1"/>
  <c r="I1403" i="1" s="1"/>
  <c r="J1402" i="1" a="1"/>
  <c r="J1402" i="1"/>
  <c r="J1414" i="1" a="1"/>
  <c r="J1414" i="1" s="1"/>
  <c r="J1406" i="1" a="1"/>
  <c r="J1406" i="1" s="1"/>
  <c r="H1414" i="1" a="1"/>
  <c r="H1414" i="1"/>
  <c r="F1414" i="1" a="1"/>
  <c r="F1414" i="1" s="1"/>
  <c r="J1405" i="1" a="1"/>
  <c r="J1405" i="1" s="1"/>
  <c r="G1406" i="1" a="1"/>
  <c r="G1406" i="1"/>
  <c r="H1403" i="1" a="1"/>
  <c r="H1403" i="1" s="1"/>
  <c r="I1402" i="1" a="1"/>
  <c r="I1402" i="1" s="1"/>
  <c r="J1407" i="1" a="1"/>
  <c r="J1407" i="1" s="1"/>
  <c r="I1407" i="1" a="1"/>
  <c r="I1407" i="1" s="1"/>
  <c r="G1408" i="1" a="1"/>
  <c r="G1408" i="1" s="1"/>
  <c r="G1407" i="1" a="1"/>
  <c r="G1407" i="1"/>
  <c r="H1407" i="1" a="1"/>
  <c r="H1407" i="1" s="1"/>
  <c r="H1405" i="1" a="1"/>
  <c r="H1405" i="1" s="1"/>
  <c r="F1406" i="1" a="1"/>
  <c r="F1406" i="1" s="1"/>
  <c r="J1403" i="1" a="1"/>
  <c r="J1403" i="1"/>
  <c r="K1402" i="1" a="1"/>
  <c r="K1402" i="1" s="1"/>
  <c r="G1405" i="1" a="1"/>
  <c r="G1405" i="1" s="1"/>
  <c r="F1415" i="1" a="1"/>
  <c r="F1415" i="1"/>
  <c r="K1408" i="1" a="1"/>
  <c r="K1408" i="1" s="1"/>
  <c r="H1399" i="1" a="1"/>
  <c r="H1399" i="1"/>
  <c r="J1400" i="1" a="1"/>
  <c r="J1400" i="1" s="1"/>
  <c r="G1400" i="1" a="1"/>
  <c r="G1400" i="1" s="1"/>
  <c r="F1372" i="1" a="1"/>
  <c r="F1372" i="1" s="1"/>
  <c r="J1399" i="1" a="1"/>
  <c r="J1399" i="1"/>
  <c r="G1399" i="1" a="1"/>
  <c r="G1399" i="1" s="1"/>
  <c r="H1372" i="1" a="1"/>
  <c r="H1372" i="1" s="1"/>
  <c r="K1372" i="1" a="1"/>
  <c r="K1372" i="1" s="1"/>
  <c r="I1372" i="1" a="1"/>
  <c r="I1372" i="1" s="1"/>
  <c r="K1371" i="1" a="1"/>
  <c r="K1371" i="1" s="1"/>
  <c r="G1402" i="1" a="1"/>
  <c r="G1402" i="1" s="1"/>
  <c r="I1401" i="1" a="1"/>
  <c r="I1401" i="1" s="1"/>
  <c r="H1400" i="1" a="1"/>
  <c r="H1400" i="1" s="1"/>
  <c r="F1399" i="1" a="1"/>
  <c r="F1399" i="1"/>
  <c r="J1372" i="1" a="1"/>
  <c r="J1372" i="1" s="1"/>
  <c r="I1399" i="1" a="1"/>
  <c r="I1399" i="1"/>
  <c r="F1402" i="1" a="1"/>
  <c r="F1402" i="1" s="1"/>
  <c r="K1401" i="1" a="1"/>
  <c r="K1401" i="1" s="1"/>
  <c r="G1372" i="1" a="1"/>
  <c r="G1372" i="1" s="1"/>
  <c r="J1401" i="1" a="1"/>
  <c r="J1401" i="1" s="1"/>
  <c r="H1401" i="1" a="1"/>
  <c r="H1401" i="1" s="1"/>
  <c r="F1401" i="1" a="1"/>
  <c r="F1401" i="1" s="1"/>
  <c r="G1401" i="1" a="1"/>
  <c r="G1401" i="1" s="1"/>
  <c r="K1400" i="1" a="1"/>
  <c r="K1400" i="1" s="1"/>
  <c r="K1399" i="1" a="1"/>
  <c r="K1399" i="1" s="1"/>
  <c r="I1400" i="1" a="1"/>
  <c r="I1400" i="1"/>
  <c r="F1400" i="1" a="1"/>
  <c r="F1400" i="1" s="1"/>
  <c r="J1363" i="1" a="1"/>
  <c r="J1363" i="1" s="1"/>
  <c r="K1367" i="1" a="1"/>
  <c r="K1367" i="1" s="1"/>
  <c r="I1367" i="1" a="1"/>
  <c r="I1367" i="1" s="1"/>
  <c r="F1362" i="1" a="1"/>
  <c r="F1362" i="1"/>
  <c r="H1371" i="1" a="1"/>
  <c r="H1371" i="1" s="1"/>
  <c r="H1364" i="1" a="1"/>
  <c r="H1364" i="1" s="1"/>
  <c r="I1370" i="1" a="1"/>
  <c r="I1370" i="1"/>
  <c r="G1368" i="1" a="1"/>
  <c r="G1368" i="1" s="1"/>
  <c r="K1361" i="1" a="1"/>
  <c r="K1361" i="1" s="1"/>
  <c r="G1369" i="1" a="1"/>
  <c r="G1369" i="1" s="1"/>
  <c r="K1362" i="1" a="1"/>
  <c r="K1362" i="1" s="1"/>
  <c r="G1370" i="1" a="1"/>
  <c r="G1370" i="1" s="1"/>
  <c r="I1361" i="1" a="1"/>
  <c r="I1361" i="1" s="1"/>
  <c r="I1364" i="1" a="1"/>
  <c r="I1364" i="1" s="1"/>
  <c r="I1362" i="1" a="1"/>
  <c r="I1362" i="1" s="1"/>
  <c r="J1364" i="1" a="1"/>
  <c r="J1364" i="1" s="1"/>
  <c r="F1371" i="1" a="1"/>
  <c r="F1371" i="1"/>
  <c r="H1370" i="1" a="1"/>
  <c r="H1370" i="1" s="1"/>
  <c r="J1370" i="1" a="1"/>
  <c r="J1370" i="1"/>
  <c r="I1365" i="1" a="1"/>
  <c r="I1365" i="1" s="1"/>
  <c r="F1369" i="1" a="1"/>
  <c r="F1369" i="1" s="1"/>
  <c r="F1363" i="1" a="1"/>
  <c r="F1363" i="1" s="1"/>
  <c r="H1366" i="1" a="1"/>
  <c r="H1366" i="1" s="1"/>
  <c r="K1370" i="1" a="1"/>
  <c r="K1370" i="1" s="1"/>
  <c r="J1369" i="1" a="1"/>
  <c r="J1369" i="1" s="1"/>
  <c r="K1369" i="1" a="1"/>
  <c r="K1369" i="1" s="1"/>
  <c r="J1366" i="1" a="1"/>
  <c r="J1366" i="1" s="1"/>
  <c r="G1363" i="1" a="1"/>
  <c r="G1363" i="1" s="1"/>
  <c r="G1366" i="1" a="1"/>
  <c r="G1366" i="1" s="1"/>
  <c r="J1367" i="1" a="1"/>
  <c r="J1367" i="1" s="1"/>
  <c r="I1366" i="1" a="1"/>
  <c r="I1366" i="1"/>
  <c r="H1369" i="1" a="1"/>
  <c r="H1369" i="1"/>
  <c r="F1366" i="1" a="1"/>
  <c r="F1366" i="1" s="1"/>
  <c r="K1364" i="1" a="1"/>
  <c r="K1364" i="1" s="1"/>
  <c r="F1370" i="1" a="1"/>
  <c r="F1370" i="1" s="1"/>
  <c r="G1367" i="1" a="1"/>
  <c r="G1367" i="1" s="1"/>
  <c r="I1369" i="1" a="1"/>
  <c r="I1369" i="1"/>
  <c r="J1368" i="1" a="1"/>
  <c r="J1368" i="1" s="1"/>
  <c r="H1368" i="1" a="1"/>
  <c r="H1368" i="1" s="1"/>
  <c r="K1365" i="1" a="1"/>
  <c r="K1365" i="1" s="1"/>
  <c r="K1363" i="1" a="1"/>
  <c r="K1363" i="1"/>
  <c r="H1362" i="1" a="1"/>
  <c r="H1362" i="1" s="1"/>
  <c r="I1368" i="1" a="1"/>
  <c r="I1368" i="1" s="1"/>
  <c r="H1365" i="1" a="1"/>
  <c r="H1365" i="1"/>
  <c r="J1361" i="1" a="1"/>
  <c r="J1361" i="1" s="1"/>
  <c r="F1367" i="1" a="1"/>
  <c r="F1367" i="1" s="1"/>
  <c r="I1363" i="1" a="1"/>
  <c r="I1363" i="1" s="1"/>
  <c r="G1361" i="1" a="1"/>
  <c r="G1361" i="1" s="1"/>
  <c r="F1368" i="1" a="1"/>
  <c r="F1368" i="1" s="1"/>
  <c r="H1363" i="1" a="1"/>
  <c r="H1363" i="1" s="1"/>
  <c r="J1365" i="1" a="1"/>
  <c r="J1365" i="1" s="1"/>
  <c r="G1362" i="1" a="1"/>
  <c r="G1362" i="1" s="1"/>
  <c r="F1364" i="1" a="1"/>
  <c r="F1364" i="1" s="1"/>
  <c r="J1362" i="1" a="1"/>
  <c r="J1362" i="1" s="1"/>
  <c r="K1366" i="1" a="1"/>
  <c r="K1366" i="1" s="1"/>
  <c r="F1365" i="1" a="1"/>
  <c r="F1365" i="1" s="1"/>
  <c r="G1364" i="1" a="1"/>
  <c r="G1364" i="1" s="1"/>
  <c r="J1371" i="1" a="1"/>
  <c r="J1371" i="1"/>
  <c r="I1371" i="1" a="1"/>
  <c r="I1371" i="1" s="1"/>
  <c r="H1367" i="1" a="1"/>
  <c r="H1367" i="1" s="1"/>
  <c r="G1371" i="1" a="1"/>
  <c r="G1371" i="1"/>
  <c r="H1361" i="1" a="1"/>
  <c r="H1361" i="1" s="1"/>
  <c r="G1365" i="1" a="1"/>
  <c r="G1365" i="1"/>
  <c r="K1368" i="1" a="1"/>
  <c r="K1368" i="1" s="1"/>
  <c r="F1354" i="1" a="1"/>
  <c r="F1354" i="1" s="1"/>
  <c r="G1355" i="1" a="1"/>
  <c r="G1355" i="1" s="1"/>
  <c r="J1357" i="1" a="1"/>
  <c r="J1357" i="1" s="1"/>
  <c r="G1360" i="1" a="1"/>
  <c r="G1360" i="1" s="1"/>
  <c r="G1354" i="1" a="1"/>
  <c r="G1354" i="1" s="1"/>
  <c r="G1351" i="1" a="1"/>
  <c r="G1351" i="1"/>
  <c r="K1359" i="1" a="1"/>
  <c r="K1359" i="1"/>
  <c r="I1353" i="1" a="1"/>
  <c r="I1353" i="1" s="1"/>
  <c r="K1356" i="1" a="1"/>
  <c r="K1356" i="1" s="1"/>
  <c r="H1352" i="1" a="1"/>
  <c r="H1352" i="1" s="1"/>
  <c r="G1359" i="1" a="1"/>
  <c r="G1359" i="1" s="1"/>
  <c r="J1358" i="1" a="1"/>
  <c r="J1358" i="1"/>
  <c r="H1356" i="1" a="1"/>
  <c r="H1356" i="1" s="1"/>
  <c r="H1355" i="1" a="1"/>
  <c r="H1355" i="1" s="1"/>
  <c r="H1358" i="1" a="1"/>
  <c r="H1358" i="1"/>
  <c r="K1355" i="1" a="1"/>
  <c r="K1355" i="1" s="1"/>
  <c r="J1359" i="1" a="1"/>
  <c r="J1359" i="1" s="1"/>
  <c r="I1359" i="1" a="1"/>
  <c r="I1359" i="1" s="1"/>
  <c r="H1359" i="1" a="1"/>
  <c r="H1359" i="1" s="1"/>
  <c r="F1359" i="1" a="1"/>
  <c r="F1359" i="1" s="1"/>
  <c r="J1352" i="1" a="1"/>
  <c r="J1352" i="1" s="1"/>
  <c r="I1358" i="1" a="1"/>
  <c r="I1358" i="1" s="1"/>
  <c r="F1355" i="1" a="1"/>
  <c r="F1355" i="1" s="1"/>
  <c r="H1353" i="1" a="1"/>
  <c r="H1353" i="1" s="1"/>
  <c r="I1352" i="1" a="1"/>
  <c r="I1352" i="1"/>
  <c r="F1352" i="1" a="1"/>
  <c r="F1352" i="1" s="1"/>
  <c r="F1351" i="1" a="1"/>
  <c r="F1351" i="1" s="1"/>
  <c r="I1357" i="1" a="1"/>
  <c r="I1357" i="1"/>
  <c r="G1358" i="1" a="1"/>
  <c r="G1358" i="1" s="1"/>
  <c r="F1357" i="1" a="1"/>
  <c r="F1357" i="1" s="1"/>
  <c r="J1354" i="1" a="1"/>
  <c r="J1354" i="1" s="1"/>
  <c r="J1351" i="1" a="1"/>
  <c r="J1351" i="1" s="1"/>
  <c r="J1356" i="1" a="1"/>
  <c r="J1356" i="1" s="1"/>
  <c r="J1353" i="1" a="1"/>
  <c r="J1353" i="1" s="1"/>
  <c r="I1355" i="1" a="1"/>
  <c r="I1355" i="1" s="1"/>
  <c r="F1358" i="1" a="1"/>
  <c r="F1358" i="1"/>
  <c r="J1355" i="1" a="1"/>
  <c r="J1355" i="1" s="1"/>
  <c r="K1357" i="1" a="1"/>
  <c r="K1357" i="1" s="1"/>
  <c r="G1356" i="1" a="1"/>
  <c r="G1356" i="1"/>
  <c r="G1352" i="1" a="1"/>
  <c r="G1352" i="1" s="1"/>
  <c r="H1357" i="1" a="1"/>
  <c r="H1357" i="1"/>
  <c r="G1357" i="1" a="1"/>
  <c r="G1357" i="1" s="1"/>
  <c r="H1354" i="1" a="1"/>
  <c r="H1354" i="1" s="1"/>
  <c r="H1351" i="1" a="1"/>
  <c r="H1351" i="1" s="1"/>
  <c r="F1356" i="1" a="1"/>
  <c r="F1356" i="1" s="1"/>
  <c r="G1353" i="1" a="1"/>
  <c r="G1353" i="1" s="1"/>
  <c r="F1353" i="1" a="1"/>
  <c r="F1353" i="1" s="1"/>
  <c r="K1354" i="1" a="1"/>
  <c r="K1354" i="1" s="1"/>
  <c r="K1351" i="1" a="1"/>
  <c r="K1351" i="1" s="1"/>
  <c r="J1360" i="1" a="1"/>
  <c r="J1360" i="1" s="1"/>
  <c r="I1356" i="1" a="1"/>
  <c r="I1356" i="1" s="1"/>
  <c r="K1358" i="1" a="1"/>
  <c r="K1358" i="1"/>
  <c r="I1354" i="1" a="1"/>
  <c r="I1354" i="1" s="1"/>
  <c r="K1353" i="1" a="1"/>
  <c r="K1353" i="1" s="1"/>
  <c r="I1351" i="1" a="1"/>
  <c r="I1351" i="1" s="1"/>
  <c r="K1352" i="1" a="1"/>
  <c r="K1352" i="1" s="1"/>
  <c r="F1361" i="1" a="1"/>
  <c r="F1361" i="1" s="1"/>
  <c r="K1360" i="1" a="1"/>
  <c r="K1360" i="1" s="1"/>
  <c r="I1360" i="1" a="1"/>
  <c r="I1360" i="1" s="1"/>
  <c r="H1360" i="1" a="1"/>
  <c r="H1360" i="1" s="1"/>
  <c r="F1360" i="1" a="1"/>
  <c r="F1360" i="1" s="1"/>
  <c r="H1338" i="1" a="1"/>
  <c r="H1338" i="1" s="1"/>
  <c r="F1345" i="1" a="1"/>
  <c r="F1345" i="1" s="1"/>
  <c r="F1338" i="1" a="1"/>
  <c r="F1338" i="1" s="1"/>
  <c r="I1345" i="1" a="1"/>
  <c r="I1345" i="1"/>
  <c r="F1347" i="1" a="1"/>
  <c r="F1347" i="1"/>
  <c r="K1346" i="1" a="1"/>
  <c r="K1346" i="1" s="1"/>
  <c r="G1346" i="1" a="1"/>
  <c r="G1346" i="1" s="1"/>
  <c r="K1337" i="1" a="1"/>
  <c r="K1337" i="1"/>
  <c r="H1344" i="1" a="1"/>
  <c r="H1344" i="1" s="1"/>
  <c r="J1346" i="1" a="1"/>
  <c r="J1346" i="1" s="1"/>
  <c r="H1337" i="1" a="1"/>
  <c r="H1337" i="1" s="1"/>
  <c r="J1348" i="1" a="1"/>
  <c r="J1348" i="1" s="1"/>
  <c r="I1347" i="1" a="1"/>
  <c r="I1347" i="1" s="1"/>
  <c r="K1347" i="1" a="1"/>
  <c r="K1347" i="1" s="1"/>
  <c r="J1336" i="1" a="1"/>
  <c r="J1336" i="1" s="1"/>
  <c r="F1344" i="1" a="1"/>
  <c r="F1344" i="1" s="1"/>
  <c r="I1346" i="1" a="1"/>
  <c r="I1346" i="1"/>
  <c r="H1346" i="1" a="1"/>
  <c r="H1346" i="1" s="1"/>
  <c r="F1346" i="1" a="1"/>
  <c r="F1346" i="1" s="1"/>
  <c r="K1338" i="1" a="1"/>
  <c r="K1338" i="1" s="1"/>
  <c r="J1338" i="1" a="1"/>
  <c r="J1338" i="1"/>
  <c r="K1345" i="1" a="1"/>
  <c r="K1345" i="1" s="1"/>
  <c r="H1345" i="1" a="1"/>
  <c r="H1345" i="1" s="1"/>
  <c r="G1345" i="1" a="1"/>
  <c r="G1345" i="1" s="1"/>
  <c r="I1344" i="1" a="1"/>
  <c r="I1344" i="1" s="1"/>
  <c r="K1336" i="1" a="1"/>
  <c r="K1336" i="1"/>
  <c r="J1337" i="1" a="1"/>
  <c r="J1337" i="1" s="1"/>
  <c r="K1344" i="1" a="1"/>
  <c r="K1344" i="1" s="1"/>
  <c r="G1338" i="1" a="1"/>
  <c r="G1338" i="1" s="1"/>
  <c r="G1337" i="1" a="1"/>
  <c r="G1337" i="1"/>
  <c r="G1344" i="1" a="1"/>
  <c r="G1344" i="1" s="1"/>
  <c r="G1350" i="1" a="1"/>
  <c r="G1350" i="1" s="1"/>
  <c r="I1350" i="1" a="1"/>
  <c r="I1350" i="1" s="1"/>
  <c r="J1344" i="1" a="1"/>
  <c r="J1344" i="1"/>
  <c r="K1350" i="1" a="1"/>
  <c r="K1350" i="1" s="1"/>
  <c r="J1350" i="1" a="1"/>
  <c r="J1350" i="1" s="1"/>
  <c r="H1350" i="1" a="1"/>
  <c r="H1350" i="1" s="1"/>
  <c r="J1345" i="1" a="1"/>
  <c r="J1345" i="1" s="1"/>
  <c r="F1337" i="1" a="1"/>
  <c r="F1337" i="1"/>
  <c r="K1348" i="1" a="1"/>
  <c r="K1348" i="1" s="1"/>
  <c r="I1337" i="1" a="1"/>
  <c r="I1337" i="1" s="1"/>
  <c r="F1350" i="1" a="1"/>
  <c r="F1350" i="1" s="1"/>
  <c r="I1348" i="1" a="1"/>
  <c r="I1348" i="1" s="1"/>
  <c r="J1347" i="1" a="1"/>
  <c r="J1347" i="1" s="1"/>
  <c r="H1348" i="1" a="1"/>
  <c r="H1348" i="1" s="1"/>
  <c r="G1348" i="1" a="1"/>
  <c r="G1348" i="1" s="1"/>
  <c r="F1348" i="1" a="1"/>
  <c r="F1348" i="1"/>
  <c r="H1347" i="1" a="1"/>
  <c r="H1347" i="1" s="1"/>
  <c r="G1347" i="1" a="1"/>
  <c r="G1347" i="1" s="1"/>
  <c r="I1338" i="1" a="1"/>
  <c r="I1338" i="1"/>
  <c r="G1319" i="1" a="1"/>
  <c r="G1319" i="1" s="1"/>
  <c r="J1317" i="1" a="1"/>
  <c r="J1317" i="1"/>
  <c r="K1316" i="1" a="1"/>
  <c r="K1316" i="1" s="1"/>
  <c r="G1316" i="1" a="1"/>
  <c r="G1316" i="1" s="1"/>
  <c r="F1315" i="1" a="1"/>
  <c r="F1315" i="1" s="1"/>
  <c r="J1315" i="1" a="1"/>
  <c r="J1315" i="1" s="1"/>
  <c r="F1323" i="1" a="1"/>
  <c r="F1323" i="1" s="1"/>
  <c r="K1322" i="1" a="1"/>
  <c r="K1322" i="1" s="1"/>
  <c r="I1322" i="1" a="1"/>
  <c r="I1322" i="1" s="1"/>
  <c r="J1318" i="1" a="1"/>
  <c r="J1318" i="1" s="1"/>
  <c r="F1317" i="1" a="1"/>
  <c r="F1317" i="1" s="1"/>
  <c r="F1319" i="1" a="1"/>
  <c r="F1319" i="1" s="1"/>
  <c r="H1319" i="1" a="1"/>
  <c r="H1319" i="1"/>
  <c r="K1318" i="1" a="1"/>
  <c r="K1318" i="1" s="1"/>
  <c r="G1317" i="1" a="1"/>
  <c r="G1317" i="1" s="1"/>
  <c r="K1317" i="1" a="1"/>
  <c r="K1317" i="1" s="1"/>
  <c r="I1319" i="1" a="1"/>
  <c r="I1319" i="1" s="1"/>
  <c r="J1322" i="1" a="1"/>
  <c r="J1322" i="1" s="1"/>
  <c r="F1322" i="1" a="1"/>
  <c r="F1322" i="1" s="1"/>
  <c r="F1321" i="1" a="1"/>
  <c r="F1321" i="1" s="1"/>
  <c r="K1319" i="1" a="1"/>
  <c r="K1319" i="1" s="1"/>
  <c r="H1317" i="1" a="1"/>
  <c r="H1317" i="1" s="1"/>
  <c r="I1315" i="1" a="1"/>
  <c r="I1315" i="1" s="1"/>
  <c r="J1319" i="1" a="1"/>
  <c r="J1319" i="1" s="1"/>
  <c r="F1316" i="1" a="1"/>
  <c r="F1316" i="1" s="1"/>
  <c r="K1315" i="1" a="1"/>
  <c r="K1315" i="1"/>
  <c r="J1321" i="1" a="1"/>
  <c r="J1321" i="1"/>
  <c r="I1321" i="1" a="1"/>
  <c r="I1321" i="1" s="1"/>
  <c r="H1321" i="1" a="1"/>
  <c r="H1321" i="1" s="1"/>
  <c r="G1321" i="1" a="1"/>
  <c r="G1321" i="1"/>
  <c r="H1316" i="1" a="1"/>
  <c r="H1316" i="1" s="1"/>
  <c r="G1315" i="1" a="1"/>
  <c r="G1315" i="1" s="1"/>
  <c r="F1318" i="1" a="1"/>
  <c r="F1318" i="1" s="1"/>
  <c r="I1318" i="1" a="1"/>
  <c r="I1318" i="1" s="1"/>
  <c r="I1317" i="1" a="1"/>
  <c r="I1317" i="1" s="1"/>
  <c r="G1318" i="1" a="1"/>
  <c r="G1318" i="1" s="1"/>
  <c r="H1322" i="1" a="1"/>
  <c r="H1322" i="1" s="1"/>
  <c r="I1316" i="1" a="1"/>
  <c r="I1316" i="1" s="1"/>
  <c r="H1315" i="1" a="1"/>
  <c r="H1315" i="1"/>
  <c r="G1322" i="1" a="1"/>
  <c r="G1322" i="1" s="1"/>
  <c r="K1321" i="1" a="1"/>
  <c r="K1321" i="1" s="1"/>
  <c r="H1318" i="1" a="1"/>
  <c r="H1318" i="1" s="1"/>
  <c r="J1316" i="1" a="1"/>
  <c r="J1316" i="1" s="1"/>
  <c r="H1253" i="1" a="1"/>
  <c r="H1253" i="1" s="1"/>
  <c r="I1254" i="1" a="1"/>
  <c r="I1254" i="1" s="1"/>
  <c r="F1253" i="1" a="1"/>
  <c r="F1253" i="1"/>
  <c r="F1254" i="1" a="1"/>
  <c r="F1254" i="1" s="1"/>
  <c r="G1257" i="1" a="1"/>
  <c r="G1257" i="1" s="1"/>
  <c r="J1260" i="1" a="1"/>
  <c r="J1260" i="1" s="1"/>
  <c r="K1255" i="1" a="1"/>
  <c r="K1255" i="1" s="1"/>
  <c r="I1260" i="1" a="1"/>
  <c r="I1260" i="1" s="1"/>
  <c r="F1259" i="1" a="1"/>
  <c r="F1259" i="1"/>
  <c r="F1258" i="1" a="1"/>
  <c r="F1258" i="1" s="1"/>
  <c r="I1252" i="1" a="1"/>
  <c r="I1252" i="1" s="1"/>
  <c r="I1258" i="1" a="1"/>
  <c r="I1258" i="1" s="1"/>
  <c r="G1258" i="1" a="1"/>
  <c r="G1258" i="1"/>
  <c r="G1256" i="1" a="1"/>
  <c r="G1256" i="1" s="1"/>
  <c r="G1252" i="1" a="1"/>
  <c r="G1252" i="1"/>
  <c r="K1258" i="1" a="1"/>
  <c r="K1258" i="1" s="1"/>
  <c r="K1254" i="1" a="1"/>
  <c r="K1254" i="1" s="1"/>
  <c r="H1252" i="1" a="1"/>
  <c r="H1252" i="1"/>
  <c r="J1254" i="1" a="1"/>
  <c r="J1254" i="1" s="1"/>
  <c r="K1257" i="1" a="1"/>
  <c r="K1257" i="1" s="1"/>
  <c r="J1258" i="1" a="1"/>
  <c r="J1258" i="1" s="1"/>
  <c r="H1256" i="1" a="1"/>
  <c r="H1256" i="1" s="1"/>
  <c r="K1252" i="1" a="1"/>
  <c r="K1252" i="1" s="1"/>
  <c r="K1256" i="1" a="1"/>
  <c r="K1256" i="1" s="1"/>
  <c r="F1255" i="1" a="1"/>
  <c r="F1255" i="1" s="1"/>
  <c r="I1256" i="1" a="1"/>
  <c r="I1256" i="1" s="1"/>
  <c r="F1256" i="1" a="1"/>
  <c r="F1256" i="1" s="1"/>
  <c r="G1254" i="1" a="1"/>
  <c r="G1254" i="1" s="1"/>
  <c r="J1252" i="1" a="1"/>
  <c r="J1252" i="1" s="1"/>
  <c r="H1254" i="1" a="1"/>
  <c r="H1254" i="1" s="1"/>
  <c r="H1255" i="1" a="1"/>
  <c r="H1255" i="1" s="1"/>
  <c r="K1253" i="1" a="1"/>
  <c r="K1253" i="1"/>
  <c r="K1261" i="1" a="1"/>
  <c r="K1261" i="1" s="1"/>
  <c r="J1261" i="1" a="1"/>
  <c r="J1261" i="1" s="1"/>
  <c r="H1258" i="1" a="1"/>
  <c r="H1258" i="1" s="1"/>
  <c r="F1261" i="1" a="1"/>
  <c r="F1261" i="1" s="1"/>
  <c r="G1253" i="1" a="1"/>
  <c r="G1253" i="1" s="1"/>
  <c r="K1259" i="1" a="1"/>
  <c r="K1259" i="1" s="1"/>
  <c r="G1259" i="1" a="1"/>
  <c r="G1259" i="1" s="1"/>
  <c r="J1255" i="1" a="1"/>
  <c r="J1255" i="1" s="1"/>
  <c r="I1255" i="1" a="1"/>
  <c r="I1255" i="1" s="1"/>
  <c r="G1261" i="1" a="1"/>
  <c r="G1261" i="1" s="1"/>
  <c r="K1260" i="1" a="1"/>
  <c r="K1260" i="1"/>
  <c r="G1260" i="1" a="1"/>
  <c r="G1260" i="1" s="1"/>
  <c r="H1257" i="1" a="1"/>
  <c r="H1257" i="1" s="1"/>
  <c r="H1259" i="1" a="1"/>
  <c r="H1259" i="1" s="1"/>
  <c r="F1260" i="1" a="1"/>
  <c r="F1260" i="1" s="1"/>
  <c r="J1256" i="1" a="1"/>
  <c r="J1256" i="1" s="1"/>
  <c r="J1259" i="1" a="1"/>
  <c r="J1259" i="1" s="1"/>
  <c r="I1259" i="1" a="1"/>
  <c r="I1259" i="1" s="1"/>
  <c r="J1257" i="1" a="1"/>
  <c r="J1257" i="1" s="1"/>
  <c r="F1257" i="1" a="1"/>
  <c r="F1257" i="1" s="1"/>
  <c r="J1253" i="1" a="1"/>
  <c r="J1253" i="1"/>
  <c r="I1261" i="1" a="1"/>
  <c r="I1261" i="1" s="1"/>
  <c r="G1255" i="1" a="1"/>
  <c r="G1255" i="1" s="1"/>
  <c r="H1261" i="1" a="1"/>
  <c r="H1261" i="1" s="1"/>
  <c r="H1260" i="1" a="1"/>
  <c r="H1260" i="1" s="1"/>
  <c r="I1257" i="1" a="1"/>
  <c r="I1257" i="1" s="1"/>
  <c r="I1253" i="1" a="1"/>
  <c r="I1253" i="1" s="1"/>
  <c r="H1242" i="1" a="1"/>
  <c r="H1242" i="1" s="1"/>
  <c r="J1243" i="1" a="1"/>
  <c r="J1243" i="1" s="1"/>
  <c r="H1243" i="1" a="1"/>
  <c r="H1243" i="1" s="1"/>
  <c r="I1241" i="1" a="1"/>
  <c r="I1241" i="1" s="1"/>
  <c r="I1242" i="1" a="1"/>
  <c r="I1242" i="1" s="1"/>
  <c r="G1242" i="1" a="1"/>
  <c r="G1242" i="1" s="1"/>
  <c r="J1245" i="1" a="1"/>
  <c r="J1245" i="1" s="1"/>
  <c r="H1245" i="1" a="1"/>
  <c r="H1245" i="1" s="1"/>
  <c r="H1244" i="1" a="1"/>
  <c r="H1244" i="1" s="1"/>
  <c r="K1243" i="1" a="1"/>
  <c r="K1243" i="1" s="1"/>
  <c r="G1243" i="1" a="1"/>
  <c r="G1243" i="1" s="1"/>
  <c r="J1244" i="1" a="1"/>
  <c r="J1244" i="1" s="1"/>
  <c r="F1248" i="1" a="1"/>
  <c r="F1248" i="1" s="1"/>
  <c r="I1249" i="1" a="1"/>
  <c r="I1249" i="1" s="1"/>
  <c r="H1249" i="1" a="1"/>
  <c r="H1249" i="1" s="1"/>
  <c r="G1248" i="1" a="1"/>
  <c r="G1248" i="1" s="1"/>
  <c r="I1245" i="1" a="1"/>
  <c r="I1245" i="1" s="1"/>
  <c r="I1244" i="1" a="1"/>
  <c r="I1244" i="1" s="1"/>
  <c r="G1249" i="1" a="1"/>
  <c r="G1249" i="1"/>
  <c r="I1248" i="1" a="1"/>
  <c r="I1248" i="1" s="1"/>
  <c r="J1247" i="1" a="1"/>
  <c r="J1247" i="1"/>
  <c r="H1246" i="1" a="1"/>
  <c r="H1246" i="1" s="1"/>
  <c r="F1243" i="1" a="1"/>
  <c r="F1243" i="1" s="1"/>
  <c r="F1242" i="1" a="1"/>
  <c r="F1242" i="1" s="1"/>
  <c r="I1247" i="1" a="1"/>
  <c r="I1247" i="1" s="1"/>
  <c r="K1247" i="1" a="1"/>
  <c r="K1247" i="1" s="1"/>
  <c r="G1246" i="1" a="1"/>
  <c r="G1246" i="1" s="1"/>
  <c r="K1242" i="1" a="1"/>
  <c r="K1242" i="1" s="1"/>
  <c r="G1250" i="1" a="1"/>
  <c r="G1250" i="1" s="1"/>
  <c r="I1250" i="1" a="1"/>
  <c r="I1250" i="1" s="1"/>
  <c r="F1247" i="1" a="1"/>
  <c r="F1247" i="1" s="1"/>
  <c r="F1252" i="1" a="1"/>
  <c r="F1252" i="1"/>
  <c r="K1251" i="1" a="1"/>
  <c r="K1251" i="1" s="1"/>
  <c r="F1250" i="1" a="1"/>
  <c r="F1250" i="1" s="1"/>
  <c r="J1241" i="1" a="1"/>
  <c r="J1241" i="1" s="1"/>
  <c r="H1251" i="1" a="1"/>
  <c r="H1251" i="1" s="1"/>
  <c r="J1251" i="1" a="1"/>
  <c r="J1251" i="1" s="1"/>
  <c r="K1248" i="1" a="1"/>
  <c r="K1248" i="1" s="1"/>
  <c r="I1251" i="1" a="1"/>
  <c r="I1251" i="1" s="1"/>
  <c r="G1251" i="1" a="1"/>
  <c r="G1251" i="1" s="1"/>
  <c r="F1251" i="1" a="1"/>
  <c r="F1251" i="1" s="1"/>
  <c r="K1249" i="1" a="1"/>
  <c r="K1249" i="1" s="1"/>
  <c r="K1250" i="1" a="1"/>
  <c r="K1250" i="1" s="1"/>
  <c r="J1250" i="1" a="1"/>
  <c r="J1250" i="1" s="1"/>
  <c r="G1247" i="1" a="1"/>
  <c r="G1247" i="1" s="1"/>
  <c r="I1243" i="1" a="1"/>
  <c r="I1243" i="1"/>
  <c r="K1246" i="1" a="1"/>
  <c r="K1246" i="1" s="1"/>
  <c r="H1250" i="1" a="1"/>
  <c r="H1250" i="1" s="1"/>
  <c r="J1249" i="1" a="1"/>
  <c r="J1249" i="1" s="1"/>
  <c r="F1249" i="1" a="1"/>
  <c r="F1249" i="1" s="1"/>
  <c r="J1248" i="1" a="1"/>
  <c r="J1248" i="1" s="1"/>
  <c r="H1248" i="1" a="1"/>
  <c r="H1248" i="1" s="1"/>
  <c r="K1241" i="1" a="1"/>
  <c r="K1241" i="1" s="1"/>
  <c r="H1247" i="1" a="1"/>
  <c r="H1247" i="1" s="1"/>
  <c r="F1245" i="1" a="1"/>
  <c r="F1245" i="1" s="1"/>
  <c r="F1244" i="1" a="1"/>
  <c r="F1244" i="1"/>
  <c r="J1246" i="1" a="1"/>
  <c r="J1246" i="1" s="1"/>
  <c r="K1245" i="1" a="1"/>
  <c r="K1245" i="1" s="1"/>
  <c r="G1245" i="1" a="1"/>
  <c r="G1245" i="1" s="1"/>
  <c r="K1244" i="1" a="1"/>
  <c r="K1244" i="1" s="1"/>
  <c r="J1242" i="1" a="1"/>
  <c r="J1242" i="1" s="1"/>
  <c r="G1244" i="1" a="1"/>
  <c r="G1244" i="1" s="1"/>
  <c r="I1246" i="1" a="1"/>
  <c r="I1246" i="1" s="1"/>
  <c r="F1246" i="1" a="1"/>
  <c r="F1246" i="1" s="1"/>
  <c r="F1234" i="1" a="1"/>
  <c r="F1234" i="1" s="1"/>
  <c r="J1232" i="1" a="1"/>
  <c r="J1232" i="1"/>
  <c r="I1232" i="1" a="1"/>
  <c r="I1232" i="1" s="1"/>
  <c r="H1231" i="1" a="1"/>
  <c r="H1231" i="1" s="1"/>
  <c r="K1237" i="1" a="1"/>
  <c r="K1237" i="1"/>
  <c r="K1236" i="1" a="1"/>
  <c r="K1236" i="1" s="1"/>
  <c r="H1236" i="1" a="1"/>
  <c r="H1236" i="1" s="1"/>
  <c r="G1236" i="1" a="1"/>
  <c r="G1236" i="1" s="1"/>
  <c r="K1230" i="1" a="1"/>
  <c r="K1230" i="1" s="1"/>
  <c r="H1232" i="1" a="1"/>
  <c r="H1232" i="1" s="1"/>
  <c r="J1238" i="1" a="1"/>
  <c r="J1238" i="1" s="1"/>
  <c r="I1238" i="1" a="1"/>
  <c r="I1238" i="1" s="1"/>
  <c r="G1237" i="1" a="1"/>
  <c r="G1237" i="1" s="1"/>
  <c r="I1236" i="1" a="1"/>
  <c r="I1236" i="1"/>
  <c r="K1231" i="1" a="1"/>
  <c r="K1231" i="1"/>
  <c r="J1235" i="1" a="1"/>
  <c r="J1235" i="1" s="1"/>
  <c r="H1233" i="1" a="1"/>
  <c r="H1233" i="1" s="1"/>
  <c r="H1235" i="1" a="1"/>
  <c r="H1235" i="1" s="1"/>
  <c r="F1235" i="1" a="1"/>
  <c r="F1235" i="1" s="1"/>
  <c r="K1234" i="1" a="1"/>
  <c r="K1234" i="1" s="1"/>
  <c r="I1237" i="1" a="1"/>
  <c r="I1237" i="1" s="1"/>
  <c r="J1233" i="1" a="1"/>
  <c r="J1233" i="1" s="1"/>
  <c r="G1232" i="1" a="1"/>
  <c r="G1232" i="1" s="1"/>
  <c r="H1241" i="1" a="1"/>
  <c r="H1241" i="1" s="1"/>
  <c r="G1241" i="1" a="1"/>
  <c r="G1241" i="1" s="1"/>
  <c r="H1238" i="1" a="1"/>
  <c r="H1238" i="1" s="1"/>
  <c r="F1239" i="1" a="1"/>
  <c r="F1239" i="1"/>
  <c r="I1235" i="1" a="1"/>
  <c r="I1235" i="1" s="1"/>
  <c r="F1232" i="1" a="1"/>
  <c r="F1232" i="1" s="1"/>
  <c r="G1235" i="1" a="1"/>
  <c r="G1235" i="1" s="1"/>
  <c r="H1240" i="1" a="1"/>
  <c r="H1240" i="1" s="1"/>
  <c r="G1240" i="1" a="1"/>
  <c r="G1240" i="1" s="1"/>
  <c r="H1239" i="1" a="1"/>
  <c r="H1239" i="1" s="1"/>
  <c r="K1238" i="1" a="1"/>
  <c r="K1238" i="1" s="1"/>
  <c r="H1234" i="1" a="1"/>
  <c r="H1234" i="1" s="1"/>
  <c r="F1241" i="1" a="1"/>
  <c r="F1241" i="1" s="1"/>
  <c r="K1240" i="1" a="1"/>
  <c r="K1240" i="1" s="1"/>
  <c r="G1238" i="1" a="1"/>
  <c r="G1238" i="1"/>
  <c r="G1233" i="1" a="1"/>
  <c r="G1233" i="1" s="1"/>
  <c r="J1236" i="1" a="1"/>
  <c r="J1236" i="1" s="1"/>
  <c r="J1240" i="1" a="1"/>
  <c r="J1240" i="1" s="1"/>
  <c r="J1231" i="1" a="1"/>
  <c r="J1231" i="1" s="1"/>
  <c r="I1240" i="1" a="1"/>
  <c r="I1240" i="1" s="1"/>
  <c r="F1240" i="1" a="1"/>
  <c r="F1240" i="1" s="1"/>
  <c r="K1239" i="1" a="1"/>
  <c r="K1239" i="1" s="1"/>
  <c r="J1237" i="1" a="1"/>
  <c r="J1237" i="1" s="1"/>
  <c r="H1237" i="1" a="1"/>
  <c r="H1237" i="1" s="1"/>
  <c r="K1233" i="1" a="1"/>
  <c r="K1233" i="1" s="1"/>
  <c r="G1231" i="1" a="1"/>
  <c r="G1231" i="1" s="1"/>
  <c r="K1232" i="1" a="1"/>
  <c r="K1232" i="1" s="1"/>
  <c r="I1231" i="1" a="1"/>
  <c r="I1231" i="1" s="1"/>
  <c r="F1231" i="1" a="1"/>
  <c r="F1231" i="1" s="1"/>
  <c r="I1233" i="1" a="1"/>
  <c r="I1233" i="1"/>
  <c r="J1239" i="1" a="1"/>
  <c r="J1239" i="1"/>
  <c r="I1239" i="1" a="1"/>
  <c r="I1239" i="1" s="1"/>
  <c r="F1238" i="1" a="1"/>
  <c r="F1238" i="1" s="1"/>
  <c r="J1234" i="1" a="1"/>
  <c r="J1234" i="1" s="1"/>
  <c r="G1234" i="1" a="1"/>
  <c r="G1234" i="1" s="1"/>
  <c r="G1239" i="1" a="1"/>
  <c r="G1239" i="1" s="1"/>
  <c r="F1236" i="1" a="1"/>
  <c r="F1236" i="1" s="1"/>
  <c r="F1233" i="1" a="1"/>
  <c r="F1233" i="1" s="1"/>
  <c r="F1237" i="1" a="1"/>
  <c r="F1237" i="1" s="1"/>
  <c r="K1235" i="1" a="1"/>
  <c r="K1235" i="1" s="1"/>
  <c r="I1234" i="1" a="1"/>
  <c r="I1234" i="1" s="1"/>
  <c r="K1224" i="1" a="1"/>
  <c r="K1224" i="1" s="1"/>
  <c r="F1225" i="1" a="1"/>
  <c r="F1225" i="1"/>
  <c r="I1222" i="1" a="1"/>
  <c r="I1222" i="1" s="1"/>
  <c r="F1221" i="1" a="1"/>
  <c r="F1221" i="1" s="1"/>
  <c r="J1230" i="1" a="1"/>
  <c r="J1230" i="1" s="1"/>
  <c r="I1230" i="1" a="1"/>
  <c r="I1230" i="1" s="1"/>
  <c r="I1226" i="1" a="1"/>
  <c r="I1226" i="1" s="1"/>
  <c r="H1230" i="1" a="1"/>
  <c r="H1230" i="1" s="1"/>
  <c r="H1226" i="1" a="1"/>
  <c r="H1226" i="1" s="1"/>
  <c r="K1223" i="1" a="1"/>
  <c r="K1223" i="1" s="1"/>
  <c r="G1229" i="1" a="1"/>
  <c r="G1229" i="1" s="1"/>
  <c r="G1220" i="1" a="1"/>
  <c r="G1220" i="1" s="1"/>
  <c r="F1223" i="1" a="1"/>
  <c r="F1223" i="1"/>
  <c r="I1229" i="1" a="1"/>
  <c r="I1229" i="1" s="1"/>
  <c r="J1225" i="1" a="1"/>
  <c r="J1225" i="1" s="1"/>
  <c r="H1224" i="1" a="1"/>
  <c r="H1224" i="1" s="1"/>
  <c r="J1221" i="1" a="1"/>
  <c r="J1221" i="1" s="1"/>
  <c r="G1227" i="1" a="1"/>
  <c r="G1227" i="1" s="1"/>
  <c r="H1223" i="1" a="1"/>
  <c r="H1223" i="1" s="1"/>
  <c r="K1222" i="1" a="1"/>
  <c r="K1222" i="1" s="1"/>
  <c r="G1230" i="1" a="1"/>
  <c r="G1230" i="1" s="1"/>
  <c r="F1230" i="1" a="1"/>
  <c r="F1230" i="1"/>
  <c r="K1229" i="1" a="1"/>
  <c r="K1229" i="1"/>
  <c r="J1229" i="1" a="1"/>
  <c r="J1229" i="1" s="1"/>
  <c r="K1220" i="1" a="1"/>
  <c r="K1220" i="1" s="1"/>
  <c r="H1229" i="1" a="1"/>
  <c r="H1229" i="1" s="1"/>
  <c r="F1229" i="1" a="1"/>
  <c r="F1229" i="1" s="1"/>
  <c r="I1221" i="1" a="1"/>
  <c r="I1221" i="1" s="1"/>
  <c r="G1226" i="1" a="1"/>
  <c r="G1226" i="1" s="1"/>
  <c r="I1225" i="1" a="1"/>
  <c r="I1225" i="1"/>
  <c r="J1223" i="1" a="1"/>
  <c r="J1223" i="1" s="1"/>
  <c r="G1228" i="1" a="1"/>
  <c r="G1228" i="1" s="1"/>
  <c r="J1227" i="1" a="1"/>
  <c r="J1227" i="1" s="1"/>
  <c r="F1227" i="1" a="1"/>
  <c r="F1227" i="1" s="1"/>
  <c r="G1225" i="1" a="1"/>
  <c r="G1225" i="1" s="1"/>
  <c r="I1220" i="1" a="1"/>
  <c r="I1220" i="1" s="1"/>
  <c r="K1226" i="1" a="1"/>
  <c r="K1226" i="1" s="1"/>
  <c r="I1223" i="1" a="1"/>
  <c r="I1223" i="1" s="1"/>
  <c r="G1224" i="1" a="1"/>
  <c r="G1224" i="1" s="1"/>
  <c r="J1228" i="1" a="1"/>
  <c r="J1228" i="1" s="1"/>
  <c r="F1222" i="1" a="1"/>
  <c r="F1222" i="1" s="1"/>
  <c r="G1223" i="1" a="1"/>
  <c r="G1223" i="1" s="1"/>
  <c r="F1224" i="1" a="1"/>
  <c r="F1224" i="1" s="1"/>
  <c r="I1228" i="1" a="1"/>
  <c r="I1228" i="1" s="1"/>
  <c r="J1222" i="1" a="1"/>
  <c r="J1222" i="1" s="1"/>
  <c r="I1227" i="1" a="1"/>
  <c r="I1227" i="1" s="1"/>
  <c r="G1222" i="1" a="1"/>
  <c r="G1222" i="1" s="1"/>
  <c r="H1228" i="1" a="1"/>
  <c r="H1228" i="1" s="1"/>
  <c r="J1220" i="1" a="1"/>
  <c r="J1220" i="1"/>
  <c r="F1228" i="1" a="1"/>
  <c r="F1228" i="1" s="1"/>
  <c r="K1221" i="1" a="1"/>
  <c r="K1221" i="1" s="1"/>
  <c r="H1227" i="1" a="1"/>
  <c r="H1227" i="1" s="1"/>
  <c r="H1225" i="1" a="1"/>
  <c r="H1225" i="1" s="1"/>
  <c r="I1224" i="1" a="1"/>
  <c r="I1224" i="1" s="1"/>
  <c r="H1222" i="1" a="1"/>
  <c r="H1222" i="1" s="1"/>
  <c r="J1224" i="1" a="1"/>
  <c r="J1224" i="1"/>
  <c r="G1221" i="1" a="1"/>
  <c r="G1221" i="1" s="1"/>
  <c r="H1221" i="1" a="1"/>
  <c r="H1221" i="1" s="1"/>
  <c r="K1227" i="1" a="1"/>
  <c r="K1227" i="1"/>
  <c r="J1226" i="1" a="1"/>
  <c r="J1226" i="1" s="1"/>
  <c r="H1220" i="1" a="1"/>
  <c r="H1220" i="1" s="1"/>
  <c r="K1228" i="1" a="1"/>
  <c r="K1228" i="1"/>
  <c r="F1226" i="1" a="1"/>
  <c r="F1226" i="1" s="1"/>
  <c r="K1225" i="1" a="1"/>
  <c r="K1225" i="1" s="1"/>
  <c r="J1210" i="1" a="1"/>
  <c r="J1210" i="1" s="1"/>
  <c r="H1209" i="1" a="1"/>
  <c r="H1209" i="1" s="1"/>
  <c r="G1213" i="1" a="1"/>
  <c r="G1213" i="1" s="1"/>
  <c r="F1220" i="1" a="1"/>
  <c r="F1220" i="1" s="1"/>
  <c r="K1219" i="1" a="1"/>
  <c r="K1219" i="1" s="1"/>
  <c r="K1216" i="1" a="1"/>
  <c r="K1216" i="1" s="1"/>
  <c r="K1215" i="1" a="1"/>
  <c r="K1215" i="1" s="1"/>
  <c r="F1215" i="1" a="1"/>
  <c r="F1215" i="1"/>
  <c r="I1210" i="1" a="1"/>
  <c r="I1210" i="1" s="1"/>
  <c r="K1214" i="1" a="1"/>
  <c r="K1214" i="1" s="1"/>
  <c r="H1212" i="1" a="1"/>
  <c r="H1212" i="1" s="1"/>
  <c r="F1218" i="1" a="1"/>
  <c r="F1218" i="1" s="1"/>
  <c r="F1216" i="1" a="1"/>
  <c r="F1216" i="1" s="1"/>
  <c r="G1219" i="1" a="1"/>
  <c r="G1219" i="1" s="1"/>
  <c r="I1217" i="1" a="1"/>
  <c r="I1217" i="1" s="1"/>
  <c r="K1209" i="1" a="1"/>
  <c r="K1209" i="1" s="1"/>
  <c r="G1218" i="1" a="1"/>
  <c r="G1218" i="1" s="1"/>
  <c r="H1218" i="1" a="1"/>
  <c r="H1218" i="1"/>
  <c r="I1214" i="1" a="1"/>
  <c r="I1214" i="1" s="1"/>
  <c r="J1213" i="1" a="1"/>
  <c r="J1213" i="1" s="1"/>
  <c r="H1210" i="1" a="1"/>
  <c r="H1210" i="1"/>
  <c r="H1217" i="1" a="1"/>
  <c r="H1217" i="1"/>
  <c r="H1214" i="1" a="1"/>
  <c r="H1214" i="1" s="1"/>
  <c r="I1213" i="1" a="1"/>
  <c r="I1213" i="1" s="1"/>
  <c r="G1210" i="1" a="1"/>
  <c r="G1210" i="1" s="1"/>
  <c r="J1209" i="1" a="1"/>
  <c r="J1209" i="1" s="1"/>
  <c r="J1219" i="1" a="1"/>
  <c r="J1219" i="1" s="1"/>
  <c r="I1219" i="1" a="1"/>
  <c r="I1219" i="1" s="1"/>
  <c r="I1218" i="1" a="1"/>
  <c r="I1218" i="1" s="1"/>
  <c r="H1219" i="1" a="1"/>
  <c r="H1219" i="1"/>
  <c r="F1219" i="1" a="1"/>
  <c r="F1219" i="1"/>
  <c r="K1218" i="1" a="1"/>
  <c r="K1218" i="1" s="1"/>
  <c r="J1218" i="1" a="1"/>
  <c r="J1218" i="1" s="1"/>
  <c r="K1213" i="1" a="1"/>
  <c r="K1213" i="1" s="1"/>
  <c r="K1217" i="1" a="1"/>
  <c r="K1217" i="1" s="1"/>
  <c r="J1217" i="1" a="1"/>
  <c r="J1217" i="1" s="1"/>
  <c r="G1217" i="1" a="1"/>
  <c r="G1217" i="1" s="1"/>
  <c r="I1216" i="1" a="1"/>
  <c r="I1216" i="1"/>
  <c r="G1215" i="1" a="1"/>
  <c r="G1215" i="1" s="1"/>
  <c r="J1214" i="1" a="1"/>
  <c r="J1214" i="1" s="1"/>
  <c r="F1214" i="1" a="1"/>
  <c r="F1214" i="1" s="1"/>
  <c r="I1212" i="1" a="1"/>
  <c r="I1212" i="1"/>
  <c r="F1210" i="1" a="1"/>
  <c r="F1210" i="1" s="1"/>
  <c r="K1210" i="1" a="1"/>
  <c r="K1210" i="1"/>
  <c r="I1209" i="1" a="1"/>
  <c r="I1209" i="1" s="1"/>
  <c r="F1212" i="1" a="1"/>
  <c r="F1212" i="1" s="1"/>
  <c r="H1213" i="1" a="1"/>
  <c r="H1213" i="1" s="1"/>
  <c r="J1212" i="1" a="1"/>
  <c r="J1212" i="1" s="1"/>
  <c r="F1217" i="1" a="1"/>
  <c r="F1217" i="1" s="1"/>
  <c r="J1216" i="1" a="1"/>
  <c r="J1216" i="1" s="1"/>
  <c r="H1216" i="1" a="1"/>
  <c r="H1216" i="1"/>
  <c r="G1209" i="1" a="1"/>
  <c r="G1209" i="1" s="1"/>
  <c r="I1215" i="1" a="1"/>
  <c r="I1215" i="1" s="1"/>
  <c r="F1213" i="1" a="1"/>
  <c r="F1213" i="1"/>
  <c r="G1216" i="1" a="1"/>
  <c r="G1216" i="1" s="1"/>
  <c r="J1215" i="1" a="1"/>
  <c r="J1215" i="1"/>
  <c r="H1215" i="1" a="1"/>
  <c r="H1215" i="1"/>
  <c r="G1214" i="1" a="1"/>
  <c r="G1214" i="1" s="1"/>
  <c r="G1212" i="1" a="1"/>
  <c r="G1212" i="1" s="1"/>
  <c r="K1212" i="1" a="1"/>
  <c r="K1212" i="1" s="1"/>
  <c r="F1197" i="1" a="1"/>
  <c r="F1197" i="1" s="1"/>
  <c r="F1207" i="1" a="1"/>
  <c r="F1207" i="1" s="1"/>
  <c r="J1206" i="1" a="1"/>
  <c r="J1206" i="1" s="1"/>
  <c r="F1206" i="1" a="1"/>
  <c r="F1206" i="1" s="1"/>
  <c r="G1197" i="1" a="1"/>
  <c r="G1197" i="1" s="1"/>
  <c r="J1200" i="1" a="1"/>
  <c r="J1200" i="1" s="1"/>
  <c r="I1200" i="1" a="1"/>
  <c r="I1200" i="1" s="1"/>
  <c r="J1196" i="1" a="1"/>
  <c r="J1196" i="1"/>
  <c r="F1199" i="1" a="1"/>
  <c r="F1199" i="1" s="1"/>
  <c r="G1198" i="1" a="1"/>
  <c r="G1198" i="1"/>
  <c r="J1195" i="1" a="1"/>
  <c r="J1195" i="1" s="1"/>
  <c r="K1196" i="1" a="1"/>
  <c r="K1196" i="1"/>
  <c r="H1208" i="1" a="1"/>
  <c r="H1208" i="1" s="1"/>
  <c r="K1198" i="1" a="1"/>
  <c r="K1198" i="1" s="1"/>
  <c r="J1197" i="1" a="1"/>
  <c r="J1197" i="1" s="1"/>
  <c r="I1199" i="1" a="1"/>
  <c r="I1199" i="1" s="1"/>
  <c r="I1197" i="1" a="1"/>
  <c r="I1197" i="1" s="1"/>
  <c r="I1196" i="1" a="1"/>
  <c r="I1196" i="1" s="1"/>
  <c r="J1198" i="1" a="1"/>
  <c r="J1198" i="1" s="1"/>
  <c r="H1199" i="1" a="1"/>
  <c r="H1199" i="1" s="1"/>
  <c r="H1198" i="1" a="1"/>
  <c r="H1198" i="1" s="1"/>
  <c r="F1209" i="1" a="1"/>
  <c r="F1209" i="1"/>
  <c r="F1196" i="1" a="1"/>
  <c r="F1196" i="1" s="1"/>
  <c r="K1208" i="1" a="1"/>
  <c r="K1208" i="1"/>
  <c r="J1208" i="1" a="1"/>
  <c r="J1208" i="1"/>
  <c r="I1208" i="1" a="1"/>
  <c r="I1208" i="1" s="1"/>
  <c r="H1206" i="1" a="1"/>
  <c r="H1206" i="1" s="1"/>
  <c r="G1208" i="1" a="1"/>
  <c r="G1208" i="1" s="1"/>
  <c r="K1206" i="1" a="1"/>
  <c r="K1206" i="1" s="1"/>
  <c r="F1208" i="1" a="1"/>
  <c r="F1208" i="1"/>
  <c r="K1197" i="1" a="1"/>
  <c r="K1197" i="1" s="1"/>
  <c r="G1199" i="1" a="1"/>
  <c r="G1199" i="1" s="1"/>
  <c r="I1198" i="1" a="1"/>
  <c r="I1198" i="1"/>
  <c r="G1206" i="1" a="1"/>
  <c r="G1206" i="1"/>
  <c r="K1200" i="1" a="1"/>
  <c r="K1200" i="1" s="1"/>
  <c r="K1195" i="1" a="1"/>
  <c r="K1195" i="1" s="1"/>
  <c r="G1200" i="1" a="1"/>
  <c r="G1200" i="1" s="1"/>
  <c r="G1196" i="1" a="1"/>
  <c r="G1196" i="1"/>
  <c r="K1207" i="1" a="1"/>
  <c r="K1207" i="1" s="1"/>
  <c r="J1207" i="1" a="1"/>
  <c r="J1207" i="1" s="1"/>
  <c r="H1207" i="1" a="1"/>
  <c r="H1207" i="1" s="1"/>
  <c r="G1207" i="1" a="1"/>
  <c r="G1207" i="1"/>
  <c r="F1198" i="1" a="1"/>
  <c r="F1198" i="1" s="1"/>
  <c r="I1206" i="1" a="1"/>
  <c r="I1206" i="1" s="1"/>
  <c r="F1200" i="1" a="1"/>
  <c r="F1200" i="1" s="1"/>
  <c r="K1199" i="1" a="1"/>
  <c r="K1199" i="1" s="1"/>
  <c r="J1199" i="1" a="1"/>
  <c r="J1199" i="1" s="1"/>
  <c r="H1197" i="1" a="1"/>
  <c r="H1197" i="1" s="1"/>
  <c r="H1196" i="1" a="1"/>
  <c r="H1196" i="1" s="1"/>
  <c r="I1207" i="1" a="1"/>
  <c r="I1207" i="1"/>
  <c r="H1200" i="1" a="1"/>
  <c r="H1200" i="1"/>
  <c r="J1186" i="1" a="1"/>
  <c r="J1186" i="1" s="1"/>
  <c r="K1190" i="1" a="1"/>
  <c r="K1190" i="1" s="1"/>
  <c r="I1195" i="1" a="1"/>
  <c r="I1195" i="1" s="1"/>
  <c r="G1194" i="1" a="1"/>
  <c r="G1194" i="1"/>
  <c r="G1193" i="1" a="1"/>
  <c r="G1193" i="1" s="1"/>
  <c r="I1191" i="1" a="1"/>
  <c r="I1191" i="1" s="1"/>
  <c r="I1187" i="1" a="1"/>
  <c r="I1187" i="1" s="1"/>
  <c r="J1191" i="1" a="1"/>
  <c r="J1191" i="1" s="1"/>
  <c r="H1188" i="1" a="1"/>
  <c r="H1188" i="1" s="1"/>
  <c r="H1195" i="1" a="1"/>
  <c r="H1195" i="1" s="1"/>
  <c r="F1191" i="1" a="1"/>
  <c r="F1191" i="1" s="1"/>
  <c r="I1194" i="1" a="1"/>
  <c r="I1194" i="1" s="1"/>
  <c r="J1190" i="1" a="1"/>
  <c r="J1190" i="1"/>
  <c r="K1192" i="1" a="1"/>
  <c r="K1192" i="1" s="1"/>
  <c r="I1192" i="1" a="1"/>
  <c r="I1192" i="1" s="1"/>
  <c r="I1189" i="1" a="1"/>
  <c r="I1189" i="1"/>
  <c r="H1186" i="1" a="1"/>
  <c r="H1186" i="1" s="1"/>
  <c r="G1195" i="1" a="1"/>
  <c r="G1195" i="1" s="1"/>
  <c r="F1195" i="1" a="1"/>
  <c r="F1195" i="1" s="1"/>
  <c r="G1186" i="1" a="1"/>
  <c r="G1186" i="1" s="1"/>
  <c r="G1187" i="1" a="1"/>
  <c r="G1187" i="1" s="1"/>
  <c r="J1192" i="1" a="1"/>
  <c r="J1192" i="1" s="1"/>
  <c r="K1185" i="1" a="1"/>
  <c r="K1185" i="1" s="1"/>
  <c r="K1194" i="1" a="1"/>
  <c r="K1194" i="1" s="1"/>
  <c r="I1193" i="1" a="1"/>
  <c r="I1193" i="1"/>
  <c r="F1186" i="1" a="1"/>
  <c r="F1186" i="1" s="1"/>
  <c r="H1192" i="1" a="1"/>
  <c r="H1192" i="1" s="1"/>
  <c r="F1190" i="1" a="1"/>
  <c r="F1190" i="1" s="1"/>
  <c r="J1185" i="1" a="1"/>
  <c r="J1185" i="1" s="1"/>
  <c r="J1194" i="1" a="1"/>
  <c r="J1194" i="1"/>
  <c r="G1188" i="1" a="1"/>
  <c r="G1188" i="1" s="1"/>
  <c r="F1194" i="1" a="1"/>
  <c r="F1194" i="1" s="1"/>
  <c r="K1193" i="1" a="1"/>
  <c r="K1193" i="1"/>
  <c r="I1185" i="1" a="1"/>
  <c r="I1185" i="1" s="1"/>
  <c r="I1186" i="1" a="1"/>
  <c r="I1186" i="1" s="1"/>
  <c r="J1193" i="1" a="1"/>
  <c r="J1193" i="1" s="1"/>
  <c r="G1192" i="1" a="1"/>
  <c r="G1192" i="1" s="1"/>
  <c r="H1189" i="1" a="1"/>
  <c r="H1189" i="1" s="1"/>
  <c r="I1188" i="1" a="1"/>
  <c r="I1188" i="1" s="1"/>
  <c r="H1187" i="1" a="1"/>
  <c r="H1187" i="1" s="1"/>
  <c r="F1192" i="1" a="1"/>
  <c r="F1192" i="1" s="1"/>
  <c r="K1191" i="1" a="1"/>
  <c r="K1191" i="1"/>
  <c r="G1189" i="1" a="1"/>
  <c r="G1189" i="1" s="1"/>
  <c r="H1190" i="1" a="1"/>
  <c r="H1190" i="1" s="1"/>
  <c r="H1185" i="1" a="1"/>
  <c r="H1185" i="1" s="1"/>
  <c r="F1189" i="1" a="1"/>
  <c r="F1189" i="1"/>
  <c r="J1188" i="1" a="1"/>
  <c r="J1188" i="1" s="1"/>
  <c r="G1191" i="1" a="1"/>
  <c r="G1191" i="1" s="1"/>
  <c r="J1189" i="1" a="1"/>
  <c r="J1189" i="1" s="1"/>
  <c r="K1188" i="1" a="1"/>
  <c r="K1188" i="1" s="1"/>
  <c r="F1187" i="1" a="1"/>
  <c r="F1187" i="1"/>
  <c r="K1187" i="1" a="1"/>
  <c r="K1187" i="1" s="1"/>
  <c r="J1187" i="1" a="1"/>
  <c r="J1187" i="1" s="1"/>
  <c r="G1185" i="1" a="1"/>
  <c r="G1185" i="1" s="1"/>
  <c r="F1185" i="1" a="1"/>
  <c r="F1185" i="1"/>
  <c r="H1191" i="1" a="1"/>
  <c r="H1191" i="1" s="1"/>
  <c r="G1190" i="1" a="1"/>
  <c r="G1190" i="1" s="1"/>
  <c r="K1186" i="1" a="1"/>
  <c r="K1186" i="1"/>
  <c r="K1189" i="1" a="1"/>
  <c r="K1189" i="1"/>
  <c r="H1194" i="1" a="1"/>
  <c r="H1194" i="1" s="1"/>
  <c r="H1193" i="1" a="1"/>
  <c r="H1193" i="1" s="1"/>
  <c r="F1193" i="1" a="1"/>
  <c r="F1193" i="1" s="1"/>
  <c r="F1188" i="1" a="1"/>
  <c r="F1188" i="1" s="1"/>
  <c r="I1190" i="1" a="1"/>
  <c r="I1190" i="1"/>
  <c r="H1184" i="1" a="1"/>
  <c r="H1184" i="1" s="1"/>
  <c r="G1184" i="1" a="1"/>
  <c r="G1184" i="1" s="1"/>
  <c r="K1183" i="1" a="1"/>
  <c r="K1183" i="1"/>
  <c r="H1174" i="1" a="1"/>
  <c r="H1174" i="1" s="1"/>
  <c r="J1183" i="1" a="1"/>
  <c r="J1183" i="1" s="1"/>
  <c r="F1173" i="1" a="1"/>
  <c r="F1173" i="1" s="1"/>
  <c r="I1183" i="1" a="1"/>
  <c r="I1183" i="1" s="1"/>
  <c r="F1176" i="1" a="1"/>
  <c r="F1176" i="1"/>
  <c r="F1174" i="1" a="1"/>
  <c r="F1174" i="1" s="1"/>
  <c r="F1183" i="1" a="1"/>
  <c r="F1183" i="1" s="1"/>
  <c r="G1175" i="1" a="1"/>
  <c r="G1175" i="1"/>
  <c r="G1176" i="1" a="1"/>
  <c r="G1176" i="1"/>
  <c r="I1172" i="1" a="1"/>
  <c r="I1172" i="1"/>
  <c r="F1175" i="1" a="1"/>
  <c r="F1175" i="1" s="1"/>
  <c r="H1172" i="1" a="1"/>
  <c r="H1172" i="1" s="1"/>
  <c r="K1175" i="1" a="1"/>
  <c r="K1175" i="1" s="1"/>
  <c r="J1177" i="1" a="1"/>
  <c r="J1177" i="1" s="1"/>
  <c r="F1177" i="1" a="1"/>
  <c r="F1177" i="1" s="1"/>
  <c r="G1172" i="1" a="1"/>
  <c r="G1172" i="1" s="1"/>
  <c r="H1183" i="1" a="1"/>
  <c r="H1183" i="1"/>
  <c r="J1175" i="1" a="1"/>
  <c r="J1175" i="1"/>
  <c r="G1174" i="1" a="1"/>
  <c r="G1174" i="1" s="1"/>
  <c r="H1176" i="1" a="1"/>
  <c r="H1176" i="1" s="1"/>
  <c r="J1173" i="1" a="1"/>
  <c r="J1173" i="1" s="1"/>
  <c r="J1172" i="1" a="1"/>
  <c r="J1172" i="1"/>
  <c r="F1172" i="1" a="1"/>
  <c r="F1172" i="1" s="1"/>
  <c r="I1174" i="1" a="1"/>
  <c r="I1174" i="1" s="1"/>
  <c r="I1175" i="1" a="1"/>
  <c r="I1175" i="1" s="1"/>
  <c r="H1177" i="1" a="1"/>
  <c r="H1177" i="1" s="1"/>
  <c r="K1176" i="1" a="1"/>
  <c r="K1176" i="1" s="1"/>
  <c r="J1174" i="1" a="1"/>
  <c r="J1174" i="1" s="1"/>
  <c r="G1173" i="1" a="1"/>
  <c r="G1173" i="1" s="1"/>
  <c r="K1172" i="1" a="1"/>
  <c r="K1172" i="1" s="1"/>
  <c r="K1173" i="1" a="1"/>
  <c r="K1173" i="1" s="1"/>
  <c r="I1177" i="1" a="1"/>
  <c r="I1177" i="1" s="1"/>
  <c r="K1177" i="1" a="1"/>
  <c r="K1177" i="1" s="1"/>
  <c r="G1177" i="1" a="1"/>
  <c r="G1177" i="1"/>
  <c r="J1176" i="1" a="1"/>
  <c r="J1176" i="1" s="1"/>
  <c r="I1176" i="1" a="1"/>
  <c r="I1176" i="1" s="1"/>
  <c r="K1174" i="1" a="1"/>
  <c r="K1174" i="1" s="1"/>
  <c r="K1184" i="1" a="1"/>
  <c r="K1184" i="1"/>
  <c r="H1173" i="1" a="1"/>
  <c r="H1173" i="1" s="1"/>
  <c r="I1173" i="1" a="1"/>
  <c r="I1173" i="1" s="1"/>
  <c r="F1184" i="1" a="1"/>
  <c r="F1184" i="1" s="1"/>
  <c r="H1175" i="1" a="1"/>
  <c r="H1175" i="1" s="1"/>
  <c r="J1184" i="1" a="1"/>
  <c r="J1184" i="1" s="1"/>
  <c r="I1184" i="1" a="1"/>
  <c r="I1184" i="1" s="1"/>
  <c r="G1183" i="1" a="1"/>
  <c r="G1183" i="1" s="1"/>
  <c r="F1166" i="1" a="1"/>
  <c r="F1166" i="1" s="1"/>
  <c r="H1165" i="1" a="1"/>
  <c r="H1165" i="1" s="1"/>
  <c r="I1164" i="1" a="1"/>
  <c r="I1164" i="1"/>
  <c r="G1163" i="1" a="1"/>
  <c r="G1163" i="1" s="1"/>
  <c r="I1167" i="1" a="1"/>
  <c r="I1167" i="1"/>
  <c r="I1170" i="1" a="1"/>
  <c r="I1170" i="1"/>
  <c r="I1161" i="1" a="1"/>
  <c r="I1161" i="1" s="1"/>
  <c r="G1170" i="1" a="1"/>
  <c r="G1170" i="1" s="1"/>
  <c r="J1168" i="1" a="1"/>
  <c r="J1168" i="1" s="1"/>
  <c r="J1167" i="1" a="1"/>
  <c r="J1167" i="1" s="1"/>
  <c r="K1167" i="1" a="1"/>
  <c r="K1167" i="1"/>
  <c r="F1170" i="1" a="1"/>
  <c r="F1170" i="1" s="1"/>
  <c r="F1162" i="1" a="1"/>
  <c r="F1162" i="1" s="1"/>
  <c r="J1166" i="1" a="1"/>
  <c r="J1166" i="1"/>
  <c r="J1163" i="1" a="1"/>
  <c r="J1163" i="1"/>
  <c r="H1164" i="1" a="1"/>
  <c r="H1164" i="1" s="1"/>
  <c r="F1164" i="1" a="1"/>
  <c r="F1164" i="1" s="1"/>
  <c r="H1162" i="1" a="1"/>
  <c r="H1162" i="1" s="1"/>
  <c r="K1161" i="1" a="1"/>
  <c r="K1161" i="1"/>
  <c r="J1169" i="1" a="1"/>
  <c r="J1169" i="1" s="1"/>
  <c r="I1169" i="1" a="1"/>
  <c r="I1169" i="1" s="1"/>
  <c r="H1169" i="1" a="1"/>
  <c r="H1169" i="1" s="1"/>
  <c r="G1169" i="1" a="1"/>
  <c r="G1169" i="1"/>
  <c r="F1169" i="1" a="1"/>
  <c r="F1169" i="1" s="1"/>
  <c r="K1162" i="1" a="1"/>
  <c r="K1162" i="1" s="1"/>
  <c r="F1168" i="1" a="1"/>
  <c r="F1168" i="1" s="1"/>
  <c r="J1164" i="1" a="1"/>
  <c r="J1164" i="1" s="1"/>
  <c r="K1166" i="1" a="1"/>
  <c r="K1166" i="1" s="1"/>
  <c r="I1166" i="1" a="1"/>
  <c r="I1166" i="1" s="1"/>
  <c r="G1164" i="1" a="1"/>
  <c r="G1164" i="1" s="1"/>
  <c r="G1166" i="1" a="1"/>
  <c r="G1166" i="1"/>
  <c r="J1165" i="1" a="1"/>
  <c r="J1165" i="1"/>
  <c r="I1165" i="1" a="1"/>
  <c r="I1165" i="1" s="1"/>
  <c r="F1163" i="1" a="1"/>
  <c r="F1163" i="1" s="1"/>
  <c r="F1165" i="1" a="1"/>
  <c r="F1165" i="1" s="1"/>
  <c r="K1164" i="1" a="1"/>
  <c r="K1164" i="1"/>
  <c r="I1162" i="1" a="1"/>
  <c r="I1162" i="1" s="1"/>
  <c r="H1161" i="1" a="1"/>
  <c r="H1161" i="1" s="1"/>
  <c r="K1171" i="1" a="1"/>
  <c r="K1171" i="1" s="1"/>
  <c r="K1163" i="1" a="1"/>
  <c r="K1163" i="1" s="1"/>
  <c r="I1163" i="1" a="1"/>
  <c r="I1163" i="1" s="1"/>
  <c r="G1162" i="1" a="1"/>
  <c r="G1162" i="1" s="1"/>
  <c r="J1171" i="1" a="1"/>
  <c r="J1171" i="1" s="1"/>
  <c r="I1171" i="1" a="1"/>
  <c r="I1171" i="1" s="1"/>
  <c r="H1171" i="1" a="1"/>
  <c r="H1171" i="1"/>
  <c r="G1171" i="1" a="1"/>
  <c r="G1171" i="1" s="1"/>
  <c r="J1161" i="1" a="1"/>
  <c r="J1161" i="1" s="1"/>
  <c r="J1162" i="1" a="1"/>
  <c r="J1162" i="1"/>
  <c r="F1171" i="1" a="1"/>
  <c r="F1171" i="1" s="1"/>
  <c r="K1165" i="1" a="1"/>
  <c r="K1165" i="1" s="1"/>
  <c r="K1169" i="1" a="1"/>
  <c r="K1169" i="1" s="1"/>
  <c r="H1163" i="1" a="1"/>
  <c r="H1163" i="1" s="1"/>
  <c r="H1166" i="1" a="1"/>
  <c r="H1166" i="1" s="1"/>
  <c r="H1167" i="1" a="1"/>
  <c r="H1167" i="1" s="1"/>
  <c r="K1170" i="1" a="1"/>
  <c r="K1170" i="1" s="1"/>
  <c r="J1170" i="1" a="1"/>
  <c r="J1170" i="1" s="1"/>
  <c r="H1168" i="1" a="1"/>
  <c r="H1168" i="1"/>
  <c r="I1168" i="1" a="1"/>
  <c r="I1168" i="1" s="1"/>
  <c r="H1170" i="1" a="1"/>
  <c r="H1170" i="1" s="1"/>
  <c r="G1165" i="1" a="1"/>
  <c r="G1165" i="1" s="1"/>
  <c r="K1168" i="1" a="1"/>
  <c r="K1168" i="1" s="1"/>
  <c r="G1168" i="1" a="1"/>
  <c r="G1168" i="1"/>
  <c r="G1167" i="1" a="1"/>
  <c r="G1167" i="1" s="1"/>
  <c r="F1167" i="1" a="1"/>
  <c r="F1167" i="1" s="1"/>
  <c r="H1146" i="1" a="1"/>
  <c r="H1146" i="1"/>
  <c r="J1153" i="1" a="1"/>
  <c r="J1153" i="1" s="1"/>
  <c r="H1153" i="1" a="1"/>
  <c r="H1153" i="1" s="1"/>
  <c r="G1153" i="1" a="1"/>
  <c r="G1153" i="1" s="1"/>
  <c r="I1146" i="1" a="1"/>
  <c r="I1146" i="1" s="1"/>
  <c r="G1146" i="1" a="1"/>
  <c r="G1146" i="1" s="1"/>
  <c r="H1152" i="1" a="1"/>
  <c r="H1152" i="1" s="1"/>
  <c r="G1151" i="1" a="1"/>
  <c r="G1151" i="1" s="1"/>
  <c r="H1148" i="1" a="1"/>
  <c r="H1148" i="1" s="1"/>
  <c r="K1148" i="1" a="1"/>
  <c r="K1148" i="1"/>
  <c r="G1161" i="1" a="1"/>
  <c r="G1161" i="1" s="1"/>
  <c r="G1160" i="1" a="1"/>
  <c r="G1160" i="1" s="1"/>
  <c r="K1154" i="1" a="1"/>
  <c r="K1154" i="1" s="1"/>
  <c r="I1154" i="1" a="1"/>
  <c r="I1154" i="1"/>
  <c r="I1148" i="1" a="1"/>
  <c r="I1148" i="1" s="1"/>
  <c r="F1161" i="1" a="1"/>
  <c r="F1161" i="1" s="1"/>
  <c r="K1160" i="1" a="1"/>
  <c r="K1160" i="1" s="1"/>
  <c r="H1160" i="1" a="1"/>
  <c r="H1160" i="1" s="1"/>
  <c r="G1148" i="1" a="1"/>
  <c r="G1148" i="1"/>
  <c r="F1160" i="1" a="1"/>
  <c r="F1160" i="1" s="1"/>
  <c r="J1154" i="1" a="1"/>
  <c r="J1154" i="1" s="1"/>
  <c r="F1148" i="1" a="1"/>
  <c r="F1148" i="1" s="1"/>
  <c r="J1148" i="1" a="1"/>
  <c r="J1148" i="1"/>
  <c r="J1160" i="1" a="1"/>
  <c r="J1160" i="1" s="1"/>
  <c r="G1154" i="1" a="1"/>
  <c r="G1154" i="1" s="1"/>
  <c r="H1147" i="1" a="1"/>
  <c r="H1147" i="1"/>
  <c r="F1154" i="1" a="1"/>
  <c r="F1154" i="1"/>
  <c r="I1160" i="1" a="1"/>
  <c r="I1160" i="1" s="1"/>
  <c r="F1153" i="1" a="1"/>
  <c r="F1153" i="1" s="1"/>
  <c r="I1147" i="1" a="1"/>
  <c r="I1147" i="1" s="1"/>
  <c r="J1152" i="1" a="1"/>
  <c r="J1152" i="1" s="1"/>
  <c r="K1151" i="1" a="1"/>
  <c r="K1151" i="1"/>
  <c r="K1146" i="1" a="1"/>
  <c r="K1146" i="1" s="1"/>
  <c r="J1147" i="1" a="1"/>
  <c r="J1147" i="1" s="1"/>
  <c r="G1147" i="1" a="1"/>
  <c r="G1147" i="1"/>
  <c r="H1154" i="1" a="1"/>
  <c r="H1154" i="1" s="1"/>
  <c r="K1153" i="1" a="1"/>
  <c r="K1153" i="1" s="1"/>
  <c r="I1151" i="1" a="1"/>
  <c r="I1151" i="1" s="1"/>
  <c r="K1147" i="1" a="1"/>
  <c r="K1147" i="1" s="1"/>
  <c r="F1147" i="1" a="1"/>
  <c r="F1147" i="1"/>
  <c r="K1152" i="1" a="1"/>
  <c r="K1152" i="1" s="1"/>
  <c r="J1151" i="1" a="1"/>
  <c r="J1151" i="1" s="1"/>
  <c r="F1152" i="1" a="1"/>
  <c r="F1152" i="1"/>
  <c r="I1153" i="1" a="1"/>
  <c r="I1153" i="1"/>
  <c r="I1152" i="1" a="1"/>
  <c r="I1152" i="1"/>
  <c r="J1146" i="1" a="1"/>
  <c r="J1146" i="1" s="1"/>
  <c r="G1152" i="1" a="1"/>
  <c r="G1152" i="1" s="1"/>
  <c r="H1151" i="1" a="1"/>
  <c r="H1151" i="1" s="1"/>
  <c r="F1151" i="1" a="1"/>
  <c r="F1151" i="1" s="1"/>
  <c r="G1142" i="1" a="1"/>
  <c r="G1142" i="1" s="1"/>
  <c r="I1144" i="1" a="1"/>
  <c r="I1144" i="1" s="1"/>
  <c r="K1140" i="1" a="1"/>
  <c r="K1140" i="1"/>
  <c r="H1144" i="1" a="1"/>
  <c r="H1144" i="1"/>
  <c r="F1138" i="1" a="1"/>
  <c r="F1138" i="1" s="1"/>
  <c r="G1143" i="1" a="1"/>
  <c r="G1143" i="1" s="1"/>
  <c r="H1143" i="1" a="1"/>
  <c r="H1143" i="1" s="1"/>
  <c r="K1141" i="1" a="1"/>
  <c r="K1141" i="1"/>
  <c r="G1140" i="1" a="1"/>
  <c r="G1140" i="1" s="1"/>
  <c r="J1142" i="1" a="1"/>
  <c r="J1142" i="1" s="1"/>
  <c r="G1138" i="1" a="1"/>
  <c r="G1138" i="1" s="1"/>
  <c r="H1141" i="1" a="1"/>
  <c r="H1141" i="1" s="1"/>
  <c r="I1136" i="1" a="1"/>
  <c r="I1136" i="1" s="1"/>
  <c r="H1137" i="1" a="1"/>
  <c r="H1137" i="1" s="1"/>
  <c r="J1138" i="1" a="1"/>
  <c r="J1138" i="1" s="1"/>
  <c r="J1140" i="1" a="1"/>
  <c r="J1140" i="1" s="1"/>
  <c r="I1138" i="1" a="1"/>
  <c r="I1138" i="1" s="1"/>
  <c r="J1143" i="1" a="1"/>
  <c r="J1143" i="1" s="1"/>
  <c r="H1140" i="1" a="1"/>
  <c r="H1140" i="1" s="1"/>
  <c r="I1143" i="1" a="1"/>
  <c r="I1143" i="1"/>
  <c r="J1141" i="1" a="1"/>
  <c r="J1141" i="1" s="1"/>
  <c r="G1141" i="1" a="1"/>
  <c r="G1141" i="1" s="1"/>
  <c r="F1140" i="1" a="1"/>
  <c r="F1140" i="1" s="1"/>
  <c r="K1142" i="1" a="1"/>
  <c r="K1142" i="1"/>
  <c r="I1142" i="1" a="1"/>
  <c r="I1142" i="1" s="1"/>
  <c r="F1141" i="1" a="1"/>
  <c r="F1141" i="1" s="1"/>
  <c r="I1137" i="1" a="1"/>
  <c r="I1137" i="1" s="1"/>
  <c r="F1139" i="1" a="1"/>
  <c r="F1139" i="1" s="1"/>
  <c r="I1141" i="1" a="1"/>
  <c r="I1141" i="1" s="1"/>
  <c r="I1140" i="1" a="1"/>
  <c r="I1140" i="1" s="1"/>
  <c r="F1146" i="1" a="1"/>
  <c r="F1146" i="1" s="1"/>
  <c r="K1145" i="1" a="1"/>
  <c r="K1145" i="1" s="1"/>
  <c r="I1139" i="1" a="1"/>
  <c r="I1139" i="1" s="1"/>
  <c r="J1145" i="1" a="1"/>
  <c r="J1145" i="1"/>
  <c r="H1136" i="1" a="1"/>
  <c r="H1136" i="1" s="1"/>
  <c r="K1143" i="1" a="1"/>
  <c r="K1143" i="1"/>
  <c r="F1142" i="1" a="1"/>
  <c r="F1142" i="1"/>
  <c r="J1139" i="1" a="1"/>
  <c r="J1139" i="1" s="1"/>
  <c r="G1136" i="1" a="1"/>
  <c r="G1136" i="1" s="1"/>
  <c r="K1137" i="1" a="1"/>
  <c r="K1137" i="1" s="1"/>
  <c r="J1137" i="1" a="1"/>
  <c r="J1137" i="1" s="1"/>
  <c r="I1145" i="1" a="1"/>
  <c r="I1145" i="1"/>
  <c r="J1136" i="1" a="1"/>
  <c r="J1136" i="1" s="1"/>
  <c r="F1143" i="1" a="1"/>
  <c r="F1143" i="1" s="1"/>
  <c r="H1145" i="1" a="1"/>
  <c r="H1145" i="1"/>
  <c r="K1144" i="1" a="1"/>
  <c r="K1144" i="1"/>
  <c r="K1139" i="1" a="1"/>
  <c r="K1139" i="1" s="1"/>
  <c r="H1139" i="1" a="1"/>
  <c r="H1139" i="1" s="1"/>
  <c r="G1137" i="1" a="1"/>
  <c r="G1137" i="1"/>
  <c r="F1137" i="1" a="1"/>
  <c r="F1137" i="1"/>
  <c r="G1145" i="1" a="1"/>
  <c r="G1145" i="1" s="1"/>
  <c r="G1139" i="1" a="1"/>
  <c r="G1139" i="1" s="1"/>
  <c r="F1136" i="1" a="1"/>
  <c r="F1136" i="1" s="1"/>
  <c r="F1144" i="1" a="1"/>
  <c r="F1144" i="1"/>
  <c r="F1145" i="1" a="1"/>
  <c r="F1145" i="1" s="1"/>
  <c r="H1138" i="1" a="1"/>
  <c r="H1138" i="1" s="1"/>
  <c r="K1136" i="1" a="1"/>
  <c r="K1136" i="1" s="1"/>
  <c r="J1144" i="1" a="1"/>
  <c r="J1144" i="1" s="1"/>
  <c r="G1144" i="1" a="1"/>
  <c r="G1144" i="1" s="1"/>
  <c r="K1138" i="1" a="1"/>
  <c r="K1138" i="1" s="1"/>
  <c r="H1142" i="1" a="1"/>
  <c r="H1142" i="1" s="1"/>
  <c r="G1332" i="1" a="1"/>
  <c r="G1332" i="1"/>
  <c r="K1331" i="1" a="1"/>
  <c r="K1331" i="1"/>
  <c r="I1331" i="1" a="1"/>
  <c r="I1331" i="1" s="1"/>
  <c r="J1324" i="1" a="1"/>
  <c r="J1324" i="1" s="1"/>
  <c r="J1335" i="1" a="1"/>
  <c r="J1335" i="1"/>
  <c r="K1333" i="1" a="1"/>
  <c r="K1333" i="1"/>
  <c r="J1331" i="1" a="1"/>
  <c r="J1331" i="1" s="1"/>
  <c r="F1331" i="1" a="1"/>
  <c r="F1331" i="1" s="1"/>
  <c r="K1332" i="1" a="1"/>
  <c r="K1332" i="1" s="1"/>
  <c r="G1330" i="1" a="1"/>
  <c r="G1330" i="1" s="1"/>
  <c r="G1323" i="1" a="1"/>
  <c r="G1323" i="1" s="1"/>
  <c r="I1336" i="1" a="1"/>
  <c r="I1336" i="1" s="1"/>
  <c r="K1335" i="1" a="1"/>
  <c r="K1335" i="1" s="1"/>
  <c r="G1324" i="1" a="1"/>
  <c r="G1324" i="1"/>
  <c r="F1324" i="1" a="1"/>
  <c r="F1324" i="1"/>
  <c r="F1334" i="1" a="1"/>
  <c r="F1334" i="1" s="1"/>
  <c r="H1336" i="1" a="1"/>
  <c r="H1336" i="1" s="1"/>
  <c r="H1323" i="1" a="1"/>
  <c r="H1323" i="1"/>
  <c r="G1336" i="1" a="1"/>
  <c r="G1336" i="1" s="1"/>
  <c r="I1335" i="1" a="1"/>
  <c r="I1335" i="1" s="1"/>
  <c r="J1333" i="1" a="1"/>
  <c r="J1333" i="1" s="1"/>
  <c r="H1333" i="1" a="1"/>
  <c r="H1333" i="1" s="1"/>
  <c r="J1332" i="1" a="1"/>
  <c r="J1332" i="1" s="1"/>
  <c r="K1334" i="1" a="1"/>
  <c r="K1334" i="1" s="1"/>
  <c r="F1332" i="1" a="1"/>
  <c r="F1332" i="1" s="1"/>
  <c r="I1323" i="1" a="1"/>
  <c r="I1323" i="1" s="1"/>
  <c r="G1333" i="1" a="1"/>
  <c r="G1333" i="1"/>
  <c r="H1335" i="1" a="1"/>
  <c r="H1335" i="1" s="1"/>
  <c r="F1330" i="1" a="1"/>
  <c r="F1330" i="1" s="1"/>
  <c r="G1335" i="1" a="1"/>
  <c r="G1335" i="1" s="1"/>
  <c r="F1335" i="1" a="1"/>
  <c r="F1335" i="1" s="1"/>
  <c r="J1334" i="1" a="1"/>
  <c r="J1334" i="1"/>
  <c r="H1334" i="1" a="1"/>
  <c r="H1334" i="1" s="1"/>
  <c r="I1333" i="1" a="1"/>
  <c r="I1333" i="1" s="1"/>
  <c r="F1333" i="1" a="1"/>
  <c r="F1333" i="1"/>
  <c r="H1324" i="1" a="1"/>
  <c r="H1324" i="1" s="1"/>
  <c r="H1330" i="1" a="1"/>
  <c r="H1330" i="1" s="1"/>
  <c r="I1332" i="1" a="1"/>
  <c r="I1332" i="1" s="1"/>
  <c r="J1323" i="1" a="1"/>
  <c r="J1323" i="1" s="1"/>
  <c r="H1332" i="1" a="1"/>
  <c r="H1332" i="1" s="1"/>
  <c r="K1324" i="1" a="1"/>
  <c r="K1324" i="1" s="1"/>
  <c r="H1331" i="1" a="1"/>
  <c r="H1331" i="1" s="1"/>
  <c r="G1331" i="1" a="1"/>
  <c r="G1331" i="1" s="1"/>
  <c r="J1330" i="1" a="1"/>
  <c r="J1330" i="1"/>
  <c r="I1324" i="1" a="1"/>
  <c r="I1324" i="1" s="1"/>
  <c r="G1334" i="1" a="1"/>
  <c r="G1334" i="1" s="1"/>
  <c r="I1330" i="1" a="1"/>
  <c r="I1330" i="1"/>
  <c r="K1330" i="1" a="1"/>
  <c r="K1330" i="1"/>
  <c r="K1323" i="1" a="1"/>
  <c r="K1323" i="1" s="1"/>
  <c r="F1336" i="1" a="1"/>
  <c r="F1336" i="1" s="1"/>
  <c r="I1334" i="1" a="1"/>
  <c r="I1334" i="1" s="1"/>
  <c r="F1945" i="1" a="1"/>
  <c r="F1945" i="1" s="1"/>
  <c r="K1947" i="1" a="1"/>
  <c r="K1947" i="1"/>
  <c r="F1947" i="1" a="1"/>
  <c r="F1947" i="1" s="1"/>
  <c r="K1945" i="1" a="1"/>
  <c r="K1945" i="1" s="1"/>
  <c r="G1941" i="1" a="1"/>
  <c r="G1941" i="1" s="1"/>
  <c r="H1945" i="1" a="1"/>
  <c r="H1945" i="1" s="1"/>
  <c r="G1945" i="1" a="1"/>
  <c r="G1945" i="1" s="1"/>
  <c r="H1941" i="1" a="1"/>
  <c r="H1941" i="1" s="1"/>
  <c r="J1940" i="1" a="1"/>
  <c r="J1940" i="1" s="1"/>
  <c r="H1947" i="1" a="1"/>
  <c r="H1947" i="1"/>
  <c r="G1946" i="1" a="1"/>
  <c r="G1946" i="1" s="1"/>
  <c r="F1941" i="1" a="1"/>
  <c r="F1941" i="1" s="1"/>
  <c r="J1946" i="1" a="1"/>
  <c r="J1946" i="1" s="1"/>
  <c r="G1943" i="1" a="1"/>
  <c r="G1943" i="1" s="1"/>
  <c r="K1941" i="1" a="1"/>
  <c r="K1941" i="1" s="1"/>
  <c r="K1942" i="1" a="1"/>
  <c r="K1942" i="1" s="1"/>
  <c r="H1946" i="1" a="1"/>
  <c r="H1946" i="1" s="1"/>
  <c r="I1942" i="1" a="1"/>
  <c r="I1942" i="1"/>
  <c r="J1943" i="1" a="1"/>
  <c r="J1943" i="1" s="1"/>
  <c r="F1942" i="1" a="1"/>
  <c r="F1942" i="1" s="1"/>
  <c r="H1943" i="1" a="1"/>
  <c r="H1943" i="1" s="1"/>
  <c r="F1944" i="1" a="1"/>
  <c r="F1944" i="1" s="1"/>
  <c r="G1944" i="1" a="1"/>
  <c r="G1944" i="1" s="1"/>
  <c r="I1943" i="1" a="1"/>
  <c r="I1943" i="1" s="1"/>
  <c r="J1942" i="1" a="1"/>
  <c r="J1942" i="1" s="1"/>
  <c r="G1942" i="1" a="1"/>
  <c r="G1942" i="1" s="1"/>
  <c r="J1941" i="1" a="1"/>
  <c r="J1941" i="1" s="1"/>
  <c r="F1948" i="1" a="1"/>
  <c r="F1948" i="1"/>
  <c r="J1947" i="1" a="1"/>
  <c r="J1947" i="1" s="1"/>
  <c r="I1947" i="1" a="1"/>
  <c r="I1947" i="1" s="1"/>
  <c r="G1947" i="1" a="1"/>
  <c r="G1947" i="1" s="1"/>
  <c r="I1945" i="1" a="1"/>
  <c r="I1945" i="1" s="1"/>
  <c r="K1940" i="1" a="1"/>
  <c r="K1940" i="1" s="1"/>
  <c r="H1942" i="1" a="1"/>
  <c r="H1942" i="1" s="1"/>
  <c r="K1946" i="1" a="1"/>
  <c r="K1946" i="1"/>
  <c r="F1946" i="1" a="1"/>
  <c r="F1946" i="1" s="1"/>
  <c r="J1945" i="1" a="1"/>
  <c r="J1945" i="1" s="1"/>
  <c r="K1944" i="1" a="1"/>
  <c r="K1944" i="1"/>
  <c r="J1944" i="1" a="1"/>
  <c r="J1944" i="1" s="1"/>
  <c r="K1943" i="1" a="1"/>
  <c r="K1943" i="1" s="1"/>
  <c r="I1941" i="1" a="1"/>
  <c r="I1941" i="1" s="1"/>
  <c r="H1944" i="1" a="1"/>
  <c r="H1944" i="1" s="1"/>
  <c r="H1948" i="1" a="1"/>
  <c r="H1948" i="1" s="1"/>
  <c r="I1944" i="1" a="1"/>
  <c r="I1944" i="1" s="1"/>
  <c r="F1943" i="1" a="1"/>
  <c r="F1943" i="1" s="1"/>
  <c r="K1948" i="1" a="1"/>
  <c r="K1948" i="1" s="1"/>
  <c r="I1946" i="1" a="1"/>
  <c r="I1946" i="1" s="1"/>
  <c r="J1948" i="1" a="1"/>
  <c r="J1948" i="1" s="1"/>
  <c r="I1948" i="1" a="1"/>
  <c r="I1948" i="1" s="1"/>
  <c r="G1948" i="1" a="1"/>
  <c r="G1948" i="1" s="1"/>
  <c r="G1932" i="1" a="1"/>
  <c r="G1932" i="1" s="1"/>
  <c r="J1939" i="1" a="1"/>
  <c r="J1939" i="1" s="1"/>
  <c r="I1936" i="1" a="1"/>
  <c r="I1936" i="1" s="1"/>
  <c r="I1939" i="1" a="1"/>
  <c r="I1939" i="1" s="1"/>
  <c r="H1939" i="1" a="1"/>
  <c r="H1939" i="1" s="1"/>
  <c r="G1939" i="1" a="1"/>
  <c r="G1939" i="1" s="1"/>
  <c r="F1938" i="1" a="1"/>
  <c r="F1938" i="1" s="1"/>
  <c r="H1938" i="1" a="1"/>
  <c r="H1938" i="1" s="1"/>
  <c r="G1938" i="1" a="1"/>
  <c r="G1938" i="1" s="1"/>
  <c r="F1937" i="1" a="1"/>
  <c r="F1937" i="1" s="1"/>
  <c r="I1931" i="1" a="1"/>
  <c r="I1931" i="1" s="1"/>
  <c r="H1930" i="1" a="1"/>
  <c r="H1930" i="1" s="1"/>
  <c r="G1934" i="1" a="1"/>
  <c r="G1934" i="1" s="1"/>
  <c r="F1939" i="1" a="1"/>
  <c r="F1939" i="1" s="1"/>
  <c r="G1933" i="1" a="1"/>
  <c r="G1933" i="1" s="1"/>
  <c r="H1933" i="1" a="1"/>
  <c r="H1933" i="1" s="1"/>
  <c r="F1933" i="1" a="1"/>
  <c r="F1933" i="1" s="1"/>
  <c r="K1938" i="1" a="1"/>
  <c r="K1938" i="1"/>
  <c r="F1936" i="1" a="1"/>
  <c r="F1936" i="1" s="1"/>
  <c r="K1933" i="1" a="1"/>
  <c r="K1933" i="1" s="1"/>
  <c r="J1935" i="1" a="1"/>
  <c r="J1935" i="1" s="1"/>
  <c r="J1938" i="1" a="1"/>
  <c r="J1938" i="1" s="1"/>
  <c r="K1930" i="1" a="1"/>
  <c r="K1930" i="1" s="1"/>
  <c r="I1938" i="1" a="1"/>
  <c r="I1938" i="1" s="1"/>
  <c r="H1932" i="1" a="1"/>
  <c r="H1932" i="1" s="1"/>
  <c r="J1933" i="1" a="1"/>
  <c r="J1933" i="1" s="1"/>
  <c r="K1936" i="1" a="1"/>
  <c r="K1936" i="1" s="1"/>
  <c r="H1935" i="1" a="1"/>
  <c r="H1935" i="1" s="1"/>
  <c r="G1931" i="1" a="1"/>
  <c r="G1931" i="1" s="1"/>
  <c r="H1936" i="1" a="1"/>
  <c r="H1936" i="1" s="1"/>
  <c r="K1934" i="1" a="1"/>
  <c r="K1934" i="1"/>
  <c r="J1932" i="1" a="1"/>
  <c r="J1932" i="1" s="1"/>
  <c r="K1931" i="1" a="1"/>
  <c r="K1931" i="1" s="1"/>
  <c r="I1930" i="1" a="1"/>
  <c r="I1930" i="1" s="1"/>
  <c r="K1937" i="1" a="1"/>
  <c r="K1937" i="1" s="1"/>
  <c r="J1937" i="1" a="1"/>
  <c r="J1937" i="1" s="1"/>
  <c r="K1932" i="1" a="1"/>
  <c r="K1932" i="1" s="1"/>
  <c r="I1937" i="1" a="1"/>
  <c r="I1937" i="1" s="1"/>
  <c r="G1936" i="1" a="1"/>
  <c r="G1936" i="1" s="1"/>
  <c r="I1933" i="1" a="1"/>
  <c r="I1933" i="1" s="1"/>
  <c r="I1932" i="1" a="1"/>
  <c r="I1932" i="1" s="1"/>
  <c r="H1937" i="1" a="1"/>
  <c r="H1937" i="1" s="1"/>
  <c r="J1930" i="1" a="1"/>
  <c r="J1930" i="1" s="1"/>
  <c r="J1934" i="1" a="1"/>
  <c r="J1934" i="1" s="1"/>
  <c r="F1931" i="1" a="1"/>
  <c r="F1931" i="1" s="1"/>
  <c r="F1930" i="1" a="1"/>
  <c r="F1930" i="1" s="1"/>
  <c r="K1935" i="1" a="1"/>
  <c r="K1935" i="1" s="1"/>
  <c r="F1932" i="1" a="1"/>
  <c r="F1932" i="1" s="1"/>
  <c r="G1937" i="1" a="1"/>
  <c r="G1937" i="1" s="1"/>
  <c r="J1936" i="1" a="1"/>
  <c r="J1936" i="1"/>
  <c r="F1934" i="1" a="1"/>
  <c r="F1934" i="1" s="1"/>
  <c r="H1931" i="1" a="1"/>
  <c r="H1931" i="1" s="1"/>
  <c r="J1931" i="1" a="1"/>
  <c r="J1931" i="1" s="1"/>
  <c r="I1934" i="1" a="1"/>
  <c r="I1934" i="1" s="1"/>
  <c r="H1934" i="1" a="1"/>
  <c r="H1934" i="1" s="1"/>
  <c r="F1935" i="1" a="1"/>
  <c r="F1935" i="1" s="1"/>
  <c r="I1940" i="1" a="1"/>
  <c r="I1940" i="1" s="1"/>
  <c r="H1940" i="1" a="1"/>
  <c r="H1940" i="1" s="1"/>
  <c r="I1935" i="1" a="1"/>
  <c r="I1935" i="1" s="1"/>
  <c r="G1940" i="1" a="1"/>
  <c r="G1940" i="1" s="1"/>
  <c r="F1940" i="1" a="1"/>
  <c r="F1940" i="1" s="1"/>
  <c r="G1930" i="1" a="1"/>
  <c r="G1930" i="1" s="1"/>
  <c r="G1935" i="1" a="1"/>
  <c r="G1935" i="1" s="1"/>
  <c r="K1939" i="1" a="1"/>
  <c r="K1939" i="1" s="1"/>
  <c r="I1922" i="1" a="1"/>
  <c r="I1922" i="1" s="1"/>
  <c r="F1925" i="1" a="1"/>
  <c r="F1925" i="1"/>
  <c r="J1921" i="1" a="1"/>
  <c r="J1921" i="1" s="1"/>
  <c r="G1925" i="1" a="1"/>
  <c r="G1925" i="1" s="1"/>
  <c r="K1928" i="1" a="1"/>
  <c r="K1928" i="1" s="1"/>
  <c r="H1922" i="1" a="1"/>
  <c r="H1922" i="1" s="1"/>
  <c r="H1925" i="1" a="1"/>
  <c r="H1925" i="1" s="1"/>
  <c r="G1928" i="1" a="1"/>
  <c r="G1928" i="1" s="1"/>
  <c r="F1928" i="1" a="1"/>
  <c r="F1928" i="1" s="1"/>
  <c r="K1922" i="1" a="1"/>
  <c r="K1922" i="1" s="1"/>
  <c r="H1926" i="1" a="1"/>
  <c r="H1926" i="1" s="1"/>
  <c r="K1927" i="1" a="1"/>
  <c r="K1927" i="1" s="1"/>
  <c r="I1924" i="1" a="1"/>
  <c r="I1924" i="1" s="1"/>
  <c r="J1927" i="1" a="1"/>
  <c r="J1927" i="1" s="1"/>
  <c r="H1927" i="1" a="1"/>
  <c r="H1927" i="1"/>
  <c r="J1923" i="1" a="1"/>
  <c r="J1923" i="1"/>
  <c r="K1919" i="1" a="1"/>
  <c r="K1919" i="1" s="1"/>
  <c r="F1926" i="1" a="1"/>
  <c r="F1926" i="1" s="1"/>
  <c r="J1925" i="1" a="1"/>
  <c r="J1925" i="1" s="1"/>
  <c r="G1923" i="1" a="1"/>
  <c r="G1923" i="1" s="1"/>
  <c r="G1922" i="1" a="1"/>
  <c r="G1922" i="1" s="1"/>
  <c r="K1921" i="1" a="1"/>
  <c r="K1921" i="1" s="1"/>
  <c r="G1921" i="1" a="1"/>
  <c r="G1921" i="1" s="1"/>
  <c r="H1920" i="1" a="1"/>
  <c r="H1920" i="1" s="1"/>
  <c r="K1924" i="1" a="1"/>
  <c r="K1924" i="1" s="1"/>
  <c r="G1924" i="1" a="1"/>
  <c r="G1924" i="1"/>
  <c r="H1923" i="1" a="1"/>
  <c r="H1923" i="1" s="1"/>
  <c r="I1926" i="1" a="1"/>
  <c r="I1926" i="1" s="1"/>
  <c r="I1923" i="1" a="1"/>
  <c r="I1923" i="1" s="1"/>
  <c r="F1921" i="1" a="1"/>
  <c r="F1921" i="1" s="1"/>
  <c r="H1919" i="1" a="1"/>
  <c r="H1919" i="1" s="1"/>
  <c r="G1920" i="1" a="1"/>
  <c r="G1920" i="1" s="1"/>
  <c r="F1929" i="1" a="1"/>
  <c r="F1929" i="1" s="1"/>
  <c r="F1922" i="1" a="1"/>
  <c r="F1922" i="1" s="1"/>
  <c r="H1921" i="1" a="1"/>
  <c r="H1921" i="1" s="1"/>
  <c r="I1920" i="1" a="1"/>
  <c r="I1920" i="1" s="1"/>
  <c r="K1920" i="1" a="1"/>
  <c r="K1920" i="1" s="1"/>
  <c r="F1927" i="1" a="1"/>
  <c r="F1927" i="1" s="1"/>
  <c r="G1926" i="1" a="1"/>
  <c r="G1926" i="1"/>
  <c r="K1923" i="1" a="1"/>
  <c r="K1923" i="1" s="1"/>
  <c r="I1925" i="1" a="1"/>
  <c r="I1925" i="1"/>
  <c r="F1920" i="1" a="1"/>
  <c r="F1920" i="1" s="1"/>
  <c r="F1924" i="1" a="1"/>
  <c r="F1924" i="1" s="1"/>
  <c r="J1919" i="1" a="1"/>
  <c r="J1919" i="1"/>
  <c r="J1926" i="1" a="1"/>
  <c r="J1926" i="1"/>
  <c r="K1925" i="1" a="1"/>
  <c r="K1925" i="1" s="1"/>
  <c r="I1919" i="1" a="1"/>
  <c r="I1919" i="1" s="1"/>
  <c r="K1929" i="1" a="1"/>
  <c r="K1929" i="1"/>
  <c r="J1929" i="1" a="1"/>
  <c r="J1929" i="1" s="1"/>
  <c r="J1924" i="1" a="1"/>
  <c r="J1924" i="1" s="1"/>
  <c r="I1929" i="1" a="1"/>
  <c r="I1929" i="1" s="1"/>
  <c r="H1924" i="1" a="1"/>
  <c r="H1924" i="1" s="1"/>
  <c r="J1922" i="1" a="1"/>
  <c r="J1922" i="1" s="1"/>
  <c r="H1929" i="1" a="1"/>
  <c r="H1929" i="1"/>
  <c r="G1929" i="1" a="1"/>
  <c r="G1929" i="1" s="1"/>
  <c r="G1927" i="1" a="1"/>
  <c r="G1927" i="1" s="1"/>
  <c r="I1927" i="1" a="1"/>
  <c r="I1927" i="1"/>
  <c r="F1923" i="1" a="1"/>
  <c r="F1923" i="1" s="1"/>
  <c r="I1921" i="1" a="1"/>
  <c r="I1921" i="1" s="1"/>
  <c r="J1920" i="1" a="1"/>
  <c r="J1920" i="1" s="1"/>
  <c r="J1928" i="1" a="1"/>
  <c r="J1928" i="1" s="1"/>
  <c r="K1926" i="1" a="1"/>
  <c r="K1926" i="1"/>
  <c r="I1928" i="1" a="1"/>
  <c r="I1928" i="1" s="1"/>
  <c r="H1928" i="1" a="1"/>
  <c r="H1928" i="1" s="1"/>
  <c r="H1916" i="1" a="1"/>
  <c r="H1916" i="1" s="1"/>
  <c r="F1912" i="1" a="1"/>
  <c r="F1912" i="1" s="1"/>
  <c r="J1908" i="1" a="1"/>
  <c r="J1908" i="1" s="1"/>
  <c r="H1918" i="1" a="1"/>
  <c r="H1918" i="1" s="1"/>
  <c r="G1918" i="1" a="1"/>
  <c r="G1918" i="1" s="1"/>
  <c r="K1917" i="1" a="1"/>
  <c r="K1917" i="1" s="1"/>
  <c r="I1914" i="1" a="1"/>
  <c r="I1914" i="1"/>
  <c r="J1917" i="1" a="1"/>
  <c r="J1917" i="1" s="1"/>
  <c r="I1917" i="1" a="1"/>
  <c r="I1917" i="1" s="1"/>
  <c r="F1916" i="1" a="1"/>
  <c r="F1916" i="1" s="1"/>
  <c r="K1914" i="1" a="1"/>
  <c r="K1914" i="1" s="1"/>
  <c r="I1915" i="1" a="1"/>
  <c r="I1915" i="1" s="1"/>
  <c r="H1910" i="1" a="1"/>
  <c r="H1910" i="1" s="1"/>
  <c r="F1917" i="1" a="1"/>
  <c r="F1917" i="1" s="1"/>
  <c r="G1917" i="1" a="1"/>
  <c r="G1917" i="1"/>
  <c r="K1908" i="1" a="1"/>
  <c r="K1908" i="1" s="1"/>
  <c r="K1909" i="1" a="1"/>
  <c r="K1909" i="1" s="1"/>
  <c r="I1909" i="1" a="1"/>
  <c r="I1909" i="1" s="1"/>
  <c r="H1917" i="1" a="1"/>
  <c r="H1917" i="1" s="1"/>
  <c r="J1916" i="1" a="1"/>
  <c r="J1916" i="1" s="1"/>
  <c r="K1916" i="1" a="1"/>
  <c r="K1916" i="1" s="1"/>
  <c r="K1915" i="1" a="1"/>
  <c r="K1915" i="1" s="1"/>
  <c r="J1915" i="1" a="1"/>
  <c r="J1915" i="1" s="1"/>
  <c r="F1914" i="1" a="1"/>
  <c r="F1914" i="1"/>
  <c r="I1913" i="1" a="1"/>
  <c r="I1913" i="1"/>
  <c r="G1915" i="1" a="1"/>
  <c r="G1915" i="1" s="1"/>
  <c r="K1913" i="1" a="1"/>
  <c r="K1913" i="1" s="1"/>
  <c r="F1913" i="1" a="1"/>
  <c r="F1913" i="1"/>
  <c r="J1912" i="1" a="1"/>
  <c r="J1912" i="1" s="1"/>
  <c r="J1911" i="1" a="1"/>
  <c r="J1911" i="1"/>
  <c r="I1910" i="1" a="1"/>
  <c r="I1910" i="1" s="1"/>
  <c r="F1911" i="1" a="1"/>
  <c r="F1911" i="1" s="1"/>
  <c r="F1910" i="1" a="1"/>
  <c r="F1910" i="1" s="1"/>
  <c r="H1909" i="1" a="1"/>
  <c r="H1909" i="1" s="1"/>
  <c r="G1916" i="1" a="1"/>
  <c r="G1916" i="1" s="1"/>
  <c r="F1915" i="1" a="1"/>
  <c r="F1915" i="1" s="1"/>
  <c r="J1913" i="1" a="1"/>
  <c r="J1913" i="1" s="1"/>
  <c r="G1913" i="1" a="1"/>
  <c r="G1913" i="1" s="1"/>
  <c r="J1909" i="1" a="1"/>
  <c r="J1909" i="1" s="1"/>
  <c r="J1910" i="1" a="1"/>
  <c r="J1910" i="1"/>
  <c r="K1912" i="1" a="1"/>
  <c r="K1912" i="1"/>
  <c r="K1911" i="1" a="1"/>
  <c r="K1911" i="1" s="1"/>
  <c r="F1909" i="1" a="1"/>
  <c r="F1909" i="1" s="1"/>
  <c r="I1912" i="1" a="1"/>
  <c r="I1912" i="1" s="1"/>
  <c r="I1911" i="1" a="1"/>
  <c r="I1911" i="1" s="1"/>
  <c r="H1914" i="1" a="1"/>
  <c r="H1914" i="1" s="1"/>
  <c r="H1915" i="1" a="1"/>
  <c r="H1915" i="1" s="1"/>
  <c r="H1913" i="1" a="1"/>
  <c r="H1913" i="1" s="1"/>
  <c r="J1914" i="1" a="1"/>
  <c r="J1914" i="1" s="1"/>
  <c r="G1914" i="1" a="1"/>
  <c r="G1914" i="1" s="1"/>
  <c r="H1912" i="1" a="1"/>
  <c r="H1912" i="1" s="1"/>
  <c r="G1909" i="1" a="1"/>
  <c r="G1909" i="1" s="1"/>
  <c r="G1912" i="1" a="1"/>
  <c r="G1912" i="1" s="1"/>
  <c r="H1911" i="1" a="1"/>
  <c r="H1911" i="1" s="1"/>
  <c r="G1911" i="1" a="1"/>
  <c r="G1911" i="1" s="1"/>
  <c r="G1919" i="1" a="1"/>
  <c r="G1919" i="1" s="1"/>
  <c r="F1918" i="1" a="1"/>
  <c r="F1918" i="1" s="1"/>
  <c r="I1916" i="1" a="1"/>
  <c r="I1916" i="1"/>
  <c r="F1919" i="1" a="1"/>
  <c r="F1919" i="1" s="1"/>
  <c r="K1918" i="1" a="1"/>
  <c r="K1918" i="1" s="1"/>
  <c r="J1918" i="1" a="1"/>
  <c r="J1918" i="1" s="1"/>
  <c r="G1910" i="1" a="1"/>
  <c r="G1910" i="1" s="1"/>
  <c r="K1910" i="1" a="1"/>
  <c r="K1910" i="1" s="1"/>
  <c r="I1918" i="1" a="1"/>
  <c r="I1918" i="1" s="1"/>
  <c r="G1902" i="1" a="1"/>
  <c r="G1902" i="1" s="1"/>
  <c r="J1905" i="1" a="1"/>
  <c r="J1905" i="1" s="1"/>
  <c r="H1899" i="1" a="1"/>
  <c r="H1899" i="1" s="1"/>
  <c r="I1905" i="1" a="1"/>
  <c r="I1905" i="1" s="1"/>
  <c r="H1906" i="1" a="1"/>
  <c r="H1906" i="1" s="1"/>
  <c r="J1900" i="1" a="1"/>
  <c r="J1900" i="1" s="1"/>
  <c r="H1902" i="1" a="1"/>
  <c r="H1902" i="1" s="1"/>
  <c r="K1900" i="1" a="1"/>
  <c r="K1900" i="1" s="1"/>
  <c r="K1899" i="1" a="1"/>
  <c r="K1899" i="1" s="1"/>
  <c r="K1906" i="1" a="1"/>
  <c r="K1906" i="1" s="1"/>
  <c r="J1901" i="1" a="1"/>
  <c r="J1901" i="1" s="1"/>
  <c r="K1905" i="1" a="1"/>
  <c r="K1905" i="1" s="1"/>
  <c r="H1904" i="1" a="1"/>
  <c r="H1904" i="1" s="1"/>
  <c r="F1902" i="1" a="1"/>
  <c r="F1902" i="1" s="1"/>
  <c r="I1908" i="1" a="1"/>
  <c r="I1908" i="1" s="1"/>
  <c r="H1908" i="1" a="1"/>
  <c r="H1908" i="1" s="1"/>
  <c r="G1908" i="1" a="1"/>
  <c r="G1908" i="1" s="1"/>
  <c r="F1908" i="1" a="1"/>
  <c r="F1908" i="1" s="1"/>
  <c r="K1907" i="1" a="1"/>
  <c r="K1907" i="1"/>
  <c r="K1904" i="1" a="1"/>
  <c r="K1904" i="1" s="1"/>
  <c r="F1904" i="1" a="1"/>
  <c r="F1904" i="1" s="1"/>
  <c r="J1907" i="1" a="1"/>
  <c r="J1907" i="1" s="1"/>
  <c r="F1907" i="1" a="1"/>
  <c r="F1907" i="1"/>
  <c r="F1906" i="1" a="1"/>
  <c r="F1906" i="1" s="1"/>
  <c r="I1899" i="1" a="1"/>
  <c r="I1899" i="1"/>
  <c r="I1904" i="1" a="1"/>
  <c r="I1904" i="1" s="1"/>
  <c r="I1903" i="1" a="1"/>
  <c r="I1903" i="1" s="1"/>
  <c r="F1901" i="1" a="1"/>
  <c r="F1901" i="1" s="1"/>
  <c r="F1905" i="1" a="1"/>
  <c r="F1905" i="1" s="1"/>
  <c r="I1906" i="1" a="1"/>
  <c r="I1906" i="1" s="1"/>
  <c r="I1901" i="1" a="1"/>
  <c r="I1901" i="1" s="1"/>
  <c r="H1900" i="1" a="1"/>
  <c r="H1900" i="1"/>
  <c r="F1899" i="1" a="1"/>
  <c r="F1899" i="1"/>
  <c r="I1902" i="1" a="1"/>
  <c r="I1902" i="1" s="1"/>
  <c r="G1901" i="1" a="1"/>
  <c r="G1901" i="1" s="1"/>
  <c r="G1905" i="1" a="1"/>
  <c r="G1905" i="1"/>
  <c r="H1903" i="1" a="1"/>
  <c r="H1903" i="1" s="1"/>
  <c r="K1901" i="1" a="1"/>
  <c r="K1901" i="1"/>
  <c r="K1902" i="1" a="1"/>
  <c r="K1902" i="1" s="1"/>
  <c r="G1903" i="1" a="1"/>
  <c r="G1903" i="1" s="1"/>
  <c r="G1900" i="1" a="1"/>
  <c r="G1900" i="1" s="1"/>
  <c r="I1900" i="1" a="1"/>
  <c r="I1900" i="1" s="1"/>
  <c r="J1902" i="1" a="1"/>
  <c r="J1902" i="1" s="1"/>
  <c r="H1905" i="1" a="1"/>
  <c r="H1905" i="1" s="1"/>
  <c r="G1904" i="1" a="1"/>
  <c r="G1904" i="1"/>
  <c r="H1901" i="1" a="1"/>
  <c r="H1901" i="1" s="1"/>
  <c r="F1903" i="1" a="1"/>
  <c r="F1903" i="1" s="1"/>
  <c r="J1903" i="1" a="1"/>
  <c r="J1903" i="1"/>
  <c r="G1906" i="1" a="1"/>
  <c r="G1906" i="1"/>
  <c r="F1900" i="1" a="1"/>
  <c r="F1900" i="1" s="1"/>
  <c r="I1907" i="1" a="1"/>
  <c r="I1907" i="1" s="1"/>
  <c r="J1906" i="1" a="1"/>
  <c r="J1906" i="1" s="1"/>
  <c r="J1904" i="1" a="1"/>
  <c r="J1904" i="1" s="1"/>
  <c r="K1903" i="1" a="1"/>
  <c r="K1903" i="1" s="1"/>
  <c r="G1899" i="1" a="1"/>
  <c r="G1899" i="1" s="1"/>
  <c r="J1899" i="1" a="1"/>
  <c r="J1899" i="1" s="1"/>
  <c r="H1907" i="1" a="1"/>
  <c r="H1907" i="1" s="1"/>
  <c r="G1907" i="1" a="1"/>
  <c r="G1907" i="1" s="1"/>
  <c r="K1670" i="1" a="1"/>
  <c r="K1670" i="1" s="1"/>
  <c r="J1668" i="1" a="1"/>
  <c r="J1668" i="1"/>
  <c r="K1669" i="1" a="1"/>
  <c r="K1669" i="1"/>
  <c r="I1670" i="1" a="1"/>
  <c r="I1670" i="1" s="1"/>
  <c r="I1671" i="1" a="1"/>
  <c r="I1671" i="1" s="1"/>
  <c r="G1671" i="1" a="1"/>
  <c r="G1671" i="1" s="1"/>
  <c r="I1668" i="1" a="1"/>
  <c r="I1668" i="1"/>
  <c r="F1670" i="1" a="1"/>
  <c r="F1670" i="1"/>
  <c r="H1670" i="1" a="1"/>
  <c r="H1670" i="1" s="1"/>
  <c r="I1669" i="1" a="1"/>
  <c r="I1669" i="1" s="1"/>
  <c r="G1670" i="1" a="1"/>
  <c r="G1670" i="1" s="1"/>
  <c r="F1671" i="1" a="1"/>
  <c r="F1671" i="1" s="1"/>
  <c r="G1669" i="1" a="1"/>
  <c r="G1669" i="1" s="1"/>
  <c r="K1668" i="1" a="1"/>
  <c r="K1668" i="1" s="1"/>
  <c r="H1671" i="1" a="1"/>
  <c r="H1671" i="1" s="1"/>
  <c r="K1671" i="1" a="1"/>
  <c r="K1671" i="1" s="1"/>
  <c r="F1669" i="1" a="1"/>
  <c r="F1669" i="1"/>
  <c r="J1669" i="1" a="1"/>
  <c r="J1669" i="1" s="1"/>
  <c r="J1670" i="1" a="1"/>
  <c r="J1670" i="1" s="1"/>
  <c r="H1669" i="1" a="1"/>
  <c r="H1669" i="1" s="1"/>
  <c r="J1671" i="1" a="1"/>
  <c r="J1671" i="1"/>
  <c r="G1665" i="1" a="1"/>
  <c r="G1665" i="1" s="1"/>
  <c r="K1665" i="1" a="1"/>
  <c r="K1665" i="1" s="1"/>
  <c r="F1658" i="1" a="1"/>
  <c r="F1658" i="1" s="1"/>
  <c r="I1664" i="1" a="1"/>
  <c r="I1664" i="1" s="1"/>
  <c r="J1667" i="1" a="1"/>
  <c r="J1667" i="1"/>
  <c r="H1667" i="1" a="1"/>
  <c r="H1667" i="1" s="1"/>
  <c r="J1662" i="1" a="1"/>
  <c r="J1662" i="1" s="1"/>
  <c r="F1667" i="1" a="1"/>
  <c r="F1667" i="1"/>
  <c r="G1666" i="1" a="1"/>
  <c r="G1666" i="1" s="1"/>
  <c r="I1663" i="1" a="1"/>
  <c r="I1663" i="1" s="1"/>
  <c r="J1659" i="1" a="1"/>
  <c r="J1659" i="1" s="1"/>
  <c r="J1664" i="1" a="1"/>
  <c r="J1664" i="1" s="1"/>
  <c r="I1658" i="1" a="1"/>
  <c r="I1658" i="1" s="1"/>
  <c r="H1662" i="1" a="1"/>
  <c r="H1662" i="1" s="1"/>
  <c r="J1658" i="1" a="1"/>
  <c r="J1658" i="1" s="1"/>
  <c r="G1667" i="1" a="1"/>
  <c r="G1667" i="1" s="1"/>
  <c r="J1660" i="1" a="1"/>
  <c r="J1660" i="1"/>
  <c r="J1666" i="1" a="1"/>
  <c r="J1666" i="1" s="1"/>
  <c r="G1664" i="1" a="1"/>
  <c r="G1664" i="1"/>
  <c r="F1663" i="1" a="1"/>
  <c r="F1663" i="1"/>
  <c r="H1659" i="1" a="1"/>
  <c r="H1659" i="1"/>
  <c r="F1662" i="1" a="1"/>
  <c r="F1662" i="1" s="1"/>
  <c r="G1659" i="1" a="1"/>
  <c r="G1659" i="1" s="1"/>
  <c r="G1658" i="1" a="1"/>
  <c r="G1658" i="1" s="1"/>
  <c r="F1660" i="1" a="1"/>
  <c r="F1660" i="1" s="1"/>
  <c r="H1666" i="1" a="1"/>
  <c r="H1666" i="1" s="1"/>
  <c r="J1665" i="1" a="1"/>
  <c r="J1665" i="1"/>
  <c r="I1667" i="1" a="1"/>
  <c r="I1667" i="1" s="1"/>
  <c r="F1664" i="1" a="1"/>
  <c r="F1664" i="1"/>
  <c r="I1660" i="1" a="1"/>
  <c r="I1660" i="1" s="1"/>
  <c r="K1666" i="1" a="1"/>
  <c r="K1666" i="1"/>
  <c r="I1666" i="1" a="1"/>
  <c r="I1666" i="1" s="1"/>
  <c r="H1665" i="1" a="1"/>
  <c r="H1665" i="1" s="1"/>
  <c r="I1662" i="1" a="1"/>
  <c r="I1662" i="1"/>
  <c r="K1660" i="1" a="1"/>
  <c r="K1660" i="1"/>
  <c r="K1658" i="1" a="1"/>
  <c r="K1658" i="1" s="1"/>
  <c r="F1659" i="1" a="1"/>
  <c r="F1659" i="1" s="1"/>
  <c r="F1665" i="1" a="1"/>
  <c r="F1665" i="1" s="1"/>
  <c r="G1663" i="1" a="1"/>
  <c r="G1663" i="1" s="1"/>
  <c r="K1662" i="1" a="1"/>
  <c r="K1662" i="1" s="1"/>
  <c r="H1660" i="1" a="1"/>
  <c r="H1660" i="1" s="1"/>
  <c r="F1666" i="1" a="1"/>
  <c r="F1666" i="1" s="1"/>
  <c r="I1665" i="1" a="1"/>
  <c r="I1665" i="1" s="1"/>
  <c r="G1660" i="1" a="1"/>
  <c r="G1660" i="1"/>
  <c r="K1664" i="1" a="1"/>
  <c r="K1664" i="1"/>
  <c r="H1664" i="1" a="1"/>
  <c r="H1664" i="1"/>
  <c r="J1663" i="1" a="1"/>
  <c r="J1663" i="1" s="1"/>
  <c r="K1663" i="1" a="1"/>
  <c r="K1663" i="1" s="1"/>
  <c r="I1659" i="1" a="1"/>
  <c r="I1659" i="1" s="1"/>
  <c r="G1662" i="1" a="1"/>
  <c r="G1662" i="1" s="1"/>
  <c r="K1659" i="1" a="1"/>
  <c r="K1659" i="1" s="1"/>
  <c r="H1668" i="1" a="1"/>
  <c r="H1668" i="1" s="1"/>
  <c r="G1668" i="1" a="1"/>
  <c r="G1668" i="1"/>
  <c r="K1667" i="1" a="1"/>
  <c r="K1667" i="1" s="1"/>
  <c r="H1658" i="1" a="1"/>
  <c r="H1658" i="1" s="1"/>
  <c r="H1663" i="1" a="1"/>
  <c r="H1663" i="1" s="1"/>
  <c r="F1668" i="1" a="1"/>
  <c r="F1668" i="1"/>
  <c r="I1640" i="1" a="1"/>
  <c r="I1640" i="1" s="1"/>
  <c r="G1645" i="1" a="1"/>
  <c r="G1645" i="1" s="1"/>
  <c r="J1642" i="1" a="1"/>
  <c r="J1642" i="1" s="1"/>
  <c r="H1644" i="1" a="1"/>
  <c r="H1644" i="1" s="1"/>
  <c r="G1644" i="1" a="1"/>
  <c r="G1644" i="1"/>
  <c r="K1640" i="1" a="1"/>
  <c r="K1640" i="1" s="1"/>
  <c r="H1641" i="1" a="1"/>
  <c r="H1641" i="1" s="1"/>
  <c r="J1640" i="1" a="1"/>
  <c r="J1640" i="1" s="1"/>
  <c r="H1640" i="1" a="1"/>
  <c r="H1640" i="1" s="1"/>
  <c r="H1645" i="1" a="1"/>
  <c r="H1645" i="1" s="1"/>
  <c r="I1642" i="1" a="1"/>
  <c r="I1642" i="1" s="1"/>
  <c r="F1642" i="1" a="1"/>
  <c r="F1642" i="1" s="1"/>
  <c r="G1640" i="1" a="1"/>
  <c r="G1640" i="1"/>
  <c r="K1644" i="1" a="1"/>
  <c r="K1644" i="1" s="1"/>
  <c r="H1642" i="1" a="1"/>
  <c r="H1642" i="1" s="1"/>
  <c r="K1642" i="1" a="1"/>
  <c r="K1642" i="1"/>
  <c r="J1641" i="1" a="1"/>
  <c r="J1641" i="1" s="1"/>
  <c r="F1646" i="1" a="1"/>
  <c r="F1646" i="1"/>
  <c r="K1641" i="1" a="1"/>
  <c r="K1641" i="1" s="1"/>
  <c r="G1641" i="1" a="1"/>
  <c r="G1641" i="1" s="1"/>
  <c r="I1646" i="1" a="1"/>
  <c r="I1646" i="1" s="1"/>
  <c r="J1644" i="1" a="1"/>
  <c r="J1644" i="1" s="1"/>
  <c r="I1644" i="1" a="1"/>
  <c r="I1644" i="1"/>
  <c r="F1640" i="1" a="1"/>
  <c r="F1640" i="1" s="1"/>
  <c r="J1645" i="1" a="1"/>
  <c r="J1645" i="1" s="1"/>
  <c r="H1646" i="1" a="1"/>
  <c r="H1646" i="1" s="1"/>
  <c r="I1652" i="1" a="1"/>
  <c r="I1652" i="1" s="1"/>
  <c r="K1652" i="1" a="1"/>
  <c r="K1652" i="1" s="1"/>
  <c r="J1652" i="1" a="1"/>
  <c r="J1652" i="1" s="1"/>
  <c r="H1652" i="1" a="1"/>
  <c r="H1652" i="1" s="1"/>
  <c r="J1646" i="1" a="1"/>
  <c r="J1646" i="1" s="1"/>
  <c r="G1652" i="1" a="1"/>
  <c r="G1652" i="1" s="1"/>
  <c r="F1652" i="1" a="1"/>
  <c r="F1652" i="1" s="1"/>
  <c r="K1646" i="1" a="1"/>
  <c r="K1646" i="1" s="1"/>
  <c r="G1642" i="1" a="1"/>
  <c r="G1642" i="1" s="1"/>
  <c r="F1641" i="1" a="1"/>
  <c r="F1641" i="1" s="1"/>
  <c r="F1645" i="1" a="1"/>
  <c r="F1645" i="1" s="1"/>
  <c r="K1645" i="1" a="1"/>
  <c r="K1645" i="1" s="1"/>
  <c r="F1644" i="1" a="1"/>
  <c r="F1644" i="1" s="1"/>
  <c r="I1645" i="1" a="1"/>
  <c r="I1645" i="1" s="1"/>
  <c r="I1641" i="1" a="1"/>
  <c r="I1641" i="1" s="1"/>
  <c r="G1646" i="1" a="1"/>
  <c r="G1646" i="1"/>
  <c r="F1619" i="1" a="1"/>
  <c r="F1619" i="1" s="1"/>
  <c r="F1623" i="1" a="1"/>
  <c r="F1623" i="1" s="1"/>
  <c r="K1620" i="1" a="1"/>
  <c r="K1620" i="1" s="1"/>
  <c r="G1620" i="1" a="1"/>
  <c r="G1620" i="1" s="1"/>
  <c r="H1624" i="1" a="1"/>
  <c r="H1624" i="1" s="1"/>
  <c r="J1622" i="1" a="1"/>
  <c r="J1622" i="1" s="1"/>
  <c r="J1620" i="1" a="1"/>
  <c r="J1620" i="1" s="1"/>
  <c r="G1627" i="1" a="1"/>
  <c r="G1627" i="1" s="1"/>
  <c r="F1622" i="1" a="1"/>
  <c r="F1622" i="1" s="1"/>
  <c r="G1626" i="1" a="1"/>
  <c r="G1626" i="1" s="1"/>
  <c r="H1620" i="1" a="1"/>
  <c r="H1620" i="1" s="1"/>
  <c r="G1619" i="1" a="1"/>
  <c r="G1619" i="1" s="1"/>
  <c r="G1621" i="1" a="1"/>
  <c r="G1621" i="1"/>
  <c r="G1622" i="1" a="1"/>
  <c r="G1622" i="1" s="1"/>
  <c r="I1627" i="1" a="1"/>
  <c r="I1627" i="1" s="1"/>
  <c r="K1622" i="1" a="1"/>
  <c r="K1622" i="1" s="1"/>
  <c r="J1621" i="1" a="1"/>
  <c r="J1621" i="1" s="1"/>
  <c r="J1626" i="1" a="1"/>
  <c r="J1626" i="1" s="1"/>
  <c r="H1625" i="1" a="1"/>
  <c r="H1625" i="1" s="1"/>
  <c r="K1619" i="1" a="1"/>
  <c r="K1619" i="1"/>
  <c r="F1624" i="1" a="1"/>
  <c r="F1624" i="1" s="1"/>
  <c r="J1627" i="1" a="1"/>
  <c r="J1627" i="1" s="1"/>
  <c r="H1627" i="1" a="1"/>
  <c r="H1627" i="1" s="1"/>
  <c r="F1625" i="1" a="1"/>
  <c r="F1625" i="1" s="1"/>
  <c r="H1621" i="1" a="1"/>
  <c r="H1621" i="1" s="1"/>
  <c r="K1626" i="1" a="1"/>
  <c r="K1626" i="1" s="1"/>
  <c r="I1626" i="1" a="1"/>
  <c r="I1626" i="1" s="1"/>
  <c r="J1619" i="1" a="1"/>
  <c r="J1619" i="1" s="1"/>
  <c r="H1626" i="1" a="1"/>
  <c r="H1626" i="1" s="1"/>
  <c r="K1624" i="1" a="1"/>
  <c r="K1624" i="1" s="1"/>
  <c r="I1625" i="1" a="1"/>
  <c r="I1625" i="1" s="1"/>
  <c r="I1622" i="1" a="1"/>
  <c r="I1622" i="1" s="1"/>
  <c r="G1624" i="1" a="1"/>
  <c r="G1624" i="1" s="1"/>
  <c r="I1620" i="1" a="1"/>
  <c r="I1620" i="1" s="1"/>
  <c r="I1623" i="1" a="1"/>
  <c r="I1623" i="1" s="1"/>
  <c r="I1621" i="1" a="1"/>
  <c r="I1621" i="1" s="1"/>
  <c r="I1619" i="1" a="1"/>
  <c r="I1619" i="1" s="1"/>
  <c r="H1619" i="1" a="1"/>
  <c r="H1619" i="1" s="1"/>
  <c r="I1624" i="1" a="1"/>
  <c r="I1624" i="1" s="1"/>
  <c r="G1623" i="1" a="1"/>
  <c r="G1623" i="1" s="1"/>
  <c r="K1621" i="1" a="1"/>
  <c r="K1621" i="1" s="1"/>
  <c r="G1625" i="1" a="1"/>
  <c r="G1625" i="1" s="1"/>
  <c r="F1626" i="1" a="1"/>
  <c r="F1626" i="1" s="1"/>
  <c r="F1620" i="1" a="1"/>
  <c r="F1620" i="1" s="1"/>
  <c r="J1624" i="1" a="1"/>
  <c r="J1624" i="1" s="1"/>
  <c r="J1623" i="1" a="1"/>
  <c r="J1623" i="1"/>
  <c r="F1621" i="1" a="1"/>
  <c r="F1621" i="1" s="1"/>
  <c r="H1623" i="1" a="1"/>
  <c r="H1623" i="1"/>
  <c r="K1627" i="1" a="1"/>
  <c r="K1627" i="1" s="1"/>
  <c r="J1625" i="1" a="1"/>
  <c r="J1625" i="1" s="1"/>
  <c r="H1622" i="1" a="1"/>
  <c r="H1622" i="1" s="1"/>
  <c r="F1627" i="1" a="1"/>
  <c r="F1627" i="1" s="1"/>
  <c r="K1625" i="1" a="1"/>
  <c r="K1625" i="1" s="1"/>
  <c r="K1623" i="1" a="1"/>
  <c r="K1623" i="1" s="1"/>
  <c r="H1602" i="1" a="1"/>
  <c r="H1602" i="1" s="1"/>
  <c r="K1610" i="1" a="1"/>
  <c r="K1610" i="1" s="1"/>
  <c r="K1609" i="1" a="1"/>
  <c r="K1609" i="1" s="1"/>
  <c r="I1603" i="1" a="1"/>
  <c r="I1603" i="1" s="1"/>
  <c r="K1603" i="1" a="1"/>
  <c r="K1603" i="1" s="1"/>
  <c r="G1602" i="1" a="1"/>
  <c r="G1602" i="1" s="1"/>
  <c r="J1611" i="1" a="1"/>
  <c r="J1611" i="1"/>
  <c r="G1603" i="1" a="1"/>
  <c r="G1603" i="1" s="1"/>
  <c r="J1603" i="1" a="1"/>
  <c r="J1603" i="1" s="1"/>
  <c r="I1609" i="1" a="1"/>
  <c r="I1609" i="1" s="1"/>
  <c r="J1602" i="1" a="1"/>
  <c r="J1602" i="1"/>
  <c r="I1611" i="1" a="1"/>
  <c r="I1611" i="1" s="1"/>
  <c r="G1609" i="1" a="1"/>
  <c r="G1609" i="1" s="1"/>
  <c r="H1610" i="1" a="1"/>
  <c r="H1610" i="1" s="1"/>
  <c r="K1602" i="1" a="1"/>
  <c r="K1602" i="1" s="1"/>
  <c r="H1611" i="1" a="1"/>
  <c r="H1611" i="1" s="1"/>
  <c r="F1611" i="1" a="1"/>
  <c r="F1611" i="1" s="1"/>
  <c r="F1603" i="1" a="1"/>
  <c r="F1603" i="1" s="1"/>
  <c r="H1609" i="1" a="1"/>
  <c r="H1609" i="1" s="1"/>
  <c r="G1610" i="1" a="1"/>
  <c r="G1610" i="1" s="1"/>
  <c r="F1602" i="1" a="1"/>
  <c r="F1602" i="1" s="1"/>
  <c r="I1610" i="1" a="1"/>
  <c r="I1610" i="1" s="1"/>
  <c r="F1617" i="1" a="1"/>
  <c r="F1617" i="1" s="1"/>
  <c r="J1609" i="1" a="1"/>
  <c r="J1609" i="1" s="1"/>
  <c r="G1617" i="1" a="1"/>
  <c r="G1617" i="1"/>
  <c r="G1611" i="1" a="1"/>
  <c r="G1611" i="1" s="1"/>
  <c r="F1610" i="1" a="1"/>
  <c r="F1610" i="1" s="1"/>
  <c r="F1609" i="1" a="1"/>
  <c r="F1609" i="1" s="1"/>
  <c r="K1611" i="1" a="1"/>
  <c r="K1611" i="1" s="1"/>
  <c r="J1617" i="1" a="1"/>
  <c r="J1617" i="1" s="1"/>
  <c r="K1617" i="1" a="1"/>
  <c r="K1617" i="1" s="1"/>
  <c r="I1602" i="1" a="1"/>
  <c r="I1602" i="1" s="1"/>
  <c r="J1610" i="1" a="1"/>
  <c r="J1610" i="1" s="1"/>
  <c r="I1617" i="1" a="1"/>
  <c r="I1617" i="1" s="1"/>
  <c r="H1603" i="1" a="1"/>
  <c r="H1603" i="1" s="1"/>
  <c r="H1617" i="1" a="1"/>
  <c r="H1617" i="1" s="1"/>
  <c r="H2016" i="1" a="1"/>
  <c r="H2016" i="1" s="1"/>
  <c r="G2016" i="1" a="1"/>
  <c r="G2016" i="1" s="1"/>
  <c r="J2015" i="1" a="1"/>
  <c r="J2015" i="1" s="1"/>
  <c r="K2015" i="1" a="1"/>
  <c r="K2015" i="1" s="1"/>
  <c r="I2015" i="1" a="1"/>
  <c r="I2015" i="1" s="1"/>
  <c r="K2013" i="1" a="1"/>
  <c r="K2013" i="1" s="1"/>
  <c r="K2014" i="1" s="1" a="1"/>
  <c r="K2014" i="1" s="1"/>
  <c r="K2016" i="1" a="1"/>
  <c r="K2016" i="1" s="1"/>
  <c r="F2016" i="1" a="1"/>
  <c r="F2016" i="1" s="1"/>
  <c r="F2015" i="1" a="1"/>
  <c r="F2015" i="1" s="1"/>
  <c r="J2016" i="1" a="1"/>
  <c r="J2016" i="1" s="1"/>
  <c r="J2013" i="1" a="1"/>
  <c r="J2013" i="1" s="1"/>
  <c r="J2014" i="1" s="1" a="1"/>
  <c r="J2014" i="1" s="1"/>
  <c r="G2015" i="1" a="1"/>
  <c r="G2015" i="1" s="1"/>
  <c r="I2016" i="1" a="1"/>
  <c r="I2016" i="1" s="1"/>
  <c r="H2015" i="1" a="1"/>
  <c r="H2015" i="1" s="1"/>
  <c r="F2013" i="1" a="1"/>
  <c r="F2013" i="1" s="1"/>
  <c r="F2014" i="1" s="1" a="1"/>
  <c r="F2014" i="1" s="1"/>
  <c r="G2003" i="1" a="1"/>
  <c r="G2003" i="1" s="1"/>
  <c r="G2004" i="1" s="1" a="1"/>
  <c r="G2004" i="1" s="1"/>
  <c r="K2011" i="1" a="1"/>
  <c r="K2011" i="1"/>
  <c r="K2012" i="1" s="1" a="1"/>
  <c r="K2012" i="1" s="1"/>
  <c r="I2011" i="1" a="1"/>
  <c r="I2011" i="1" s="1"/>
  <c r="I2012" i="1" s="1" a="1"/>
  <c r="I2012" i="1" s="1"/>
  <c r="H2010" i="1" a="1"/>
  <c r="H2010" i="1" s="1"/>
  <c r="I2008" i="1" a="1"/>
  <c r="I2008" i="1" s="1"/>
  <c r="I2009" i="1" s="1" a="1"/>
  <c r="I2009" i="1" s="1"/>
  <c r="K2008" i="1" a="1"/>
  <c r="K2008" i="1" s="1"/>
  <c r="K2009" i="1" s="1" a="1"/>
  <c r="K2009" i="1" s="1"/>
  <c r="J2011" i="1" a="1"/>
  <c r="J2011" i="1" s="1"/>
  <c r="J2012" i="1" s="1" a="1"/>
  <c r="J2012" i="1" s="1"/>
  <c r="H2011" i="1" a="1"/>
  <c r="H2011" i="1" s="1"/>
  <c r="H2012" i="1" s="1" a="1"/>
  <c r="H2012" i="1" s="1"/>
  <c r="H2008" i="1" a="1"/>
  <c r="H2008" i="1" s="1"/>
  <c r="H2009" i="1" s="1" a="1"/>
  <c r="H2009" i="1" s="1"/>
  <c r="I2003" i="1" a="1"/>
  <c r="I2003" i="1" s="1"/>
  <c r="I2004" i="1" s="1" a="1"/>
  <c r="I2004" i="1" s="1"/>
  <c r="H2013" i="1" a="1"/>
  <c r="H2013" i="1" s="1"/>
  <c r="H2014" i="1" s="1" a="1"/>
  <c r="H2014" i="1" s="1"/>
  <c r="F2011" i="1" a="1"/>
  <c r="F2011" i="1" s="1"/>
  <c r="F2012" i="1" s="1" a="1"/>
  <c r="F2012" i="1" s="1"/>
  <c r="I2005" i="1" a="1"/>
  <c r="I2005" i="1" s="1"/>
  <c r="J2010" i="1" a="1"/>
  <c r="J2010" i="1"/>
  <c r="J2003" i="1" a="1"/>
  <c r="J2003" i="1" s="1"/>
  <c r="J2004" i="1" s="1" a="1"/>
  <c r="J2004" i="1" s="1"/>
  <c r="H2005" i="1" a="1"/>
  <c r="H2005" i="1" s="1"/>
  <c r="K2003" i="1" a="1"/>
  <c r="K2003" i="1" s="1"/>
  <c r="K2004" i="1" s="1" a="1"/>
  <c r="K2004" i="1" s="1"/>
  <c r="G2011" i="1" a="1"/>
  <c r="G2011" i="1" s="1"/>
  <c r="G2012" i="1" s="1" a="1"/>
  <c r="G2012" i="1" s="1"/>
  <c r="K2010" i="1" a="1"/>
  <c r="K2010" i="1" s="1"/>
  <c r="J2005" i="1" a="1"/>
  <c r="J2005" i="1" s="1"/>
  <c r="I2010" i="1" a="1"/>
  <c r="I2010" i="1" s="1"/>
  <c r="G2010" i="1" a="1"/>
  <c r="G2010" i="1" s="1"/>
  <c r="F2010" i="1" a="1"/>
  <c r="F2010" i="1" s="1"/>
  <c r="F2008" i="1" a="1"/>
  <c r="F2008" i="1" s="1"/>
  <c r="F2009" i="1" s="1" a="1"/>
  <c r="F2009" i="1" s="1"/>
  <c r="G2005" i="1" a="1"/>
  <c r="G2005" i="1"/>
  <c r="F2006" i="1" a="1"/>
  <c r="F2006" i="1" s="1"/>
  <c r="K2006" i="1" a="1"/>
  <c r="K2006" i="1" s="1"/>
  <c r="G2008" i="1" a="1"/>
  <c r="G2008" i="1" s="1"/>
  <c r="G2009" i="1" s="1" a="1"/>
  <c r="G2009" i="1" s="1"/>
  <c r="H2006" i="1" a="1"/>
  <c r="H2006" i="1" s="1"/>
  <c r="J2006" i="1" a="1"/>
  <c r="J2006" i="1" s="1"/>
  <c r="I2006" i="1" a="1"/>
  <c r="I2006" i="1" s="1"/>
  <c r="G2006" i="1" a="1"/>
  <c r="G2006" i="1" s="1"/>
  <c r="F2005" i="1" a="1"/>
  <c r="F2005" i="1" s="1"/>
  <c r="J2008" i="1" a="1"/>
  <c r="J2008" i="1" s="1"/>
  <c r="J2009" i="1" s="1" a="1"/>
  <c r="J2009" i="1" s="1"/>
  <c r="H2003" i="1" a="1"/>
  <c r="H2003" i="1" s="1"/>
  <c r="H2004" i="1" s="1" a="1"/>
  <c r="H2004" i="1" s="1"/>
  <c r="K2005" i="1" a="1"/>
  <c r="K2005" i="1" s="1"/>
  <c r="I2013" i="1" a="1"/>
  <c r="I2013" i="1" s="1"/>
  <c r="I2014" i="1" s="1" a="1"/>
  <c r="I2014" i="1" s="1"/>
  <c r="G2013" i="1" a="1"/>
  <c r="G2013" i="1" s="1"/>
  <c r="G2014" i="1" s="1" a="1"/>
  <c r="G2014" i="1" s="1"/>
  <c r="I1996" i="1" a="1"/>
  <c r="I1996" i="1" s="1"/>
  <c r="G1998" i="1" a="1"/>
  <c r="G1998" i="1" s="1"/>
  <c r="G1999" i="1" s="1" a="1"/>
  <c r="G1999" i="1" s="1"/>
  <c r="F1994" i="1" a="1"/>
  <c r="F1994" i="1" s="1"/>
  <c r="K1992" i="1" a="1"/>
  <c r="K1992" i="1" s="1"/>
  <c r="K1995" i="1" a="1"/>
  <c r="K1995" i="1" s="1"/>
  <c r="K1996" i="1" a="1"/>
  <c r="K1996" i="1" s="1"/>
  <c r="J1996" i="1" a="1"/>
  <c r="J1996" i="1" s="1"/>
  <c r="I1995" i="1" a="1"/>
  <c r="I1995" i="1" s="1"/>
  <c r="H1995" i="1" a="1"/>
  <c r="H1995" i="1" s="1"/>
  <c r="I1994" i="1" a="1"/>
  <c r="I1994" i="1" s="1"/>
  <c r="J1994" i="1" a="1"/>
  <c r="J1994" i="1" s="1"/>
  <c r="J1995" i="1" a="1"/>
  <c r="J1995" i="1" s="1"/>
  <c r="G1995" i="1" a="1"/>
  <c r="G1995" i="1" s="1"/>
  <c r="G1994" i="1" a="1"/>
  <c r="G1994" i="1" s="1"/>
  <c r="H1994" i="1" a="1"/>
  <c r="H1994" i="1" s="1"/>
  <c r="F1998" i="1" a="1"/>
  <c r="F1998" i="1" s="1"/>
  <c r="F1999" i="1" s="1" a="1"/>
  <c r="F1999" i="1" s="1"/>
  <c r="G2001" i="1" a="1"/>
  <c r="G2001" i="1" s="1"/>
  <c r="G2002" i="1" s="1" a="1"/>
  <c r="G2002" i="1" s="1"/>
  <c r="F2003" i="1" a="1"/>
  <c r="F2003" i="1" s="1"/>
  <c r="F2004" i="1" s="1" a="1"/>
  <c r="F2004" i="1" s="1"/>
  <c r="J1998" i="1" a="1"/>
  <c r="J1998" i="1" s="1"/>
  <c r="J1999" i="1" s="1" a="1"/>
  <c r="J1999" i="1" s="1"/>
  <c r="H2000" i="1" a="1"/>
  <c r="H2000" i="1" s="1"/>
  <c r="F1996" i="1" a="1"/>
  <c r="F1996" i="1" s="1"/>
  <c r="K1993" i="1" a="1"/>
  <c r="K1993" i="1" s="1"/>
  <c r="F1993" i="1" a="1"/>
  <c r="F1993" i="1" s="1"/>
  <c r="K1998" i="1" a="1"/>
  <c r="K1998" i="1" s="1"/>
  <c r="K1999" i="1" s="1" a="1"/>
  <c r="K1999" i="1" s="1"/>
  <c r="G1996" i="1" a="1"/>
  <c r="G1996" i="1" s="1"/>
  <c r="H1998" i="1" a="1"/>
  <c r="H1998" i="1" s="1"/>
  <c r="H1999" i="1" s="1" a="1"/>
  <c r="H1999" i="1" s="1"/>
  <c r="F2001" i="1" a="1"/>
  <c r="F2001" i="1"/>
  <c r="F2002" i="1" s="1" a="1"/>
  <c r="F2002" i="1" s="1"/>
  <c r="G1992" i="1" a="1"/>
  <c r="G1992" i="1" s="1"/>
  <c r="H2001" i="1" a="1"/>
  <c r="H2001" i="1"/>
  <c r="H2002" i="1" s="1" a="1"/>
  <c r="H2002" i="1" s="1"/>
  <c r="H1992" i="1" a="1"/>
  <c r="H1992" i="1" s="1"/>
  <c r="J1993" i="1" a="1"/>
  <c r="J1993" i="1"/>
  <c r="H1996" i="1" a="1"/>
  <c r="H1996" i="1" s="1"/>
  <c r="I1998" i="1" a="1"/>
  <c r="I1998" i="1" s="1"/>
  <c r="I1999" i="1" s="1" a="1"/>
  <c r="I1999" i="1" s="1"/>
  <c r="J2001" i="1" a="1"/>
  <c r="J2001" i="1" s="1"/>
  <c r="J2002" i="1" s="1" a="1"/>
  <c r="J2002" i="1" s="1"/>
  <c r="K2000" i="1" a="1"/>
  <c r="K2000" i="1" s="1"/>
  <c r="K2001" i="1" a="1"/>
  <c r="K2001" i="1" s="1"/>
  <c r="K2002" i="1" s="1" a="1"/>
  <c r="K2002" i="1" s="1"/>
  <c r="J2000" i="1" a="1"/>
  <c r="J2000" i="1" s="1"/>
  <c r="K1994" i="1" a="1"/>
  <c r="K1994" i="1"/>
  <c r="I1992" i="1" a="1"/>
  <c r="I1992" i="1" s="1"/>
  <c r="I1993" i="1" a="1"/>
  <c r="I1993" i="1" s="1"/>
  <c r="H1993" i="1" a="1"/>
  <c r="H1993" i="1" s="1"/>
  <c r="F1992" i="1" a="1"/>
  <c r="F1992" i="1" s="1"/>
  <c r="F2000" i="1" a="1"/>
  <c r="F2000" i="1" s="1"/>
  <c r="F1995" i="1" a="1"/>
  <c r="F1995" i="1" s="1"/>
  <c r="G2000" i="1" a="1"/>
  <c r="G2000" i="1" s="1"/>
  <c r="J1992" i="1" a="1"/>
  <c r="J1992" i="1" s="1"/>
  <c r="G1993" i="1" a="1"/>
  <c r="G1993" i="1" s="1"/>
  <c r="I2001" i="1" a="1"/>
  <c r="I2001" i="1" s="1"/>
  <c r="I2002" i="1" s="1" a="1"/>
  <c r="I2002" i="1" s="1"/>
  <c r="I2000" i="1" a="1"/>
  <c r="I2000" i="1"/>
  <c r="J1982" i="1" a="1"/>
  <c r="J1982" i="1"/>
  <c r="J1984" i="1" a="1"/>
  <c r="J1984" i="1" s="1"/>
  <c r="H1983" i="1" a="1"/>
  <c r="H1983" i="1" s="1"/>
  <c r="F1987" i="1" a="1"/>
  <c r="F1987" i="1" s="1"/>
  <c r="K1988" i="1" a="1"/>
  <c r="K1988" i="1" s="1"/>
  <c r="G1988" i="1" a="1"/>
  <c r="G1988" i="1" s="1"/>
  <c r="F1988" i="1" a="1"/>
  <c r="F1988" i="1" s="1"/>
  <c r="I1986" i="1" a="1"/>
  <c r="I1986" i="1" s="1"/>
  <c r="G1984" i="1" a="1"/>
  <c r="G1984" i="1" s="1"/>
  <c r="I1981" i="1" a="1"/>
  <c r="I1981" i="1" s="1"/>
  <c r="F1984" i="1" a="1"/>
  <c r="F1984" i="1" s="1"/>
  <c r="K1982" i="1" a="1"/>
  <c r="K1982" i="1" s="1"/>
  <c r="J1983" i="1" a="1"/>
  <c r="J1983" i="1"/>
  <c r="G1982" i="1" a="1"/>
  <c r="G1982" i="1" s="1"/>
  <c r="H1981" i="1" a="1"/>
  <c r="H1981" i="1" s="1"/>
  <c r="K1991" i="1" a="1"/>
  <c r="K1991" i="1" s="1"/>
  <c r="J1991" i="1" a="1"/>
  <c r="J1991" i="1" s="1"/>
  <c r="I1991" i="1" a="1"/>
  <c r="I1991" i="1"/>
  <c r="K1986" i="1" a="1"/>
  <c r="K1986" i="1" s="1"/>
  <c r="K1983" i="1" a="1"/>
  <c r="K1983" i="1" s="1"/>
  <c r="H1991" i="1" a="1"/>
  <c r="H1991" i="1" s="1"/>
  <c r="G1986" i="1" a="1"/>
  <c r="G1986" i="1" s="1"/>
  <c r="G1991" i="1" a="1"/>
  <c r="G1991" i="1" s="1"/>
  <c r="F1991" i="1" a="1"/>
  <c r="F1991" i="1" s="1"/>
  <c r="K1990" i="1" a="1"/>
  <c r="K1990" i="1" s="1"/>
  <c r="K1989" i="1" a="1"/>
  <c r="K1989" i="1" s="1"/>
  <c r="H1987" i="1" a="1"/>
  <c r="H1987" i="1" s="1"/>
  <c r="I1989" i="1" a="1"/>
  <c r="I1989" i="1" s="1"/>
  <c r="F1985" i="1" a="1"/>
  <c r="F1985" i="1" s="1"/>
  <c r="J1990" i="1" a="1"/>
  <c r="J1990" i="1" s="1"/>
  <c r="I1990" i="1" a="1"/>
  <c r="I1990" i="1" s="1"/>
  <c r="F1982" i="1" a="1"/>
  <c r="F1982" i="1" s="1"/>
  <c r="H1982" i="1" a="1"/>
  <c r="H1982" i="1" s="1"/>
  <c r="H1990" i="1" a="1"/>
  <c r="H1990" i="1"/>
  <c r="J1989" i="1" a="1"/>
  <c r="J1989" i="1" s="1"/>
  <c r="F1989" i="1" a="1"/>
  <c r="F1989" i="1"/>
  <c r="K1987" i="1" a="1"/>
  <c r="K1987" i="1" s="1"/>
  <c r="I1987" i="1" a="1"/>
  <c r="I1987" i="1" s="1"/>
  <c r="I1983" i="1" a="1"/>
  <c r="I1983" i="1" s="1"/>
  <c r="K1985" i="1" a="1"/>
  <c r="K1985" i="1" s="1"/>
  <c r="G1983" i="1" a="1"/>
  <c r="G1983" i="1" s="1"/>
  <c r="I1982" i="1" a="1"/>
  <c r="I1982" i="1" s="1"/>
  <c r="I1985" i="1" a="1"/>
  <c r="I1985" i="1" s="1"/>
  <c r="J1986" i="1" a="1"/>
  <c r="J1986" i="1"/>
  <c r="H1986" i="1" a="1"/>
  <c r="H1986" i="1" s="1"/>
  <c r="G1985" i="1" a="1"/>
  <c r="G1985" i="1"/>
  <c r="K1984" i="1" a="1"/>
  <c r="K1984" i="1" s="1"/>
  <c r="H1985" i="1" a="1"/>
  <c r="H1985" i="1" s="1"/>
  <c r="G1989" i="1" a="1"/>
  <c r="G1989" i="1" s="1"/>
  <c r="I1984" i="1" a="1"/>
  <c r="I1984" i="1" s="1"/>
  <c r="I1988" i="1" a="1"/>
  <c r="I1988" i="1" s="1"/>
  <c r="H1988" i="1" a="1"/>
  <c r="H1988" i="1" s="1"/>
  <c r="J1987" i="1" a="1"/>
  <c r="J1987" i="1" s="1"/>
  <c r="F1986" i="1" a="1"/>
  <c r="F1986" i="1" s="1"/>
  <c r="H1984" i="1" a="1"/>
  <c r="H1984" i="1" s="1"/>
  <c r="J1981" i="1" a="1"/>
  <c r="J1981" i="1" s="1"/>
  <c r="K1981" i="1" a="1"/>
  <c r="K1981" i="1" s="1"/>
  <c r="J1985" i="1" a="1"/>
  <c r="J1985" i="1" s="1"/>
  <c r="F1983" i="1" a="1"/>
  <c r="F1983" i="1" s="1"/>
  <c r="G1987" i="1" a="1"/>
  <c r="G1987" i="1"/>
  <c r="H1989" i="1" a="1"/>
  <c r="H1989" i="1" s="1"/>
  <c r="G1990" i="1" a="1"/>
  <c r="G1990" i="1"/>
  <c r="F1990" i="1" a="1"/>
  <c r="F1990" i="1" s="1"/>
  <c r="J1988" i="1" a="1"/>
  <c r="J1988" i="1" s="1"/>
  <c r="K1971" i="1" a="1"/>
  <c r="K1971" i="1" s="1"/>
  <c r="F1979" i="1" a="1"/>
  <c r="F1979" i="1" s="1"/>
  <c r="K1977" i="1" a="1"/>
  <c r="K1977" i="1" s="1"/>
  <c r="I1976" i="1" a="1"/>
  <c r="I1976" i="1" s="1"/>
  <c r="J1972" i="1" a="1"/>
  <c r="J1972" i="1" s="1"/>
  <c r="K1970" i="1" a="1"/>
  <c r="K1970" i="1" s="1"/>
  <c r="I1971" i="1" a="1"/>
  <c r="I1971" i="1" s="1"/>
  <c r="J1976" i="1" a="1"/>
  <c r="J1976" i="1" s="1"/>
  <c r="H1976" i="1" a="1"/>
  <c r="H1976" i="1"/>
  <c r="F1976" i="1" a="1"/>
  <c r="F1976" i="1" s="1"/>
  <c r="G1976" i="1" a="1"/>
  <c r="G1976" i="1" s="1"/>
  <c r="F1975" i="1" a="1"/>
  <c r="F1975" i="1" s="1"/>
  <c r="J1979" i="1" a="1"/>
  <c r="J1979" i="1"/>
  <c r="K1976" i="1" a="1"/>
  <c r="K1976" i="1" s="1"/>
  <c r="I1978" i="1" a="1"/>
  <c r="I1978" i="1" s="1"/>
  <c r="H1978" i="1" a="1"/>
  <c r="H1978" i="1" s="1"/>
  <c r="J1977" i="1" a="1"/>
  <c r="J1977" i="1" s="1"/>
  <c r="G1971" i="1" a="1"/>
  <c r="G1971" i="1"/>
  <c r="I1977" i="1" a="1"/>
  <c r="I1977" i="1" s="1"/>
  <c r="H1977" i="1" a="1"/>
  <c r="H1977" i="1" s="1"/>
  <c r="G1975" i="1" a="1"/>
  <c r="G1975" i="1"/>
  <c r="H1974" i="1" a="1"/>
  <c r="H1974" i="1"/>
  <c r="F1972" i="1" a="1"/>
  <c r="F1972" i="1" s="1"/>
  <c r="J1974" i="1" a="1"/>
  <c r="J1974" i="1" s="1"/>
  <c r="K1975" i="1" a="1"/>
  <c r="K1975" i="1" s="1"/>
  <c r="H1975" i="1" a="1"/>
  <c r="H1975" i="1" s="1"/>
  <c r="J1975" i="1" a="1"/>
  <c r="J1975" i="1" s="1"/>
  <c r="K1974" i="1" a="1"/>
  <c r="K1974" i="1" s="1"/>
  <c r="F1974" i="1" a="1"/>
  <c r="F1974" i="1" s="1"/>
  <c r="J1971" i="1" a="1"/>
  <c r="J1971" i="1" s="1"/>
  <c r="K1972" i="1" a="1"/>
  <c r="K1972" i="1"/>
  <c r="G1972" i="1" a="1"/>
  <c r="G1972" i="1" s="1"/>
  <c r="H1971" i="1" a="1"/>
  <c r="H1971" i="1" s="1"/>
  <c r="F1971" i="1" a="1"/>
  <c r="F1971" i="1" s="1"/>
  <c r="G1979" i="1" a="1"/>
  <c r="G1979" i="1" s="1"/>
  <c r="G1981" i="1" a="1"/>
  <c r="G1981" i="1" s="1"/>
  <c r="F1981" i="1" a="1"/>
  <c r="F1981" i="1" s="1"/>
  <c r="J1978" i="1" a="1"/>
  <c r="J1978" i="1" s="1"/>
  <c r="K1980" i="1" a="1"/>
  <c r="K1980" i="1" s="1"/>
  <c r="G1977" i="1" a="1"/>
  <c r="G1977" i="1" s="1"/>
  <c r="H1979" i="1" a="1"/>
  <c r="H1979" i="1" s="1"/>
  <c r="F1977" i="1" a="1"/>
  <c r="F1977" i="1" s="1"/>
  <c r="J1980" i="1" a="1"/>
  <c r="J1980" i="1" s="1"/>
  <c r="I1980" i="1" a="1"/>
  <c r="I1980" i="1" s="1"/>
  <c r="H1980" i="1" a="1"/>
  <c r="H1980" i="1" s="1"/>
  <c r="G1980" i="1" a="1"/>
  <c r="G1980" i="1" s="1"/>
  <c r="G1978" i="1" a="1"/>
  <c r="G1978" i="1" s="1"/>
  <c r="F1978" i="1" a="1"/>
  <c r="F1978" i="1" s="1"/>
  <c r="I1974" i="1" a="1"/>
  <c r="I1974" i="1" s="1"/>
  <c r="I1975" i="1" a="1"/>
  <c r="I1975" i="1" s="1"/>
  <c r="I1979" i="1" a="1"/>
  <c r="I1979" i="1" s="1"/>
  <c r="H1972" i="1" a="1"/>
  <c r="H1972" i="1" s="1"/>
  <c r="I1972" i="1" a="1"/>
  <c r="I1972" i="1" s="1"/>
  <c r="F1980" i="1" a="1"/>
  <c r="F1980" i="1" s="1"/>
  <c r="K1979" i="1" a="1"/>
  <c r="K1979" i="1"/>
  <c r="K1978" i="1" a="1"/>
  <c r="K1978" i="1" s="1"/>
  <c r="G1974" i="1" a="1"/>
  <c r="G1974" i="1"/>
  <c r="F1963" i="1" a="1"/>
  <c r="F1963" i="1" s="1"/>
  <c r="I1968" i="1" a="1"/>
  <c r="I1968" i="1" s="1"/>
  <c r="F1962" i="1" a="1"/>
  <c r="F1962" i="1" s="1"/>
  <c r="K1967" i="1" a="1"/>
  <c r="K1967" i="1"/>
  <c r="J1967" i="1" a="1"/>
  <c r="J1967" i="1" s="1"/>
  <c r="J1964" i="1" a="1"/>
  <c r="J1964" i="1" s="1"/>
  <c r="I1967" i="1" a="1"/>
  <c r="I1967" i="1" s="1"/>
  <c r="J1960" i="1" a="1"/>
  <c r="J1960" i="1" s="1"/>
  <c r="J1965" i="1" a="1"/>
  <c r="J1965" i="1" s="1"/>
  <c r="G1964" i="1" a="1"/>
  <c r="G1964" i="1" s="1"/>
  <c r="G1965" i="1" a="1"/>
  <c r="G1965" i="1"/>
  <c r="F1964" i="1" a="1"/>
  <c r="F1964" i="1"/>
  <c r="H1963" i="1" a="1"/>
  <c r="H1963" i="1" s="1"/>
  <c r="J1962" i="1" a="1"/>
  <c r="J1962" i="1" s="1"/>
  <c r="I1966" i="1" a="1"/>
  <c r="I1966" i="1" s="1"/>
  <c r="I1961" i="1" a="1"/>
  <c r="I1961" i="1" s="1"/>
  <c r="H1961" i="1" a="1"/>
  <c r="H1961" i="1" s="1"/>
  <c r="G1966" i="1" a="1"/>
  <c r="G1966" i="1"/>
  <c r="G1962" i="1" a="1"/>
  <c r="G1962" i="1" s="1"/>
  <c r="H1965" i="1" a="1"/>
  <c r="H1965" i="1" s="1"/>
  <c r="K1960" i="1" a="1"/>
  <c r="K1960" i="1" s="1"/>
  <c r="J1961" i="1" a="1"/>
  <c r="J1961" i="1" s="1"/>
  <c r="K1966" i="1" a="1"/>
  <c r="K1966" i="1" s="1"/>
  <c r="K1965" i="1" a="1"/>
  <c r="K1965" i="1" s="1"/>
  <c r="F1965" i="1" a="1"/>
  <c r="F1965" i="1" s="1"/>
  <c r="J1966" i="1" a="1"/>
  <c r="J1966" i="1" s="1"/>
  <c r="K1964" i="1" a="1"/>
  <c r="K1964" i="1" s="1"/>
  <c r="H1966" i="1" a="1"/>
  <c r="H1966" i="1" s="1"/>
  <c r="F1968" i="1" a="1"/>
  <c r="F1968" i="1"/>
  <c r="H1967" i="1" a="1"/>
  <c r="H1967" i="1" s="1"/>
  <c r="I1965" i="1" a="1"/>
  <c r="I1965" i="1" s="1"/>
  <c r="J1963" i="1" a="1"/>
  <c r="J1963" i="1" s="1"/>
  <c r="F1961" i="1" a="1"/>
  <c r="F1961" i="1" s="1"/>
  <c r="K1963" i="1" a="1"/>
  <c r="K1963" i="1" s="1"/>
  <c r="K1962" i="1" a="1"/>
  <c r="K1962" i="1" s="1"/>
  <c r="I1962" i="1" a="1"/>
  <c r="I1962" i="1" s="1"/>
  <c r="G1961" i="1" a="1"/>
  <c r="G1961" i="1" s="1"/>
  <c r="G1960" i="1" a="1"/>
  <c r="G1960" i="1" s="1"/>
  <c r="I1960" i="1" a="1"/>
  <c r="I1960" i="1" s="1"/>
  <c r="F1969" i="1" a="1"/>
  <c r="F1969" i="1" s="1"/>
  <c r="J1970" i="1" a="1"/>
  <c r="J1970" i="1" s="1"/>
  <c r="G1968" i="1" a="1"/>
  <c r="G1968" i="1" s="1"/>
  <c r="I1970" i="1" a="1"/>
  <c r="I1970" i="1" s="1"/>
  <c r="H1962" i="1" a="1"/>
  <c r="H1962" i="1" s="1"/>
  <c r="G1967" i="1" a="1"/>
  <c r="G1967" i="1" s="1"/>
  <c r="G1969" i="1" a="1"/>
  <c r="G1969" i="1" s="1"/>
  <c r="K1961" i="1" a="1"/>
  <c r="K1961" i="1" s="1"/>
  <c r="H1970" i="1" a="1"/>
  <c r="H1970" i="1" s="1"/>
  <c r="G1970" i="1" a="1"/>
  <c r="G1970" i="1" s="1"/>
  <c r="G1963" i="1" a="1"/>
  <c r="G1963" i="1" s="1"/>
  <c r="F1970" i="1" a="1"/>
  <c r="F1970" i="1" s="1"/>
  <c r="K1969" i="1" a="1"/>
  <c r="K1969" i="1" s="1"/>
  <c r="F1967" i="1" a="1"/>
  <c r="F1967" i="1" s="1"/>
  <c r="I1964" i="1" a="1"/>
  <c r="I1964" i="1" s="1"/>
  <c r="H1960" i="1" a="1"/>
  <c r="H1960" i="1" s="1"/>
  <c r="I1963" i="1" a="1"/>
  <c r="I1963" i="1" s="1"/>
  <c r="J1969" i="1" a="1"/>
  <c r="J1969" i="1" s="1"/>
  <c r="H1969" i="1" a="1"/>
  <c r="H1969" i="1" s="1"/>
  <c r="H1964" i="1" a="1"/>
  <c r="H1964" i="1" s="1"/>
  <c r="I1969" i="1" a="1"/>
  <c r="I1969" i="1" s="1"/>
  <c r="K1968" i="1" a="1"/>
  <c r="K1968" i="1" s="1"/>
  <c r="J1968" i="1" a="1"/>
  <c r="J1968" i="1" s="1"/>
  <c r="F1966" i="1" a="1"/>
  <c r="F1966" i="1" s="1"/>
  <c r="H1968" i="1" a="1"/>
  <c r="H1968" i="1" s="1"/>
  <c r="H1950" i="1" a="1"/>
  <c r="H1950" i="1" s="1"/>
  <c r="F1958" i="1" a="1"/>
  <c r="F1958" i="1" s="1"/>
  <c r="J1956" i="1" a="1"/>
  <c r="J1956" i="1" s="1"/>
  <c r="J1953" i="1" a="1"/>
  <c r="J1953" i="1" s="1"/>
  <c r="I1956" i="1" a="1"/>
  <c r="I1956" i="1" s="1"/>
  <c r="I1955" i="1" a="1"/>
  <c r="I1955" i="1" s="1"/>
  <c r="H1953" i="1" a="1"/>
  <c r="H1953" i="1" s="1"/>
  <c r="K1952" i="1" a="1"/>
  <c r="K1952" i="1" s="1"/>
  <c r="K1950" i="1" a="1"/>
  <c r="K1950" i="1" s="1"/>
  <c r="F1950" i="1" a="1"/>
  <c r="F1950" i="1" s="1"/>
  <c r="J1951" i="1" a="1"/>
  <c r="J1951" i="1" s="1"/>
  <c r="H1955" i="1" a="1"/>
  <c r="H1955" i="1" s="1"/>
  <c r="G1950" i="1" a="1"/>
  <c r="G1950" i="1" s="1"/>
  <c r="J1954" i="1" a="1"/>
  <c r="J1954" i="1" s="1"/>
  <c r="J1950" i="1" a="1"/>
  <c r="J1950" i="1" s="1"/>
  <c r="I1952" i="1" a="1"/>
  <c r="I1952" i="1" s="1"/>
  <c r="H1951" i="1" a="1"/>
  <c r="H1951" i="1" s="1"/>
  <c r="I1953" i="1" a="1"/>
  <c r="I1953" i="1" s="1"/>
  <c r="G1959" i="1" a="1"/>
  <c r="G1959" i="1" s="1"/>
  <c r="F1959" i="1" a="1"/>
  <c r="F1959" i="1" s="1"/>
  <c r="G1958" i="1" a="1"/>
  <c r="G1958" i="1" s="1"/>
  <c r="F1953" i="1" a="1"/>
  <c r="F1953" i="1" s="1"/>
  <c r="K1958" i="1" a="1"/>
  <c r="K1958" i="1" s="1"/>
  <c r="G1952" i="1" a="1"/>
  <c r="G1952" i="1" s="1"/>
  <c r="H1957" i="1" a="1"/>
  <c r="H1957" i="1" s="1"/>
  <c r="F1957" i="1" a="1"/>
  <c r="F1957" i="1" s="1"/>
  <c r="G1954" i="1" a="1"/>
  <c r="G1954" i="1" s="1"/>
  <c r="K1956" i="1" a="1"/>
  <c r="K1956" i="1" s="1"/>
  <c r="J1958" i="1" a="1"/>
  <c r="J1958" i="1" s="1"/>
  <c r="I1958" i="1" a="1"/>
  <c r="I1958" i="1" s="1"/>
  <c r="F1956" i="1" a="1"/>
  <c r="F1956" i="1" s="1"/>
  <c r="K1953" i="1" a="1"/>
  <c r="K1953" i="1" s="1"/>
  <c r="H1956" i="1" a="1"/>
  <c r="H1956" i="1" s="1"/>
  <c r="H1958" i="1" a="1"/>
  <c r="H1958" i="1" s="1"/>
  <c r="F1952" i="1" a="1"/>
  <c r="F1952" i="1" s="1"/>
  <c r="K1954" i="1" a="1"/>
  <c r="K1954" i="1" s="1"/>
  <c r="K1957" i="1" a="1"/>
  <c r="K1957" i="1" s="1"/>
  <c r="J1957" i="1" a="1"/>
  <c r="J1957" i="1" s="1"/>
  <c r="I1957" i="1" a="1"/>
  <c r="I1957" i="1" s="1"/>
  <c r="G1957" i="1" a="1"/>
  <c r="G1957" i="1" s="1"/>
  <c r="G1956" i="1" a="1"/>
  <c r="G1956" i="1" s="1"/>
  <c r="G1955" i="1" a="1"/>
  <c r="G1955" i="1" s="1"/>
  <c r="G1953" i="1" a="1"/>
  <c r="G1953" i="1" s="1"/>
  <c r="I1954" i="1" a="1"/>
  <c r="I1954" i="1" s="1"/>
  <c r="J1952" i="1" a="1"/>
  <c r="J1952" i="1" s="1"/>
  <c r="I1950" i="1" a="1"/>
  <c r="I1950" i="1" s="1"/>
  <c r="I1951" i="1" a="1"/>
  <c r="I1951" i="1" s="1"/>
  <c r="H1954" i="1" a="1"/>
  <c r="H1954" i="1" s="1"/>
  <c r="H1952" i="1" a="1"/>
  <c r="H1952" i="1" s="1"/>
  <c r="K1951" i="1" a="1"/>
  <c r="K1951" i="1" s="1"/>
  <c r="G1951" i="1" a="1"/>
  <c r="G1951" i="1" s="1"/>
  <c r="F1951" i="1" a="1"/>
  <c r="F1951" i="1" s="1"/>
  <c r="J1955" i="1" a="1"/>
  <c r="J1955" i="1" s="1"/>
  <c r="K1955" i="1" a="1"/>
  <c r="K1955" i="1" s="1"/>
  <c r="F1960" i="1" a="1"/>
  <c r="F1960" i="1" s="1"/>
  <c r="K1959" i="1" a="1"/>
  <c r="K1959" i="1" s="1"/>
  <c r="J1959" i="1" a="1"/>
  <c r="J1959" i="1" s="1"/>
  <c r="I1959" i="1" a="1"/>
  <c r="I1959" i="1" s="1"/>
  <c r="H1959" i="1" a="1"/>
  <c r="H1959" i="1" s="1"/>
  <c r="F1955" i="1" a="1"/>
  <c r="F1955" i="1" s="1"/>
  <c r="F1954" i="1" a="1"/>
  <c r="F1954" i="1" s="1"/>
  <c r="K1105" i="1"/>
  <c r="K1104" i="1"/>
  <c r="F1104" i="1"/>
  <c r="K1102" i="1"/>
  <c r="K1098" i="1"/>
  <c r="I1092" i="1"/>
  <c r="K1088" i="1"/>
  <c r="H1088" i="1"/>
  <c r="K1087" i="1"/>
  <c r="F1085" i="1"/>
  <c r="I1083" i="1"/>
  <c r="K1080" i="1"/>
  <c r="J1080" i="1"/>
  <c r="I1080" i="1"/>
  <c r="H1080" i="1"/>
  <c r="G1080" i="1"/>
  <c r="F1080" i="1"/>
  <c r="K1079" i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J1078" i="1"/>
  <c r="J1104" i="1" s="1"/>
  <c r="I1078" i="1"/>
  <c r="I1104" i="1" s="1"/>
  <c r="H1078" i="1"/>
  <c r="H1104" i="1" s="1"/>
  <c r="G1078" i="1"/>
  <c r="G1104" i="1" s="1"/>
  <c r="F1078" i="1"/>
  <c r="K1076" i="1"/>
  <c r="J1076" i="1"/>
  <c r="J1102" i="1" s="1"/>
  <c r="I1076" i="1"/>
  <c r="I1102" i="1" s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F1100" i="1" s="1"/>
  <c r="K1072" i="1"/>
  <c r="J1072" i="1"/>
  <c r="J1098" i="1" s="1"/>
  <c r="I1072" i="1"/>
  <c r="I1098" i="1" s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J1088" i="1" s="1"/>
  <c r="I1062" i="1"/>
  <c r="I1088" i="1" s="1"/>
  <c r="H1062" i="1"/>
  <c r="G1062" i="1"/>
  <c r="G1088" i="1" s="1"/>
  <c r="F1062" i="1"/>
  <c r="F1088" i="1" s="1"/>
  <c r="K1061" i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K1057" i="1"/>
  <c r="K1083" i="1" s="1"/>
  <c r="J1057" i="1"/>
  <c r="J1083" i="1" s="1"/>
  <c r="I1057" i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I902" i="1"/>
  <c r="H902" i="1"/>
  <c r="H899" i="1" s="1"/>
  <c r="G902" i="1"/>
  <c r="G899" i="1" s="1"/>
  <c r="F902" i="1"/>
  <c r="F899" i="1" s="1"/>
  <c r="J899" i="1"/>
  <c r="I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973" i="1" a="1"/>
  <c r="G973" i="1"/>
  <c r="G974" i="1" a="1"/>
  <c r="G974" i="1"/>
  <c r="K973" i="1" a="1"/>
  <c r="K973" i="1" s="1"/>
  <c r="F973" i="1" a="1"/>
  <c r="F973" i="1" s="1"/>
  <c r="F974" i="1" a="1"/>
  <c r="F974" i="1" s="1"/>
  <c r="H983" i="1" a="1"/>
  <c r="H983" i="1" s="1"/>
  <c r="G977" i="1" a="1"/>
  <c r="G977" i="1" s="1"/>
  <c r="G1051" i="1" s="1" a="1"/>
  <c r="G1051" i="1" s="1"/>
  <c r="I976" i="1" a="1"/>
  <c r="I976" i="1"/>
  <c r="H976" i="1" a="1"/>
  <c r="H976" i="1"/>
  <c r="J973" i="1" a="1"/>
  <c r="J973" i="1" s="1"/>
  <c r="H974" i="1" a="1"/>
  <c r="H974" i="1" s="1"/>
  <c r="K977" i="1" a="1"/>
  <c r="K977" i="1" s="1"/>
  <c r="I977" i="1" a="1"/>
  <c r="I977" i="1"/>
  <c r="I1051" i="1" s="1" a="1"/>
  <c r="I1051" i="1" s="1"/>
  <c r="I973" i="1" a="1"/>
  <c r="I973" i="1" s="1"/>
  <c r="J976" i="1" a="1"/>
  <c r="J976" i="1"/>
  <c r="G976" i="1" a="1"/>
  <c r="G976" i="1"/>
  <c r="K974" i="1" a="1"/>
  <c r="K974" i="1" s="1"/>
  <c r="G983" i="1" a="1"/>
  <c r="G983" i="1" s="1"/>
  <c r="F983" i="1" a="1"/>
  <c r="F983" i="1" s="1"/>
  <c r="H973" i="1" a="1"/>
  <c r="H973" i="1"/>
  <c r="J977" i="1" a="1"/>
  <c r="J977" i="1" s="1"/>
  <c r="J1051" i="1" s="1" a="1"/>
  <c r="J1051" i="1" s="1"/>
  <c r="J974" i="1" a="1"/>
  <c r="J974" i="1" s="1"/>
  <c r="H977" i="1" a="1"/>
  <c r="H977" i="1" s="1"/>
  <c r="H1051" i="1" s="1" a="1"/>
  <c r="H1051" i="1" s="1"/>
  <c r="F976" i="1" a="1"/>
  <c r="F976" i="1" s="1"/>
  <c r="F977" i="1" a="1"/>
  <c r="F977" i="1" s="1"/>
  <c r="F1051" i="1" s="1" a="1"/>
  <c r="F1051" i="1" s="1"/>
  <c r="K976" i="1" a="1"/>
  <c r="K976" i="1" s="1"/>
  <c r="I974" i="1" a="1"/>
  <c r="I974" i="1"/>
  <c r="K914" i="1" a="1"/>
  <c r="K914" i="1" s="1"/>
  <c r="F914" i="1" a="1"/>
  <c r="F914" i="1" s="1"/>
  <c r="G883" i="1" a="1"/>
  <c r="G883" i="1" s="1"/>
  <c r="G914" i="1" a="1"/>
  <c r="G914" i="1" s="1"/>
  <c r="J912" i="1" a="1"/>
  <c r="J912" i="1" s="1"/>
  <c r="H912" i="1" a="1"/>
  <c r="H912" i="1" s="1"/>
  <c r="H914" i="1" a="1"/>
  <c r="H914" i="1"/>
  <c r="I914" i="1" a="1"/>
  <c r="I914" i="1" s="1"/>
  <c r="G912" i="1" a="1"/>
  <c r="G912" i="1" s="1"/>
  <c r="K883" i="1" a="1"/>
  <c r="K883" i="1" s="1"/>
  <c r="J914" i="1" a="1"/>
  <c r="J914" i="1" s="1"/>
  <c r="K926" i="1" a="1"/>
  <c r="K926" i="1" s="1"/>
  <c r="K912" i="1" a="1"/>
  <c r="K912" i="1" s="1"/>
  <c r="I912" i="1" a="1"/>
  <c r="I912" i="1" s="1"/>
  <c r="I926" i="1" a="1"/>
  <c r="I926" i="1" s="1"/>
  <c r="F912" i="1" a="1"/>
  <c r="F912" i="1" s="1"/>
  <c r="G894" i="1" a="1"/>
  <c r="G894" i="1" s="1"/>
  <c r="G901" i="1" s="1"/>
  <c r="I883" i="1" a="1"/>
  <c r="I883" i="1" s="1"/>
  <c r="K882" i="1" a="1"/>
  <c r="K882" i="1" s="1"/>
  <c r="J894" i="1" a="1"/>
  <c r="J894" i="1" s="1"/>
  <c r="J901" i="1" s="1"/>
  <c r="H894" i="1" a="1"/>
  <c r="H894" i="1" s="1"/>
  <c r="F883" i="1" a="1"/>
  <c r="F883" i="1"/>
  <c r="G926" i="1" a="1"/>
  <c r="G926" i="1" s="1"/>
  <c r="I894" i="1" a="1"/>
  <c r="I894" i="1" s="1"/>
  <c r="I901" i="1" s="1"/>
  <c r="F894" i="1" a="1"/>
  <c r="F894" i="1" s="1"/>
  <c r="J926" i="1" a="1"/>
  <c r="J926" i="1" s="1"/>
  <c r="H926" i="1" a="1"/>
  <c r="H926" i="1" s="1"/>
  <c r="F926" i="1" a="1"/>
  <c r="F926" i="1" s="1"/>
  <c r="J883" i="1" a="1"/>
  <c r="J883" i="1"/>
  <c r="K894" i="1" a="1"/>
  <c r="K894" i="1" s="1"/>
  <c r="K901" i="1" s="1"/>
  <c r="H883" i="1" a="1"/>
  <c r="H883" i="1" s="1"/>
  <c r="F882" i="1" a="1"/>
  <c r="F882" i="1" s="1"/>
  <c r="J804" i="1" a="1"/>
  <c r="J804" i="1"/>
  <c r="I804" i="1" a="1"/>
  <c r="I804" i="1"/>
  <c r="F804" i="1" a="1"/>
  <c r="F804" i="1"/>
  <c r="G804" i="1" a="1"/>
  <c r="G804" i="1" s="1"/>
  <c r="H804" i="1" a="1"/>
  <c r="H804" i="1" s="1"/>
  <c r="K804" i="1" a="1"/>
  <c r="K804" i="1" s="1"/>
  <c r="J882" i="1" a="1"/>
  <c r="J882" i="1"/>
  <c r="I882" i="1" a="1"/>
  <c r="I882" i="1" s="1"/>
  <c r="H882" i="1" a="1"/>
  <c r="H882" i="1" s="1"/>
  <c r="G882" i="1" a="1"/>
  <c r="G882" i="1" s="1"/>
  <c r="K800" i="1" a="1"/>
  <c r="K800" i="1"/>
  <c r="J778" i="1" a="1"/>
  <c r="J778" i="1" s="1"/>
  <c r="I778" i="1" a="1"/>
  <c r="I778" i="1" s="1"/>
  <c r="H764" i="1" a="1"/>
  <c r="H764" i="1" s="1"/>
  <c r="H814" i="1" s="1" a="1"/>
  <c r="H814" i="1" s="1"/>
  <c r="G778" i="1" a="1"/>
  <c r="G778" i="1" s="1"/>
  <c r="G764" i="1" a="1"/>
  <c r="G764" i="1" s="1"/>
  <c r="G814" i="1" s="1" a="1"/>
  <c r="G814" i="1" s="1"/>
  <c r="F778" i="1" a="1"/>
  <c r="F778" i="1" s="1"/>
  <c r="I800" i="1" a="1"/>
  <c r="I800" i="1" s="1"/>
  <c r="G800" i="1" a="1"/>
  <c r="G800" i="1" s="1"/>
  <c r="F800" i="1" a="1"/>
  <c r="F800" i="1" s="1"/>
  <c r="J764" i="1" a="1"/>
  <c r="J764" i="1" s="1"/>
  <c r="J814" i="1" s="1" a="1"/>
  <c r="J814" i="1" s="1"/>
  <c r="K802" i="1" a="1"/>
  <c r="K802" i="1" s="1"/>
  <c r="J802" i="1" a="1"/>
  <c r="J802" i="1" s="1"/>
  <c r="H800" i="1" a="1"/>
  <c r="H800" i="1" s="1"/>
  <c r="H802" i="1" a="1"/>
  <c r="H802" i="1" s="1"/>
  <c r="K778" i="1" a="1"/>
  <c r="K778" i="1"/>
  <c r="G802" i="1" a="1"/>
  <c r="G802" i="1" s="1"/>
  <c r="F802" i="1" a="1"/>
  <c r="F802" i="1"/>
  <c r="H778" i="1" a="1"/>
  <c r="H778" i="1" s="1"/>
  <c r="F764" i="1" a="1"/>
  <c r="F764" i="1" s="1"/>
  <c r="F814" i="1" s="1" a="1"/>
  <c r="F814" i="1" s="1"/>
  <c r="K764" i="1" a="1"/>
  <c r="K764" i="1" s="1"/>
  <c r="K814" i="1" s="1" a="1"/>
  <c r="K814" i="1" s="1"/>
  <c r="I764" i="1" a="1"/>
  <c r="I764" i="1" s="1"/>
  <c r="I814" i="1" s="1" a="1"/>
  <c r="I814" i="1" s="1"/>
  <c r="J800" i="1" a="1"/>
  <c r="J800" i="1"/>
  <c r="I802" i="1" a="1"/>
  <c r="I802" i="1" s="1"/>
  <c r="K1051" i="1" a="1"/>
  <c r="K1051" i="1" s="1"/>
  <c r="K1030" i="1" a="1"/>
  <c r="K1030" i="1" s="1"/>
  <c r="K1049" i="1" a="1"/>
  <c r="K1049" i="1" s="1"/>
  <c r="F1030" i="1" a="1"/>
  <c r="F1030" i="1" s="1"/>
  <c r="H1037" i="1" a="1"/>
  <c r="H1037" i="1" s="1"/>
  <c r="G1025" i="1" a="1"/>
  <c r="G1025" i="1" s="1"/>
  <c r="J1025" i="1" a="1"/>
  <c r="J1025" i="1" s="1"/>
  <c r="K1022" i="1" a="1"/>
  <c r="K1022" i="1" s="1"/>
  <c r="G1037" i="1" a="1"/>
  <c r="G1037" i="1" s="1"/>
  <c r="J1039" i="1" a="1"/>
  <c r="J1039" i="1" s="1"/>
  <c r="G1022" i="1" a="1"/>
  <c r="G1022" i="1" s="1"/>
  <c r="H1030" i="1" a="1"/>
  <c r="H1030" i="1" s="1"/>
  <c r="I1037" i="1" a="1"/>
  <c r="I1037" i="1" s="1"/>
  <c r="J1030" i="1" a="1"/>
  <c r="J1030" i="1" s="1"/>
  <c r="I1025" i="1" a="1"/>
  <c r="I1025" i="1" s="1"/>
  <c r="J1037" i="1" a="1"/>
  <c r="J1037" i="1" s="1"/>
  <c r="G1027" i="1" a="1"/>
  <c r="G1027" i="1" s="1"/>
  <c r="G1030" i="1" a="1"/>
  <c r="G1030" i="1" s="1"/>
  <c r="I1039" i="1" a="1"/>
  <c r="I1039" i="1" s="1"/>
  <c r="F1025" i="1" a="1"/>
  <c r="F1025" i="1" s="1"/>
  <c r="I1022" i="1" a="1"/>
  <c r="I1022" i="1" s="1"/>
  <c r="F1039" i="1" a="1"/>
  <c r="F1039" i="1" s="1"/>
  <c r="K1039" i="1" a="1"/>
  <c r="K1039" i="1" s="1"/>
  <c r="H1039" i="1" a="1"/>
  <c r="H1039" i="1" s="1"/>
  <c r="K1037" i="1" a="1"/>
  <c r="K1037" i="1" s="1"/>
  <c r="F1037" i="1" a="1"/>
  <c r="F1037" i="1" s="1"/>
  <c r="H1022" i="1" a="1"/>
  <c r="H1022" i="1" s="1"/>
  <c r="H1025" i="1" a="1"/>
  <c r="H1025" i="1" s="1"/>
  <c r="K1025" i="1" a="1"/>
  <c r="K1025" i="1" s="1"/>
  <c r="G1049" i="1" a="1"/>
  <c r="G1049" i="1" s="1"/>
  <c r="I1030" i="1" a="1"/>
  <c r="I1030" i="1" s="1"/>
  <c r="J1027" i="1" a="1"/>
  <c r="J1027" i="1" s="1"/>
  <c r="H1027" i="1" a="1"/>
  <c r="H1027" i="1" s="1"/>
  <c r="K1027" i="1" a="1"/>
  <c r="K1027" i="1" s="1"/>
  <c r="I1027" i="1" a="1"/>
  <c r="I1027" i="1" s="1"/>
  <c r="F1022" i="1" a="1"/>
  <c r="F1022" i="1" s="1"/>
  <c r="F1027" i="1" a="1"/>
  <c r="F1027" i="1" s="1"/>
  <c r="J1022" i="1" a="1"/>
  <c r="J1022" i="1" s="1"/>
  <c r="G1039" i="1" a="1"/>
  <c r="G1039" i="1" s="1"/>
  <c r="K983" i="1" a="1"/>
  <c r="K983" i="1" s="1"/>
  <c r="K1006" i="1" a="1"/>
  <c r="K1006" i="1" s="1"/>
  <c r="K1052" i="1" s="1" a="1"/>
  <c r="K1052" i="1" s="1"/>
  <c r="G997" i="1" a="1"/>
  <c r="G997" i="1" s="1"/>
  <c r="K996" i="1" a="1"/>
  <c r="K996" i="1" s="1"/>
  <c r="I996" i="1" a="1"/>
  <c r="I996" i="1" s="1"/>
  <c r="G989" i="1" a="1"/>
  <c r="G989" i="1" s="1"/>
  <c r="F989" i="1" a="1"/>
  <c r="F989" i="1" s="1"/>
  <c r="I983" i="1" a="1"/>
  <c r="I983" i="1" s="1"/>
  <c r="K997" i="1" a="1"/>
  <c r="K997" i="1" s="1"/>
  <c r="I997" i="1" a="1"/>
  <c r="I997" i="1" s="1"/>
  <c r="I1049" i="1" s="1" a="1"/>
  <c r="I1049" i="1" s="1"/>
  <c r="I1006" i="1" a="1"/>
  <c r="I1006" i="1" s="1"/>
  <c r="I1052" i="1" s="1" a="1"/>
  <c r="I1052" i="1" s="1"/>
  <c r="H989" i="1" a="1"/>
  <c r="H989" i="1" s="1"/>
  <c r="K989" i="1" a="1"/>
  <c r="K989" i="1" s="1"/>
  <c r="G1006" i="1" a="1"/>
  <c r="G1006" i="1" s="1"/>
  <c r="G1052" i="1" s="1" a="1"/>
  <c r="G1052" i="1" s="1"/>
  <c r="F1006" i="1" a="1"/>
  <c r="F1006" i="1" s="1"/>
  <c r="F1052" i="1" s="1" a="1"/>
  <c r="F1052" i="1" s="1"/>
  <c r="I989" i="1" a="1"/>
  <c r="I989" i="1" s="1"/>
  <c r="F996" i="1" a="1"/>
  <c r="F996" i="1" s="1"/>
  <c r="J996" i="1" a="1"/>
  <c r="J996" i="1" s="1"/>
  <c r="H1006" i="1" a="1"/>
  <c r="H1006" i="1" s="1"/>
  <c r="H1052" i="1" s="1" a="1"/>
  <c r="H1052" i="1" s="1"/>
  <c r="J997" i="1" a="1"/>
  <c r="J997" i="1" s="1"/>
  <c r="J1049" i="1" s="1" a="1"/>
  <c r="J1049" i="1" s="1"/>
  <c r="J989" i="1" a="1"/>
  <c r="J989" i="1" s="1"/>
  <c r="G996" i="1" a="1"/>
  <c r="G996" i="1" s="1"/>
  <c r="J983" i="1" a="1"/>
  <c r="J983" i="1" s="1"/>
  <c r="H996" i="1" a="1"/>
  <c r="H996" i="1" s="1"/>
  <c r="J1006" i="1" a="1"/>
  <c r="J1006" i="1" s="1"/>
  <c r="J1052" i="1" s="1" a="1"/>
  <c r="J1052" i="1" s="1"/>
  <c r="H997" i="1" a="1"/>
  <c r="H997" i="1" s="1"/>
  <c r="H1049" i="1" s="1" a="1"/>
  <c r="H1049" i="1" s="1"/>
  <c r="F997" i="1" a="1"/>
  <c r="F997" i="1" s="1"/>
  <c r="F1049" i="1" s="1" a="1"/>
  <c r="F1049" i="1" s="1"/>
  <c r="J1897" i="1" a="1"/>
  <c r="J1897" i="1" s="1"/>
  <c r="K1897" i="1" a="1"/>
  <c r="K1897" i="1" s="1"/>
  <c r="I1888" i="1" a="1"/>
  <c r="I1888" i="1" s="1"/>
  <c r="G1891" i="1" a="1"/>
  <c r="G1891" i="1" s="1"/>
  <c r="H1889" i="1" a="1"/>
  <c r="H1889" i="1" s="1"/>
  <c r="K1887" i="1" a="1"/>
  <c r="K1887" i="1" s="1"/>
  <c r="I1887" i="1" a="1"/>
  <c r="I1887" i="1" s="1"/>
  <c r="H1885" i="1" a="1"/>
  <c r="H1885" i="1" s="1"/>
  <c r="G1887" i="1" a="1"/>
  <c r="G1887" i="1" s="1"/>
  <c r="J1885" i="1" a="1"/>
  <c r="J1885" i="1" s="1"/>
  <c r="G1889" i="1" a="1"/>
  <c r="G1889" i="1" s="1"/>
  <c r="K1888" i="1" a="1"/>
  <c r="K1888" i="1" s="1"/>
  <c r="I1897" i="1" a="1"/>
  <c r="I1897" i="1" s="1"/>
  <c r="H1897" i="1" a="1"/>
  <c r="H1897" i="1" s="1"/>
  <c r="G1897" i="1" a="1"/>
  <c r="G1897" i="1" s="1"/>
  <c r="K1891" i="1" a="1"/>
  <c r="K1891" i="1" s="1"/>
  <c r="J1891" i="1" a="1"/>
  <c r="J1891" i="1" s="1"/>
  <c r="F1888" i="1" a="1"/>
  <c r="F1888" i="1" s="1"/>
  <c r="J1895" i="1" a="1"/>
  <c r="J1895" i="1" s="1"/>
  <c r="K1893" i="1" a="1"/>
  <c r="K1893" i="1" s="1"/>
  <c r="H1891" i="1" a="1"/>
  <c r="H1891" i="1" s="1"/>
  <c r="F1891" i="1" a="1"/>
  <c r="F1891" i="1" s="1"/>
  <c r="G1885" i="1" a="1"/>
  <c r="G1885" i="1" s="1"/>
  <c r="J1889" i="1" a="1"/>
  <c r="J1889" i="1" s="1"/>
  <c r="F1889" i="1" a="1"/>
  <c r="F1889" i="1" s="1"/>
  <c r="H1895" i="1" a="1"/>
  <c r="H1895" i="1" s="1"/>
  <c r="I1895" i="1" a="1"/>
  <c r="I1895" i="1" s="1"/>
  <c r="K1889" i="1" a="1"/>
  <c r="K1889" i="1" s="1"/>
  <c r="F1887" i="1" a="1"/>
  <c r="F1887" i="1" s="1"/>
  <c r="F1897" i="1" a="1"/>
  <c r="F1897" i="1" s="1"/>
  <c r="J1888" i="1" a="1"/>
  <c r="J1888" i="1" s="1"/>
  <c r="I1889" i="1" a="1"/>
  <c r="I1889" i="1" s="1"/>
  <c r="F1885" i="1" a="1"/>
  <c r="F1885" i="1" s="1"/>
  <c r="I1891" i="1" a="1"/>
  <c r="I1891" i="1" s="1"/>
  <c r="H1888" i="1" a="1"/>
  <c r="H1888" i="1" s="1"/>
  <c r="J1887" i="1" a="1"/>
  <c r="J1887" i="1" s="1"/>
  <c r="K1895" i="1" a="1"/>
  <c r="K1895" i="1" s="1"/>
  <c r="G1895" i="1" a="1"/>
  <c r="G1895" i="1" s="1"/>
  <c r="H1887" i="1" a="1"/>
  <c r="H1887" i="1" s="1"/>
  <c r="J1893" i="1" a="1"/>
  <c r="J1893" i="1" s="1"/>
  <c r="G1888" i="1" a="1"/>
  <c r="G1888" i="1" s="1"/>
  <c r="H1893" i="1" a="1"/>
  <c r="H1893" i="1" s="1"/>
  <c r="I1885" i="1" a="1"/>
  <c r="I1885" i="1" s="1"/>
  <c r="F1895" i="1" a="1"/>
  <c r="F1895" i="1" s="1"/>
  <c r="I1893" i="1" a="1"/>
  <c r="I1893" i="1" s="1"/>
  <c r="K1885" i="1" a="1"/>
  <c r="K1885" i="1" s="1"/>
  <c r="G1893" i="1" a="1"/>
  <c r="G1893" i="1" s="1"/>
  <c r="F1893" i="1" a="1"/>
  <c r="F1893" i="1" s="1"/>
  <c r="K1869" i="1" a="1"/>
  <c r="K1869" i="1" s="1"/>
  <c r="F1883" i="1" a="1"/>
  <c r="F1883" i="1" s="1"/>
  <c r="I1882" i="1" a="1"/>
  <c r="I1882" i="1" s="1"/>
  <c r="H1882" i="1" a="1"/>
  <c r="H1882" i="1" s="1"/>
  <c r="F1879" i="1" a="1"/>
  <c r="F1879" i="1" s="1"/>
  <c r="H1877" i="1" a="1"/>
  <c r="H1877" i="1" s="1"/>
  <c r="J1875" i="1" a="1"/>
  <c r="J1875" i="1" s="1"/>
  <c r="G1871" i="1" a="1"/>
  <c r="G1871" i="1" s="1"/>
  <c r="H1875" i="1" a="1"/>
  <c r="H1875" i="1" s="1"/>
  <c r="I1871" i="1" a="1"/>
  <c r="I1871" i="1" s="1"/>
  <c r="G1877" i="1" a="1"/>
  <c r="G1877" i="1" s="1"/>
  <c r="H1879" i="1" a="1"/>
  <c r="H1879" i="1" s="1"/>
  <c r="I1883" i="1" a="1"/>
  <c r="I1883" i="1" s="1"/>
  <c r="I1875" i="1" a="1"/>
  <c r="I1875" i="1" s="1"/>
  <c r="K1873" i="1" a="1"/>
  <c r="K1873" i="1" s="1"/>
  <c r="J1871" i="1" a="1"/>
  <c r="J1871" i="1" s="1"/>
  <c r="F1875" i="1" a="1"/>
  <c r="F1875" i="1" s="1"/>
  <c r="J1873" i="1" a="1"/>
  <c r="J1873" i="1" s="1"/>
  <c r="I1877" i="1" a="1"/>
  <c r="I1877" i="1" s="1"/>
  <c r="K1879" i="1" a="1"/>
  <c r="K1879" i="1" s="1"/>
  <c r="K1871" i="1" a="1"/>
  <c r="K1871" i="1" s="1"/>
  <c r="K1875" i="1" a="1"/>
  <c r="K1875" i="1" s="1"/>
  <c r="K1882" i="1" a="1"/>
  <c r="K1882" i="1" s="1"/>
  <c r="G1882" i="1" a="1"/>
  <c r="G1882" i="1" s="1"/>
  <c r="F1871" i="1" a="1"/>
  <c r="F1871" i="1" s="1"/>
  <c r="I1879" i="1" a="1"/>
  <c r="I1879" i="1" s="1"/>
  <c r="K1877" i="1" a="1"/>
  <c r="K1877" i="1" s="1"/>
  <c r="J1867" i="1" a="1"/>
  <c r="J1867" i="1" s="1"/>
  <c r="K1883" i="1" a="1"/>
  <c r="K1883" i="1" s="1"/>
  <c r="G1883" i="1" a="1"/>
  <c r="G1883" i="1" s="1"/>
  <c r="G1875" i="1" a="1"/>
  <c r="G1875" i="1" s="1"/>
  <c r="I1873" i="1" a="1"/>
  <c r="I1873" i="1" s="1"/>
  <c r="J1877" i="1" a="1"/>
  <c r="J1877" i="1" s="1"/>
  <c r="J1869" i="1" a="1"/>
  <c r="J1869" i="1" s="1"/>
  <c r="I1869" i="1" a="1"/>
  <c r="I1869" i="1" s="1"/>
  <c r="H1869" i="1" a="1"/>
  <c r="H1869" i="1" s="1"/>
  <c r="G1879" i="1" a="1"/>
  <c r="G1879" i="1" s="1"/>
  <c r="F1877" i="1" a="1"/>
  <c r="F1877" i="1" s="1"/>
  <c r="K1867" i="1" a="1"/>
  <c r="K1867" i="1" s="1"/>
  <c r="H1873" i="1" a="1"/>
  <c r="H1873" i="1" s="1"/>
  <c r="F1869" i="1" a="1"/>
  <c r="F1869" i="1" s="1"/>
  <c r="J1883" i="1" a="1"/>
  <c r="J1883" i="1" s="1"/>
  <c r="G1873" i="1" a="1"/>
  <c r="G1873" i="1" s="1"/>
  <c r="F1873" i="1" a="1"/>
  <c r="F1873" i="1" s="1"/>
  <c r="H1883" i="1" a="1"/>
  <c r="H1883" i="1" s="1"/>
  <c r="J1882" i="1" a="1"/>
  <c r="J1882" i="1" s="1"/>
  <c r="H1871" i="1" a="1"/>
  <c r="H1871" i="1" s="1"/>
  <c r="F1882" i="1" a="1"/>
  <c r="F1882" i="1" s="1"/>
  <c r="J1879" i="1" a="1"/>
  <c r="J1879" i="1" s="1"/>
  <c r="G1869" i="1" a="1"/>
  <c r="G1869" i="1" s="1"/>
  <c r="H1856" i="1" a="1"/>
  <c r="H1856" i="1" s="1"/>
  <c r="F1860" i="1" a="1"/>
  <c r="F1860" i="1" s="1"/>
  <c r="I1867" i="1" a="1"/>
  <c r="I1867" i="1" s="1"/>
  <c r="H1867" i="1" a="1"/>
  <c r="H1867" i="1" s="1"/>
  <c r="G1867" i="1" a="1"/>
  <c r="G1867" i="1" s="1"/>
  <c r="F1863" i="1" a="1"/>
  <c r="F1863" i="1" s="1"/>
  <c r="K1854" i="1" a="1"/>
  <c r="K1854" i="1" s="1"/>
  <c r="F1865" i="1" a="1"/>
  <c r="F1865" i="1" s="1"/>
  <c r="K1865" i="1" a="1"/>
  <c r="K1865" i="1" s="1"/>
  <c r="F1867" i="1" a="1"/>
  <c r="F1867" i="1" s="1"/>
  <c r="K1866" i="1" a="1"/>
  <c r="K1866" i="1" s="1"/>
  <c r="H1863" i="1" a="1"/>
  <c r="H1863" i="1" s="1"/>
  <c r="I1862" i="1" a="1"/>
  <c r="I1862" i="1" s="1"/>
  <c r="H1862" i="1" a="1"/>
  <c r="H1862" i="1" s="1"/>
  <c r="I1860" i="1" a="1"/>
  <c r="I1860" i="1" s="1"/>
  <c r="J1866" i="1" a="1"/>
  <c r="J1866" i="1" s="1"/>
  <c r="K1856" i="1" a="1"/>
  <c r="K1856" i="1" s="1"/>
  <c r="H1854" i="1" a="1"/>
  <c r="H1854" i="1" s="1"/>
  <c r="I1866" i="1" a="1"/>
  <c r="I1866" i="1" s="1"/>
  <c r="H1866" i="1" a="1"/>
  <c r="H1866" i="1" s="1"/>
  <c r="G1866" i="1" a="1"/>
  <c r="G1866" i="1" s="1"/>
  <c r="F1866" i="1" a="1"/>
  <c r="F1866" i="1" s="1"/>
  <c r="J1854" i="1" a="1"/>
  <c r="J1854" i="1" s="1"/>
  <c r="I1865" i="1" a="1"/>
  <c r="I1865" i="1" s="1"/>
  <c r="H1865" i="1" a="1"/>
  <c r="H1865" i="1" s="1"/>
  <c r="G1865" i="1" a="1"/>
  <c r="G1865" i="1" s="1"/>
  <c r="K1862" i="1" a="1"/>
  <c r="K1862" i="1" s="1"/>
  <c r="I1863" i="1" a="1"/>
  <c r="I1863" i="1" s="1"/>
  <c r="F1862" i="1" a="1"/>
  <c r="F1862" i="1" s="1"/>
  <c r="G1860" i="1" a="1"/>
  <c r="G1860" i="1" s="1"/>
  <c r="H1859" i="1" a="1"/>
  <c r="H1859" i="1" s="1"/>
  <c r="G1856" i="1" a="1"/>
  <c r="G1856" i="1" s="1"/>
  <c r="K1860" i="1" a="1"/>
  <c r="K1860" i="1" s="1"/>
  <c r="I1854" i="1" a="1"/>
  <c r="I1854" i="1" s="1"/>
  <c r="G1863" i="1" a="1"/>
  <c r="G1863" i="1" s="1"/>
  <c r="K1859" i="1" a="1"/>
  <c r="K1859" i="1" s="1"/>
  <c r="J1856" i="1" a="1"/>
  <c r="J1856" i="1" s="1"/>
  <c r="J1862" i="1" a="1"/>
  <c r="J1862" i="1" s="1"/>
  <c r="J1863" i="1" a="1"/>
  <c r="J1863" i="1" s="1"/>
  <c r="G1859" i="1" a="1"/>
  <c r="G1859" i="1" s="1"/>
  <c r="F1859" i="1" a="1"/>
  <c r="F1859" i="1" s="1"/>
  <c r="F1856" i="1" a="1"/>
  <c r="F1856" i="1" s="1"/>
  <c r="J1865" i="1" a="1"/>
  <c r="J1865" i="1" s="1"/>
  <c r="H1860" i="1" a="1"/>
  <c r="H1860" i="1" s="1"/>
  <c r="G1862" i="1" a="1"/>
  <c r="G1862" i="1" s="1"/>
  <c r="J1859" i="1" a="1"/>
  <c r="J1859" i="1" s="1"/>
  <c r="I1856" i="1" a="1"/>
  <c r="I1856" i="1" s="1"/>
  <c r="K1863" i="1" a="1"/>
  <c r="K1863" i="1" s="1"/>
  <c r="J1860" i="1" a="1"/>
  <c r="J1860" i="1" s="1"/>
  <c r="I1859" i="1" a="1"/>
  <c r="I1859" i="1" s="1"/>
  <c r="J1850" i="1" a="1"/>
  <c r="J1850" i="1" s="1"/>
  <c r="I1845" i="1" a="1"/>
  <c r="I1845" i="1" s="1"/>
  <c r="J1848" i="1" a="1"/>
  <c r="J1848" i="1" s="1"/>
  <c r="H1846" i="1" a="1"/>
  <c r="H1846" i="1" s="1"/>
  <c r="H1848" i="1" a="1"/>
  <c r="H1848" i="1" s="1"/>
  <c r="F1846" i="1" a="1"/>
  <c r="F1846" i="1" s="1"/>
  <c r="J1845" i="1" a="1"/>
  <c r="J1845" i="1" s="1"/>
  <c r="I1850" i="1" a="1"/>
  <c r="I1850" i="1" s="1"/>
  <c r="F1845" i="1" a="1"/>
  <c r="F1845" i="1" s="1"/>
  <c r="F1852" i="1" a="1"/>
  <c r="F1852" i="1" s="1"/>
  <c r="I1848" i="1" a="1"/>
  <c r="I1848" i="1" s="1"/>
  <c r="K1850" i="1" a="1"/>
  <c r="K1850" i="1" s="1"/>
  <c r="F1848" i="1" a="1"/>
  <c r="F1848" i="1" s="1"/>
  <c r="H1845" i="1" a="1"/>
  <c r="H1845" i="1" s="1"/>
  <c r="K1848" i="1" a="1"/>
  <c r="K1848" i="1" s="1"/>
  <c r="H1850" i="1" a="1"/>
  <c r="H1850" i="1" s="1"/>
  <c r="K1846" i="1" a="1"/>
  <c r="K1846" i="1" s="1"/>
  <c r="G1854" i="1" a="1"/>
  <c r="G1854" i="1" s="1"/>
  <c r="F1850" i="1" a="1"/>
  <c r="F1850" i="1" s="1"/>
  <c r="F1854" i="1" a="1"/>
  <c r="F1854" i="1" s="1"/>
  <c r="G1848" i="1" a="1"/>
  <c r="G1848" i="1" s="1"/>
  <c r="J1852" i="1" a="1"/>
  <c r="J1852" i="1" s="1"/>
  <c r="I1846" i="1" a="1"/>
  <c r="I1846" i="1" s="1"/>
  <c r="K1852" i="1" a="1"/>
  <c r="K1852" i="1" s="1"/>
  <c r="H1852" i="1" a="1"/>
  <c r="H1852" i="1" s="1"/>
  <c r="G1846" i="1" a="1"/>
  <c r="G1846" i="1" s="1"/>
  <c r="G1852" i="1" a="1"/>
  <c r="G1852" i="1" s="1"/>
  <c r="I1852" i="1" a="1"/>
  <c r="I1852" i="1" s="1"/>
  <c r="G1850" i="1" a="1"/>
  <c r="G1850" i="1" s="1"/>
  <c r="J1846" i="1" a="1"/>
  <c r="J1846" i="1" s="1"/>
  <c r="G1845" i="1" a="1"/>
  <c r="G1845" i="1" s="1"/>
  <c r="K1845" i="1" a="1"/>
  <c r="K1845" i="1" s="1"/>
  <c r="H1843" i="1" a="1"/>
  <c r="H1843" i="1" s="1"/>
  <c r="K1843" i="1" a="1"/>
  <c r="K1843" i="1" s="1"/>
  <c r="J1843" i="1" a="1"/>
  <c r="J1843" i="1" s="1"/>
  <c r="H1837" i="1" a="1"/>
  <c r="H1837" i="1" s="1"/>
  <c r="H1835" i="1" a="1"/>
  <c r="H1835" i="1" s="1"/>
  <c r="K1840" i="1" a="1"/>
  <c r="K1840" i="1" s="1"/>
  <c r="F1837" i="1" a="1"/>
  <c r="F1837" i="1" s="1"/>
  <c r="G1843" i="1" a="1"/>
  <c r="G1843" i="1"/>
  <c r="K1833" i="1" a="1"/>
  <c r="K1833" i="1" s="1"/>
  <c r="I1843" i="1" a="1"/>
  <c r="I1843" i="1" s="1"/>
  <c r="I1840" i="1" a="1"/>
  <c r="I1840" i="1" s="1"/>
  <c r="G1841" i="1" a="1"/>
  <c r="G1841" i="1" s="1"/>
  <c r="F1840" i="1" a="1"/>
  <c r="F1840" i="1" s="1"/>
  <c r="K1837" i="1" a="1"/>
  <c r="K1837" i="1" s="1"/>
  <c r="I1841" i="1" a="1"/>
  <c r="I1841" i="1"/>
  <c r="F1835" i="1" a="1"/>
  <c r="F1835" i="1" s="1"/>
  <c r="I1833" i="1" a="1"/>
  <c r="I1833" i="1" s="1"/>
  <c r="K1841" i="1" a="1"/>
  <c r="K1841" i="1" s="1"/>
  <c r="J1841" i="1" a="1"/>
  <c r="J1841" i="1" s="1"/>
  <c r="H1841" i="1" a="1"/>
  <c r="H1841" i="1" s="1"/>
  <c r="J1840" i="1" a="1"/>
  <c r="J1840" i="1" s="1"/>
  <c r="K1835" i="1" a="1"/>
  <c r="K1835" i="1" s="1"/>
  <c r="J1835" i="1" a="1"/>
  <c r="J1835" i="1" s="1"/>
  <c r="J1833" i="1" a="1"/>
  <c r="J1833" i="1" s="1"/>
  <c r="I1837" i="1" a="1"/>
  <c r="I1837" i="1" s="1"/>
  <c r="F1841" i="1" a="1"/>
  <c r="F1841" i="1" s="1"/>
  <c r="H1840" i="1" a="1"/>
  <c r="H1840" i="1" s="1"/>
  <c r="F1843" i="1" a="1"/>
  <c r="F1843" i="1" s="1"/>
  <c r="G1837" i="1" a="1"/>
  <c r="G1837" i="1" s="1"/>
  <c r="G1835" i="1" a="1"/>
  <c r="G1835" i="1" s="1"/>
  <c r="G1840" i="1" a="1"/>
  <c r="G1840" i="1" s="1"/>
  <c r="I1835" i="1" a="1"/>
  <c r="I1835" i="1" s="1"/>
  <c r="J1837" i="1" a="1"/>
  <c r="J1837" i="1"/>
  <c r="H1833" i="1" a="1"/>
  <c r="H1833" i="1" s="1"/>
  <c r="G1833" i="1" a="1"/>
  <c r="G1833" i="1" s="1"/>
  <c r="H1831" i="1" a="1"/>
  <c r="H1831" i="1" s="1"/>
  <c r="H1829" i="1" a="1"/>
  <c r="H1829" i="1" s="1"/>
  <c r="F1829" i="1" a="1"/>
  <c r="F1829" i="1" s="1"/>
  <c r="K1827" i="1" a="1"/>
  <c r="K1827" i="1" s="1"/>
  <c r="G1826" i="1" a="1"/>
  <c r="G1826" i="1"/>
  <c r="J1824" i="1" a="1"/>
  <c r="J1824" i="1" s="1"/>
  <c r="H1827" i="1" a="1"/>
  <c r="H1827" i="1" s="1"/>
  <c r="F1827" i="1" a="1"/>
  <c r="F1827" i="1" s="1"/>
  <c r="F1821" i="1" a="1"/>
  <c r="F1821" i="1" s="1"/>
  <c r="F1833" i="1" a="1"/>
  <c r="F1833" i="1" s="1"/>
  <c r="H1822" i="1" a="1"/>
  <c r="H1822" i="1" s="1"/>
  <c r="K1824" i="1" a="1"/>
  <c r="K1824" i="1" s="1"/>
  <c r="F1824" i="1" a="1"/>
  <c r="F1824" i="1" s="1"/>
  <c r="K1831" i="1" a="1"/>
  <c r="K1831" i="1" s="1"/>
  <c r="J1829" i="1" a="1"/>
  <c r="J1829" i="1" s="1"/>
  <c r="J1826" i="1" a="1"/>
  <c r="J1826" i="1"/>
  <c r="J1821" i="1" a="1"/>
  <c r="J1821" i="1" s="1"/>
  <c r="J1827" i="1" a="1"/>
  <c r="J1827" i="1" s="1"/>
  <c r="F1826" i="1" a="1"/>
  <c r="F1826" i="1" s="1"/>
  <c r="I1824" i="1" a="1"/>
  <c r="I1824" i="1" s="1"/>
  <c r="J1831" i="1" a="1"/>
  <c r="J1831" i="1" s="1"/>
  <c r="F1831" i="1" a="1"/>
  <c r="F1831" i="1" s="1"/>
  <c r="K1822" i="1" a="1"/>
  <c r="K1822" i="1" s="1"/>
  <c r="I1831" i="1" a="1"/>
  <c r="I1831" i="1" s="1"/>
  <c r="G1831" i="1" a="1"/>
  <c r="G1831" i="1" s="1"/>
  <c r="I1829" i="1" a="1"/>
  <c r="I1829" i="1" s="1"/>
  <c r="G1829" i="1" a="1"/>
  <c r="G1829" i="1" s="1"/>
  <c r="J1822" i="1" a="1"/>
  <c r="J1822" i="1" s="1"/>
  <c r="I1827" i="1" a="1"/>
  <c r="I1827" i="1" s="1"/>
  <c r="I1821" i="1" a="1"/>
  <c r="I1821" i="1" s="1"/>
  <c r="G1827" i="1" a="1"/>
  <c r="G1827" i="1" s="1"/>
  <c r="K1826" i="1" a="1"/>
  <c r="K1826" i="1" s="1"/>
  <c r="H1826" i="1" a="1"/>
  <c r="H1826" i="1" s="1"/>
  <c r="H1824" i="1" a="1"/>
  <c r="H1824" i="1" s="1"/>
  <c r="G1824" i="1" a="1"/>
  <c r="G1824" i="1" s="1"/>
  <c r="F1822" i="1" a="1"/>
  <c r="F1822" i="1" s="1"/>
  <c r="G1822" i="1" a="1"/>
  <c r="G1822" i="1" s="1"/>
  <c r="G1821" i="1" a="1"/>
  <c r="G1821" i="1" s="1"/>
  <c r="H1821" i="1" a="1"/>
  <c r="H1821" i="1" s="1"/>
  <c r="K1829" i="1" a="1"/>
  <c r="K1829" i="1" s="1"/>
  <c r="K1821" i="1" a="1"/>
  <c r="K1821" i="1" s="1"/>
  <c r="I1826" i="1" a="1"/>
  <c r="I1826" i="1" s="1"/>
  <c r="I1822" i="1" a="1"/>
  <c r="I1822" i="1" s="1"/>
  <c r="K854" i="1"/>
  <c r="K853" i="1" s="1"/>
  <c r="J854" i="1"/>
  <c r="J853" i="1" s="1"/>
  <c r="I854" i="1"/>
  <c r="H854" i="1"/>
  <c r="H853" i="1" s="1"/>
  <c r="G854" i="1"/>
  <c r="G853" i="1" s="1"/>
  <c r="F854" i="1"/>
  <c r="F853" i="1" s="1"/>
  <c r="I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H785" i="1"/>
  <c r="G785" i="1"/>
  <c r="F785" i="1"/>
  <c r="K780" i="1"/>
  <c r="J780" i="1"/>
  <c r="I780" i="1"/>
  <c r="H780" i="1"/>
  <c r="G780" i="1"/>
  <c r="F780" i="1"/>
  <c r="K777" i="1"/>
  <c r="K784" i="1" s="1"/>
  <c r="K785" i="1" s="1"/>
  <c r="J777" i="1"/>
  <c r="J784" i="1" s="1"/>
  <c r="J785" i="1" s="1"/>
  <c r="I777" i="1"/>
  <c r="I784" i="1" s="1"/>
  <c r="I785" i="1" s="1"/>
  <c r="H777" i="1"/>
  <c r="H784" i="1" s="1"/>
  <c r="G777" i="1"/>
  <c r="G784" i="1" s="1"/>
  <c r="F777" i="1"/>
  <c r="F784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F673" i="1"/>
  <c r="I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K666" i="1"/>
  <c r="K672" i="1" s="1"/>
  <c r="J666" i="1"/>
  <c r="J672" i="1" s="1"/>
  <c r="I666" i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J472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G398" i="1"/>
  <c r="G518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I384" i="1"/>
  <c r="I515" i="1" s="1"/>
  <c r="J383" i="1"/>
  <c r="J514" i="1" s="1"/>
  <c r="F382" i="1"/>
  <c r="F513" i="1" s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J317" i="1"/>
  <c r="I314" i="1"/>
  <c r="I469" i="1" s="1"/>
  <c r="F313" i="1"/>
  <c r="F418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G299" i="1"/>
  <c r="G463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I239" i="1"/>
  <c r="G126" i="1"/>
  <c r="F126" i="1"/>
  <c r="G124" i="1"/>
  <c r="J123" i="1"/>
  <c r="J121" i="1"/>
  <c r="F121" i="1"/>
  <c r="G120" i="1"/>
  <c r="G119" i="1"/>
  <c r="J117" i="1"/>
  <c r="G116" i="1"/>
  <c r="J115" i="1"/>
  <c r="G115" i="1"/>
  <c r="J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G384" i="1" s="1"/>
  <c r="G515" i="1" s="1"/>
  <c r="F285" i="1"/>
  <c r="K284" i="1"/>
  <c r="J284" i="1"/>
  <c r="I284" i="1"/>
  <c r="H284" i="1"/>
  <c r="G284" i="1"/>
  <c r="G383" i="1" s="1"/>
  <c r="G514" i="1" s="1"/>
  <c r="F284" i="1"/>
  <c r="K283" i="1"/>
  <c r="J283" i="1"/>
  <c r="I283" i="1"/>
  <c r="H283" i="1"/>
  <c r="G283" i="1"/>
  <c r="G382" i="1" s="1"/>
  <c r="G513" i="1" s="1"/>
  <c r="F283" i="1"/>
  <c r="K248" i="1"/>
  <c r="J248" i="1"/>
  <c r="I248" i="1"/>
  <c r="H248" i="1"/>
  <c r="G248" i="1"/>
  <c r="G323" i="1" s="1"/>
  <c r="G478" i="1" s="1"/>
  <c r="F248" i="1"/>
  <c r="K247" i="1"/>
  <c r="J247" i="1"/>
  <c r="I247" i="1"/>
  <c r="H247" i="1"/>
  <c r="G247" i="1"/>
  <c r="G322" i="1" s="1"/>
  <c r="G477" i="1" s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G316" i="1" s="1"/>
  <c r="G471" i="1" s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I214" i="1"/>
  <c r="I210" i="1" s="1"/>
  <c r="H214" i="1"/>
  <c r="H210" i="1" s="1"/>
  <c r="G214" i="1"/>
  <c r="G210" i="1" s="1"/>
  <c r="F214" i="1"/>
  <c r="J210" i="1"/>
  <c r="F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F378" i="1" s="1"/>
  <c r="F435" i="1" s="1"/>
  <c r="K188" i="1"/>
  <c r="J188" i="1"/>
  <c r="I188" i="1"/>
  <c r="H188" i="1"/>
  <c r="H313" i="1" s="1"/>
  <c r="H418" i="1" s="1"/>
  <c r="G188" i="1"/>
  <c r="F188" i="1"/>
  <c r="K187" i="1"/>
  <c r="J187" i="1"/>
  <c r="I187" i="1"/>
  <c r="H187" i="1"/>
  <c r="G187" i="1"/>
  <c r="G312" i="1" s="1"/>
  <c r="G417" i="1" s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I398" i="1" s="1"/>
  <c r="I518" i="1" s="1"/>
  <c r="H170" i="1"/>
  <c r="G170" i="1"/>
  <c r="F170" i="1"/>
  <c r="K169" i="1"/>
  <c r="K397" i="1" s="1"/>
  <c r="K517" i="1" s="1"/>
  <c r="J169" i="1"/>
  <c r="J397" i="1" s="1"/>
  <c r="J517" i="1" s="1"/>
  <c r="I169" i="1"/>
  <c r="I397" i="1" s="1"/>
  <c r="I517" i="1" s="1"/>
  <c r="H169" i="1"/>
  <c r="G169" i="1"/>
  <c r="G397" i="1" s="1"/>
  <c r="G517" i="1" s="1"/>
  <c r="F169" i="1"/>
  <c r="K168" i="1"/>
  <c r="K396" i="1" s="1"/>
  <c r="K437" i="1" s="1"/>
  <c r="J168" i="1"/>
  <c r="I168" i="1"/>
  <c r="I396" i="1" s="1"/>
  <c r="I437" i="1" s="1"/>
  <c r="H168" i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J384" i="1" s="1"/>
  <c r="J515" i="1" s="1"/>
  <c r="I156" i="1"/>
  <c r="H156" i="1"/>
  <c r="G156" i="1"/>
  <c r="F156" i="1"/>
  <c r="K155" i="1"/>
  <c r="K383" i="1" s="1"/>
  <c r="K514" i="1" s="1"/>
  <c r="J155" i="1"/>
  <c r="I155" i="1"/>
  <c r="I383" i="1" s="1"/>
  <c r="I514" i="1" s="1"/>
  <c r="H155" i="1"/>
  <c r="G155" i="1"/>
  <c r="F155" i="1"/>
  <c r="K154" i="1"/>
  <c r="K382" i="1" s="1"/>
  <c r="K513" i="1" s="1"/>
  <c r="J154" i="1"/>
  <c r="J382" i="1" s="1"/>
  <c r="J513" i="1" s="1"/>
  <c r="I154" i="1"/>
  <c r="I382" i="1" s="1"/>
  <c r="I513" i="1" s="1"/>
  <c r="H154" i="1"/>
  <c r="G154" i="1"/>
  <c r="F154" i="1"/>
  <c r="K153" i="1"/>
  <c r="J153" i="1"/>
  <c r="I153" i="1"/>
  <c r="H153" i="1"/>
  <c r="G153" i="1"/>
  <c r="G381" i="1" s="1"/>
  <c r="G512" i="1" s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I378" i="1" s="1"/>
  <c r="I435" i="1" s="1"/>
  <c r="H150" i="1"/>
  <c r="G150" i="1"/>
  <c r="F150" i="1"/>
  <c r="K134" i="1"/>
  <c r="K362" i="1" s="1"/>
  <c r="J134" i="1"/>
  <c r="I134" i="1"/>
  <c r="H134" i="1"/>
  <c r="G134" i="1"/>
  <c r="F134" i="1"/>
  <c r="K133" i="1"/>
  <c r="J133" i="1"/>
  <c r="I133" i="1"/>
  <c r="H133" i="1"/>
  <c r="G133" i="1"/>
  <c r="F133" i="1"/>
  <c r="K132" i="1"/>
  <c r="K139" i="1" s="1" a="1"/>
  <c r="K139" i="1" s="1"/>
  <c r="J132" i="1"/>
  <c r="I132" i="1"/>
  <c r="H132" i="1"/>
  <c r="G132" i="1"/>
  <c r="G139" i="1" s="1" a="1"/>
  <c r="G139" i="1" s="1"/>
  <c r="F132" i="1"/>
  <c r="F139" i="1" s="1" a="1"/>
  <c r="F139" i="1" s="1"/>
  <c r="K131" i="1"/>
  <c r="K138" i="1" s="1" a="1"/>
  <c r="K138" i="1" s="1"/>
  <c r="J131" i="1"/>
  <c r="I131" i="1"/>
  <c r="I138" i="1" s="1" a="1"/>
  <c r="I138" i="1" s="1"/>
  <c r="H131" i="1"/>
  <c r="H138" i="1" s="1" a="1"/>
  <c r="H138" i="1" s="1"/>
  <c r="G131" i="1"/>
  <c r="F131" i="1"/>
  <c r="K130" i="1"/>
  <c r="K137" i="1" s="1" a="1"/>
  <c r="K137" i="1" s="1"/>
  <c r="J130" i="1"/>
  <c r="I130" i="1"/>
  <c r="I137" i="1" s="1" a="1"/>
  <c r="I137" i="1" s="1"/>
  <c r="H130" i="1"/>
  <c r="H137" i="1" s="1" a="1"/>
  <c r="H137" i="1" s="1"/>
  <c r="G130" i="1"/>
  <c r="G137" i="1" s="1" a="1"/>
  <c r="G137" i="1" s="1"/>
  <c r="F130" i="1"/>
  <c r="K129" i="1"/>
  <c r="K136" i="1" s="1" a="1"/>
  <c r="K136" i="1" s="1"/>
  <c r="J129" i="1"/>
  <c r="J136" i="1" s="1" a="1"/>
  <c r="J136" i="1" s="1"/>
  <c r="I129" i="1"/>
  <c r="I136" i="1" s="1" a="1"/>
  <c r="I136" i="1" s="1"/>
  <c r="H129" i="1"/>
  <c r="H136" i="1" s="1" a="1"/>
  <c r="H136" i="1" s="1"/>
  <c r="G129" i="1"/>
  <c r="F129" i="1"/>
  <c r="F136" i="1" s="1" a="1"/>
  <c r="F136" i="1" s="1"/>
  <c r="K95" i="1"/>
  <c r="K323" i="1" s="1"/>
  <c r="K478" i="1" s="1"/>
  <c r="J95" i="1"/>
  <c r="J127" i="1" s="1"/>
  <c r="I95" i="1"/>
  <c r="I323" i="1" s="1"/>
  <c r="I478" i="1" s="1"/>
  <c r="H95" i="1"/>
  <c r="H127" i="1" s="1"/>
  <c r="G95" i="1"/>
  <c r="G127" i="1" s="1"/>
  <c r="F95" i="1"/>
  <c r="F127" i="1" s="1"/>
  <c r="K94" i="1"/>
  <c r="K322" i="1" s="1"/>
  <c r="K477" i="1" s="1"/>
  <c r="J94" i="1"/>
  <c r="I94" i="1"/>
  <c r="I322" i="1" s="1"/>
  <c r="I477" i="1" s="1"/>
  <c r="H94" i="1"/>
  <c r="G94" i="1"/>
  <c r="F94" i="1"/>
  <c r="K93" i="1"/>
  <c r="J93" i="1"/>
  <c r="J321" i="1" s="1"/>
  <c r="J476" i="1" s="1"/>
  <c r="I93" i="1"/>
  <c r="I321" i="1" s="1"/>
  <c r="I476" i="1" s="1"/>
  <c r="H93" i="1"/>
  <c r="G93" i="1"/>
  <c r="F93" i="1"/>
  <c r="K92" i="1"/>
  <c r="K320" i="1" s="1"/>
  <c r="K475" i="1" s="1"/>
  <c r="J92" i="1"/>
  <c r="I92" i="1"/>
  <c r="I124" i="1" s="1"/>
  <c r="H92" i="1"/>
  <c r="G92" i="1"/>
  <c r="F92" i="1"/>
  <c r="F124" i="1" s="1"/>
  <c r="K91" i="1"/>
  <c r="K319" i="1" s="1"/>
  <c r="K474" i="1" s="1"/>
  <c r="J91" i="1"/>
  <c r="J319" i="1" s="1"/>
  <c r="J474" i="1" s="1"/>
  <c r="I91" i="1"/>
  <c r="I123" i="1" s="1"/>
  <c r="H91" i="1"/>
  <c r="H123" i="1" s="1"/>
  <c r="G91" i="1"/>
  <c r="G123" i="1" s="1"/>
  <c r="F91" i="1"/>
  <c r="F123" i="1" s="1"/>
  <c r="K90" i="1"/>
  <c r="K122" i="1" s="1"/>
  <c r="J90" i="1"/>
  <c r="I90" i="1"/>
  <c r="I122" i="1" s="1"/>
  <c r="H90" i="1"/>
  <c r="G90" i="1"/>
  <c r="F90" i="1"/>
  <c r="F122" i="1" s="1"/>
  <c r="K89" i="1"/>
  <c r="K317" i="1" s="1"/>
  <c r="K472" i="1" s="1"/>
  <c r="J89" i="1"/>
  <c r="I89" i="1"/>
  <c r="I317" i="1" s="1"/>
  <c r="I472" i="1" s="1"/>
  <c r="H89" i="1"/>
  <c r="G89" i="1"/>
  <c r="G317" i="1" s="1"/>
  <c r="G472" i="1" s="1"/>
  <c r="F89" i="1"/>
  <c r="K88" i="1"/>
  <c r="K120" i="1" s="1"/>
  <c r="J88" i="1"/>
  <c r="I88" i="1"/>
  <c r="H88" i="1"/>
  <c r="G88" i="1"/>
  <c r="F88" i="1"/>
  <c r="F316" i="1" s="1"/>
  <c r="F471" i="1" s="1"/>
  <c r="K87" i="1"/>
  <c r="K119" i="1" s="1"/>
  <c r="J87" i="1"/>
  <c r="J119" i="1" s="1"/>
  <c r="I87" i="1"/>
  <c r="I315" i="1" s="1"/>
  <c r="I470" i="1" s="1"/>
  <c r="H87" i="1"/>
  <c r="H119" i="1" s="1"/>
  <c r="G87" i="1"/>
  <c r="F87" i="1"/>
  <c r="F119" i="1" s="1"/>
  <c r="K86" i="1"/>
  <c r="K118" i="1" s="1"/>
  <c r="J86" i="1"/>
  <c r="I86" i="1"/>
  <c r="I118" i="1" s="1"/>
  <c r="H86" i="1"/>
  <c r="G86" i="1"/>
  <c r="G118" i="1" s="1"/>
  <c r="F86" i="1"/>
  <c r="F118" i="1" s="1"/>
  <c r="K85" i="1"/>
  <c r="J85" i="1"/>
  <c r="I85" i="1"/>
  <c r="I117" i="1" s="1"/>
  <c r="H85" i="1"/>
  <c r="H117" i="1" s="1"/>
  <c r="G85" i="1"/>
  <c r="G117" i="1" s="1"/>
  <c r="F85" i="1"/>
  <c r="F117" i="1" s="1"/>
  <c r="K84" i="1"/>
  <c r="K312" i="1" s="1"/>
  <c r="K417" i="1" s="1"/>
  <c r="J84" i="1"/>
  <c r="I84" i="1"/>
  <c r="I116" i="1" s="1"/>
  <c r="H84" i="1"/>
  <c r="H312" i="1" s="1"/>
  <c r="H417" i="1" s="1"/>
  <c r="G84" i="1"/>
  <c r="F84" i="1"/>
  <c r="K83" i="1"/>
  <c r="K115" i="1" s="1"/>
  <c r="J83" i="1"/>
  <c r="I83" i="1"/>
  <c r="I115" i="1" s="1"/>
  <c r="H83" i="1"/>
  <c r="H115" i="1" s="1"/>
  <c r="G83" i="1"/>
  <c r="F83" i="1"/>
  <c r="F115" i="1" s="1"/>
  <c r="K82" i="1"/>
  <c r="K114" i="1" s="1"/>
  <c r="J82" i="1"/>
  <c r="J114" i="1" s="1"/>
  <c r="I82" i="1"/>
  <c r="I114" i="1" s="1"/>
  <c r="H82" i="1"/>
  <c r="H114" i="1" s="1"/>
  <c r="G82" i="1"/>
  <c r="G114" i="1" s="1"/>
  <c r="F82" i="1"/>
  <c r="F114" i="1" s="1"/>
  <c r="K81" i="1"/>
  <c r="K113" i="1" s="1"/>
  <c r="J81" i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I71" i="1"/>
  <c r="I299" i="1" s="1"/>
  <c r="I463" i="1" s="1"/>
  <c r="H71" i="1"/>
  <c r="G71" i="1"/>
  <c r="F71" i="1"/>
  <c r="K70" i="1"/>
  <c r="J70" i="1"/>
  <c r="I70" i="1"/>
  <c r="H70" i="1"/>
  <c r="G70" i="1"/>
  <c r="G298" i="1" s="1"/>
  <c r="G411" i="1" s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K741" i="1" a="1"/>
  <c r="K741" i="1" s="1"/>
  <c r="H738" i="1" a="1"/>
  <c r="H738" i="1" s="1"/>
  <c r="F738" i="1" a="1"/>
  <c r="F738" i="1" s="1"/>
  <c r="I738" i="1" a="1"/>
  <c r="I738" i="1"/>
  <c r="J738" i="1" a="1"/>
  <c r="J738" i="1" s="1"/>
  <c r="J741" i="1" a="1"/>
  <c r="J741" i="1" s="1"/>
  <c r="K738" i="1" a="1"/>
  <c r="K738" i="1"/>
  <c r="H741" i="1" a="1"/>
  <c r="H741" i="1" s="1"/>
  <c r="G741" i="1" a="1"/>
  <c r="G741" i="1" s="1"/>
  <c r="I741" i="1" a="1"/>
  <c r="I741" i="1" s="1"/>
  <c r="G738" i="1" a="1"/>
  <c r="G738" i="1" s="1"/>
  <c r="F741" i="1" a="1"/>
  <c r="F741" i="1" s="1"/>
  <c r="J740" i="1" a="1"/>
  <c r="J740" i="1" s="1"/>
  <c r="J742" i="1" s="1" a="1"/>
  <c r="J742" i="1" s="1"/>
  <c r="H717" i="1" a="1"/>
  <c r="H717" i="1" s="1"/>
  <c r="G725" i="1" a="1"/>
  <c r="G725" i="1" s="1"/>
  <c r="G718" i="1" a="1"/>
  <c r="G718" i="1" s="1"/>
  <c r="H725" i="1" a="1"/>
  <c r="H725" i="1" s="1"/>
  <c r="I717" i="1" a="1"/>
  <c r="I717" i="1" s="1"/>
  <c r="K718" i="1" a="1"/>
  <c r="K718" i="1" s="1"/>
  <c r="H718" i="1" a="1"/>
  <c r="H718" i="1" s="1"/>
  <c r="J717" i="1" a="1"/>
  <c r="J717" i="1" s="1"/>
  <c r="J716" i="1" a="1"/>
  <c r="J716" i="1" s="1"/>
  <c r="F717" i="1" a="1"/>
  <c r="F717" i="1" s="1"/>
  <c r="J722" i="1" a="1"/>
  <c r="J722" i="1" s="1"/>
  <c r="G722" i="1" a="1"/>
  <c r="G722" i="1" s="1"/>
  <c r="K725" i="1" a="1"/>
  <c r="K725" i="1" s="1"/>
  <c r="J725" i="1" a="1"/>
  <c r="J725" i="1" s="1"/>
  <c r="J718" i="1" a="1"/>
  <c r="J718" i="1"/>
  <c r="H722" i="1" a="1"/>
  <c r="H722" i="1" s="1"/>
  <c r="I725" i="1" a="1"/>
  <c r="I725" i="1" s="1"/>
  <c r="K716" i="1" a="1"/>
  <c r="K716" i="1" s="1"/>
  <c r="F725" i="1" a="1"/>
  <c r="F725" i="1" s="1"/>
  <c r="F718" i="1" a="1"/>
  <c r="F718" i="1" s="1"/>
  <c r="F724" i="1" s="1" a="1"/>
  <c r="F724" i="1" s="1"/>
  <c r="F726" i="1" s="1" a="1"/>
  <c r="F726" i="1" s="1"/>
  <c r="F722" i="1" a="1"/>
  <c r="F722" i="1" s="1"/>
  <c r="I718" i="1" a="1"/>
  <c r="I718" i="1" s="1"/>
  <c r="I722" i="1" a="1"/>
  <c r="I722" i="1" s="1"/>
  <c r="G717" i="1" a="1"/>
  <c r="G717" i="1" s="1"/>
  <c r="K717" i="1" a="1"/>
  <c r="K717" i="1" s="1"/>
  <c r="K722" i="1" a="1"/>
  <c r="K722" i="1" s="1"/>
  <c r="F714" i="1" a="1"/>
  <c r="F714" i="1" s="1"/>
  <c r="G695" i="1" a="1"/>
  <c r="G695" i="1"/>
  <c r="J709" i="1" a="1"/>
  <c r="J709" i="1"/>
  <c r="I709" i="1" a="1"/>
  <c r="I709" i="1" s="1"/>
  <c r="J686" i="1" a="1"/>
  <c r="J686" i="1" s="1"/>
  <c r="K707" i="1" a="1"/>
  <c r="K707" i="1" s="1"/>
  <c r="H709" i="1" a="1"/>
  <c r="H709" i="1" s="1"/>
  <c r="J707" i="1" a="1"/>
  <c r="J707" i="1"/>
  <c r="I707" i="1" a="1"/>
  <c r="I707" i="1" s="1"/>
  <c r="J695" i="1" a="1"/>
  <c r="J695" i="1" s="1"/>
  <c r="I694" i="1" a="1"/>
  <c r="I694" i="1" s="1"/>
  <c r="I695" i="1" a="1"/>
  <c r="I695" i="1"/>
  <c r="G707" i="1" a="1"/>
  <c r="G707" i="1" s="1"/>
  <c r="F686" i="1" a="1"/>
  <c r="F686" i="1" s="1"/>
  <c r="H694" i="1" a="1"/>
  <c r="H694" i="1" s="1"/>
  <c r="G694" i="1" a="1"/>
  <c r="G694" i="1" s="1"/>
  <c r="G686" i="1" a="1"/>
  <c r="G686" i="1" s="1"/>
  <c r="I716" i="1" a="1"/>
  <c r="I716" i="1" s="1"/>
  <c r="H716" i="1" a="1"/>
  <c r="H716" i="1" s="1"/>
  <c r="H740" i="1" s="1" a="1"/>
  <c r="H740" i="1" s="1"/>
  <c r="H742" i="1" s="1" a="1"/>
  <c r="H742" i="1" s="1"/>
  <c r="K685" i="1" a="1"/>
  <c r="K685" i="1" s="1"/>
  <c r="G709" i="1" a="1"/>
  <c r="G709" i="1" s="1"/>
  <c r="F707" i="1" a="1"/>
  <c r="F707" i="1" s="1"/>
  <c r="H695" i="1" a="1"/>
  <c r="H695" i="1" s="1"/>
  <c r="K695" i="1" a="1"/>
  <c r="K695" i="1" s="1"/>
  <c r="F695" i="1" a="1"/>
  <c r="F695" i="1" s="1"/>
  <c r="K694" i="1" a="1"/>
  <c r="K694" i="1" s="1"/>
  <c r="F694" i="1" a="1"/>
  <c r="F694" i="1" s="1"/>
  <c r="K686" i="1" a="1"/>
  <c r="K686" i="1"/>
  <c r="H686" i="1" a="1"/>
  <c r="H686" i="1" s="1"/>
  <c r="G716" i="1" a="1"/>
  <c r="G716" i="1" s="1"/>
  <c r="J694" i="1" a="1"/>
  <c r="J694" i="1" s="1"/>
  <c r="F716" i="1" a="1"/>
  <c r="F716" i="1" s="1"/>
  <c r="F740" i="1" s="1" a="1"/>
  <c r="F740" i="1" s="1"/>
  <c r="F742" i="1" s="1" a="1"/>
  <c r="F742" i="1" s="1"/>
  <c r="K714" i="1" a="1"/>
  <c r="K714" i="1" s="1"/>
  <c r="J714" i="1" a="1"/>
  <c r="J714" i="1" s="1"/>
  <c r="I714" i="1" a="1"/>
  <c r="I714" i="1" s="1"/>
  <c r="I686" i="1" a="1"/>
  <c r="I686" i="1" s="1"/>
  <c r="K709" i="1" a="1"/>
  <c r="K709" i="1" s="1"/>
  <c r="H707" i="1" a="1"/>
  <c r="H707" i="1"/>
  <c r="H714" i="1" a="1"/>
  <c r="H714" i="1"/>
  <c r="G714" i="1" a="1"/>
  <c r="G714" i="1" s="1"/>
  <c r="F709" i="1" a="1"/>
  <c r="F709" i="1" s="1"/>
  <c r="J681" i="1" a="1"/>
  <c r="J681" i="1" s="1"/>
  <c r="I680" i="1" a="1"/>
  <c r="I680" i="1" s="1"/>
  <c r="K679" i="1" a="1"/>
  <c r="K679" i="1" s="1"/>
  <c r="J664" i="1" a="1"/>
  <c r="J664" i="1"/>
  <c r="I681" i="1" a="1"/>
  <c r="I681" i="1" s="1"/>
  <c r="G681" i="1" a="1"/>
  <c r="G681" i="1" s="1"/>
  <c r="G680" i="1" a="1"/>
  <c r="G680" i="1"/>
  <c r="G679" i="1" a="1"/>
  <c r="G679" i="1" s="1"/>
  <c r="I685" i="1" a="1"/>
  <c r="I685" i="1" s="1"/>
  <c r="H685" i="1" a="1"/>
  <c r="H685" i="1" s="1"/>
  <c r="K683" i="1" a="1"/>
  <c r="K683" i="1"/>
  <c r="J683" i="1" a="1"/>
  <c r="J683" i="1" s="1"/>
  <c r="I683" i="1" a="1"/>
  <c r="I683" i="1" s="1"/>
  <c r="I679" i="1" a="1"/>
  <c r="I679" i="1" s="1"/>
  <c r="K664" i="1" a="1"/>
  <c r="K664" i="1" s="1"/>
  <c r="G664" i="1" a="1"/>
  <c r="G664" i="1" s="1"/>
  <c r="H681" i="1" a="1"/>
  <c r="H681" i="1" s="1"/>
  <c r="F681" i="1" a="1"/>
  <c r="F681" i="1" s="1"/>
  <c r="K680" i="1" a="1"/>
  <c r="K680" i="1" s="1"/>
  <c r="J679" i="1" a="1"/>
  <c r="J679" i="1" s="1"/>
  <c r="H664" i="1" a="1"/>
  <c r="H664" i="1" s="1"/>
  <c r="H679" i="1" a="1"/>
  <c r="H679" i="1" s="1"/>
  <c r="I664" i="1" a="1"/>
  <c r="I664" i="1"/>
  <c r="F664" i="1" a="1"/>
  <c r="F664" i="1" s="1"/>
  <c r="F683" i="1" a="1"/>
  <c r="F683" i="1" s="1"/>
  <c r="J685" i="1" a="1"/>
  <c r="J685" i="1" s="1"/>
  <c r="F685" i="1" a="1"/>
  <c r="F685" i="1" s="1"/>
  <c r="H683" i="1" a="1"/>
  <c r="H683" i="1" s="1"/>
  <c r="F680" i="1" a="1"/>
  <c r="F680" i="1" s="1"/>
  <c r="G685" i="1" a="1"/>
  <c r="G685" i="1" s="1"/>
  <c r="J680" i="1" a="1"/>
  <c r="J680" i="1" s="1"/>
  <c r="H680" i="1" a="1"/>
  <c r="H680" i="1" s="1"/>
  <c r="G683" i="1" a="1"/>
  <c r="G683" i="1"/>
  <c r="K681" i="1" a="1"/>
  <c r="K681" i="1"/>
  <c r="F679" i="1" a="1"/>
  <c r="F679" i="1" s="1"/>
  <c r="K650" i="1" a="1"/>
  <c r="K650" i="1" s="1"/>
  <c r="H648" i="1" a="1"/>
  <c r="H648" i="1" s="1"/>
  <c r="I663" i="1" a="1"/>
  <c r="I663" i="1" s="1"/>
  <c r="J645" i="1" a="1"/>
  <c r="J645" i="1"/>
  <c r="H663" i="1" a="1"/>
  <c r="H663" i="1"/>
  <c r="G663" i="1" a="1"/>
  <c r="G663" i="1"/>
  <c r="H646" i="1" a="1"/>
  <c r="H646" i="1" s="1"/>
  <c r="I662" i="1" a="1"/>
  <c r="I662" i="1" s="1"/>
  <c r="K647" i="1" a="1"/>
  <c r="K647" i="1" s="1"/>
  <c r="I647" i="1" a="1"/>
  <c r="I647" i="1" s="1"/>
  <c r="F662" i="1" a="1"/>
  <c r="F662" i="1" s="1"/>
  <c r="F647" i="1" a="1"/>
  <c r="F647" i="1"/>
  <c r="H647" i="1" a="1"/>
  <c r="H647" i="1" s="1"/>
  <c r="H650" i="1" a="1"/>
  <c r="H650" i="1"/>
  <c r="G646" i="1" a="1"/>
  <c r="G646" i="1" s="1"/>
  <c r="K662" i="1" a="1"/>
  <c r="K662" i="1" s="1"/>
  <c r="J650" i="1" a="1"/>
  <c r="J650" i="1"/>
  <c r="J662" i="1" a="1"/>
  <c r="J662" i="1"/>
  <c r="G662" i="1" a="1"/>
  <c r="G662" i="1" s="1"/>
  <c r="J647" i="1" a="1"/>
  <c r="J647" i="1" s="1"/>
  <c r="G650" i="1" a="1"/>
  <c r="G650" i="1" s="1"/>
  <c r="F645" i="1" a="1"/>
  <c r="F645" i="1" s="1"/>
  <c r="G651" i="1" a="1"/>
  <c r="G651" i="1" s="1"/>
  <c r="G647" i="1" a="1"/>
  <c r="G647" i="1" s="1"/>
  <c r="I646" i="1" a="1"/>
  <c r="I646" i="1" s="1"/>
  <c r="I645" i="1" a="1"/>
  <c r="I645" i="1" s="1"/>
  <c r="G648" i="1" a="1"/>
  <c r="G648" i="1" s="1"/>
  <c r="K645" i="1" a="1"/>
  <c r="K645" i="1"/>
  <c r="F651" i="1" a="1"/>
  <c r="F651" i="1" s="1"/>
  <c r="F648" i="1" a="1"/>
  <c r="F648" i="1" s="1"/>
  <c r="K646" i="1" a="1"/>
  <c r="K646" i="1" s="1"/>
  <c r="F663" i="1" a="1"/>
  <c r="F663" i="1" s="1"/>
  <c r="G645" i="1" a="1"/>
  <c r="G645" i="1" s="1"/>
  <c r="K651" i="1" a="1"/>
  <c r="K651" i="1" s="1"/>
  <c r="F650" i="1" a="1"/>
  <c r="F650" i="1" s="1"/>
  <c r="K648" i="1" a="1"/>
  <c r="K648" i="1" s="1"/>
  <c r="J651" i="1" a="1"/>
  <c r="J651" i="1" s="1"/>
  <c r="J648" i="1" a="1"/>
  <c r="J648" i="1" s="1"/>
  <c r="I651" i="1" a="1"/>
  <c r="I651" i="1" s="1"/>
  <c r="H645" i="1" a="1"/>
  <c r="H645" i="1"/>
  <c r="I650" i="1" a="1"/>
  <c r="I650" i="1" s="1"/>
  <c r="I648" i="1" a="1"/>
  <c r="I648" i="1" s="1"/>
  <c r="F646" i="1" a="1"/>
  <c r="F646" i="1" s="1"/>
  <c r="K663" i="1" a="1"/>
  <c r="K663" i="1"/>
  <c r="J663" i="1" a="1"/>
  <c r="J663" i="1" s="1"/>
  <c r="H662" i="1" a="1"/>
  <c r="H662" i="1" s="1"/>
  <c r="J646" i="1" a="1"/>
  <c r="J646" i="1"/>
  <c r="H651" i="1" a="1"/>
  <c r="H651" i="1" s="1"/>
  <c r="G636" i="1" a="1"/>
  <c r="G636" i="1" s="1"/>
  <c r="H641" i="1" a="1"/>
  <c r="H641" i="1"/>
  <c r="F643" i="1" a="1"/>
  <c r="F643" i="1" s="1"/>
  <c r="I640" i="1" a="1"/>
  <c r="I640" i="1" s="1"/>
  <c r="J633" i="1" a="1"/>
  <c r="J633" i="1"/>
  <c r="I637" i="1" a="1"/>
  <c r="I637" i="1"/>
  <c r="K636" i="1" a="1"/>
  <c r="K636" i="1" s="1"/>
  <c r="H638" i="1" a="1"/>
  <c r="H638" i="1" s="1"/>
  <c r="K643" i="1" a="1"/>
  <c r="K643" i="1" s="1"/>
  <c r="I643" i="1" a="1"/>
  <c r="I643" i="1" s="1"/>
  <c r="H640" i="1" a="1"/>
  <c r="H640" i="1" s="1"/>
  <c r="J638" i="1" a="1"/>
  <c r="J638" i="1" s="1"/>
  <c r="G643" i="1" a="1"/>
  <c r="G643" i="1" s="1"/>
  <c r="J636" i="1" a="1"/>
  <c r="J636" i="1" s="1"/>
  <c r="J635" i="1" a="1"/>
  <c r="J635" i="1" s="1"/>
  <c r="J640" i="1" a="1"/>
  <c r="J640" i="1" s="1"/>
  <c r="F636" i="1" a="1"/>
  <c r="F636" i="1" s="1"/>
  <c r="J643" i="1" a="1"/>
  <c r="J643" i="1" s="1"/>
  <c r="H643" i="1" a="1"/>
  <c r="H643" i="1" s="1"/>
  <c r="I635" i="1" a="1"/>
  <c r="I635" i="1" s="1"/>
  <c r="K641" i="1" a="1"/>
  <c r="K641" i="1" s="1"/>
  <c r="I641" i="1" a="1"/>
  <c r="I641" i="1" s="1"/>
  <c r="G640" i="1" a="1"/>
  <c r="G640" i="1" s="1"/>
  <c r="I638" i="1" a="1"/>
  <c r="I638" i="1" s="1"/>
  <c r="G638" i="1" a="1"/>
  <c r="G638" i="1" s="1"/>
  <c r="F637" i="1" a="1"/>
  <c r="F637" i="1" s="1"/>
  <c r="K638" i="1" a="1"/>
  <c r="K638" i="1" s="1"/>
  <c r="K633" i="1" a="1"/>
  <c r="K633" i="1"/>
  <c r="F640" i="1" a="1"/>
  <c r="F640" i="1"/>
  <c r="I636" i="1" a="1"/>
  <c r="I636" i="1"/>
  <c r="H635" i="1" a="1"/>
  <c r="H635" i="1" s="1"/>
  <c r="G641" i="1" a="1"/>
  <c r="G641" i="1"/>
  <c r="F638" i="1" a="1"/>
  <c r="F638" i="1" s="1"/>
  <c r="K637" i="1" a="1"/>
  <c r="K637" i="1" s="1"/>
  <c r="J637" i="1" a="1"/>
  <c r="J637" i="1"/>
  <c r="H637" i="1" a="1"/>
  <c r="H637" i="1"/>
  <c r="H636" i="1" a="1"/>
  <c r="H636" i="1" s="1"/>
  <c r="G635" i="1" a="1"/>
  <c r="G635" i="1" s="1"/>
  <c r="K635" i="1" a="1"/>
  <c r="K635" i="1" s="1"/>
  <c r="F641" i="1" a="1"/>
  <c r="F641" i="1" s="1"/>
  <c r="J641" i="1" a="1"/>
  <c r="J641" i="1" s="1"/>
  <c r="F635" i="1" a="1"/>
  <c r="F635" i="1"/>
  <c r="K640" i="1" a="1"/>
  <c r="K640" i="1" s="1"/>
  <c r="G637" i="1" a="1"/>
  <c r="G637" i="1" s="1"/>
  <c r="J628" i="1" a="1"/>
  <c r="J628" i="1" s="1"/>
  <c r="H630" i="1" a="1"/>
  <c r="H630" i="1" s="1"/>
  <c r="I626" i="1" a="1"/>
  <c r="I626" i="1" s="1"/>
  <c r="F630" i="1" a="1"/>
  <c r="F630" i="1" s="1"/>
  <c r="K628" i="1" a="1"/>
  <c r="K628" i="1" s="1"/>
  <c r="G628" i="1" a="1"/>
  <c r="G628" i="1" s="1"/>
  <c r="I621" i="1" a="1"/>
  <c r="I621" i="1" s="1"/>
  <c r="F631" i="1" a="1"/>
  <c r="F631" i="1" s="1"/>
  <c r="F627" i="1" a="1"/>
  <c r="F627" i="1" s="1"/>
  <c r="J626" i="1" a="1"/>
  <c r="J626" i="1" s="1"/>
  <c r="J625" i="1" a="1"/>
  <c r="J625" i="1" s="1"/>
  <c r="F623" i="1" a="1"/>
  <c r="F623" i="1" s="1"/>
  <c r="I630" i="1" a="1"/>
  <c r="I630" i="1" s="1"/>
  <c r="I623" i="1" a="1"/>
  <c r="I623" i="1" s="1"/>
  <c r="F628" i="1" a="1"/>
  <c r="F628" i="1"/>
  <c r="I628" i="1" a="1"/>
  <c r="I628" i="1" s="1"/>
  <c r="K627" i="1" a="1"/>
  <c r="K627" i="1" s="1"/>
  <c r="J627" i="1" a="1"/>
  <c r="J627" i="1" s="1"/>
  <c r="H626" i="1" a="1"/>
  <c r="H626" i="1" s="1"/>
  <c r="J621" i="1" a="1"/>
  <c r="J621" i="1"/>
  <c r="H627" i="1" a="1"/>
  <c r="H627" i="1"/>
  <c r="I627" i="1" a="1"/>
  <c r="I627" i="1" s="1"/>
  <c r="K630" i="1" a="1"/>
  <c r="K630" i="1" s="1"/>
  <c r="F621" i="1" a="1"/>
  <c r="F621" i="1"/>
  <c r="J623" i="1" a="1"/>
  <c r="J623" i="1" s="1"/>
  <c r="G626" i="1" a="1"/>
  <c r="G626" i="1" s="1"/>
  <c r="G625" i="1" a="1"/>
  <c r="G625" i="1"/>
  <c r="H623" i="1" a="1"/>
  <c r="H623" i="1" s="1"/>
  <c r="J631" i="1" a="1"/>
  <c r="J631" i="1" s="1"/>
  <c r="H625" i="1" a="1"/>
  <c r="H625" i="1"/>
  <c r="K623" i="1" a="1"/>
  <c r="K623" i="1" s="1"/>
  <c r="G621" i="1" a="1"/>
  <c r="G621" i="1" s="1"/>
  <c r="K625" i="1" a="1"/>
  <c r="K625" i="1"/>
  <c r="I625" i="1" a="1"/>
  <c r="I625" i="1" s="1"/>
  <c r="H621" i="1" a="1"/>
  <c r="H621" i="1" s="1"/>
  <c r="I633" i="1" a="1"/>
  <c r="I633" i="1" s="1"/>
  <c r="J630" i="1" a="1"/>
  <c r="J630" i="1" s="1"/>
  <c r="G627" i="1" a="1"/>
  <c r="G627" i="1" s="1"/>
  <c r="K626" i="1" a="1"/>
  <c r="K626" i="1" s="1"/>
  <c r="G623" i="1" a="1"/>
  <c r="G623" i="1" s="1"/>
  <c r="F625" i="1" a="1"/>
  <c r="F625" i="1" s="1"/>
  <c r="H633" i="1" a="1"/>
  <c r="H633" i="1" s="1"/>
  <c r="F633" i="1" a="1"/>
  <c r="F633" i="1" s="1"/>
  <c r="G633" i="1" a="1"/>
  <c r="G633" i="1" s="1"/>
  <c r="K621" i="1" a="1"/>
  <c r="K621" i="1" s="1"/>
  <c r="K631" i="1" a="1"/>
  <c r="K631" i="1" s="1"/>
  <c r="G630" i="1" a="1"/>
  <c r="G630" i="1" s="1"/>
  <c r="F626" i="1" a="1"/>
  <c r="F626" i="1" s="1"/>
  <c r="I631" i="1" a="1"/>
  <c r="I631" i="1" s="1"/>
  <c r="H628" i="1" a="1"/>
  <c r="H628" i="1" s="1"/>
  <c r="H631" i="1" a="1"/>
  <c r="H631" i="1" s="1"/>
  <c r="G631" i="1" a="1"/>
  <c r="G631" i="1" s="1"/>
  <c r="G607" i="1" a="1"/>
  <c r="G607" i="1" s="1"/>
  <c r="J604" i="1" a="1"/>
  <c r="J604" i="1" s="1"/>
  <c r="F605" i="1" a="1"/>
  <c r="F605" i="1" s="1"/>
  <c r="F604" i="1" a="1"/>
  <c r="F604" i="1" s="1"/>
  <c r="F608" i="1" a="1"/>
  <c r="F608" i="1" s="1"/>
  <c r="J607" i="1" a="1"/>
  <c r="J607" i="1"/>
  <c r="I605" i="1" a="1"/>
  <c r="I605" i="1" s="1"/>
  <c r="H607" i="1" a="1"/>
  <c r="H607" i="1" s="1"/>
  <c r="K605" i="1" a="1"/>
  <c r="K605" i="1" s="1"/>
  <c r="G605" i="1" a="1"/>
  <c r="G605" i="1" s="1"/>
  <c r="J617" i="1" a="1"/>
  <c r="J617" i="1"/>
  <c r="J616" i="1" a="1"/>
  <c r="J616" i="1"/>
  <c r="I608" i="1" a="1"/>
  <c r="I608" i="1" s="1"/>
  <c r="K608" i="1" a="1"/>
  <c r="K608" i="1" s="1"/>
  <c r="J618" i="1" a="1"/>
  <c r="J618" i="1" s="1"/>
  <c r="I615" i="1" a="1"/>
  <c r="I615" i="1" s="1"/>
  <c r="I618" i="1" a="1"/>
  <c r="I618" i="1" s="1"/>
  <c r="K617" i="1" a="1"/>
  <c r="K617" i="1"/>
  <c r="I617" i="1" a="1"/>
  <c r="I617" i="1" s="1"/>
  <c r="G615" i="1" a="1"/>
  <c r="G615" i="1" s="1"/>
  <c r="K607" i="1" a="1"/>
  <c r="K607" i="1" s="1"/>
  <c r="J605" i="1" a="1"/>
  <c r="J605" i="1" s="1"/>
  <c r="F615" i="1" a="1"/>
  <c r="F615" i="1" s="1"/>
  <c r="H617" i="1" a="1"/>
  <c r="H617" i="1"/>
  <c r="I616" i="1" a="1"/>
  <c r="I616" i="1" s="1"/>
  <c r="J608" i="1" a="1"/>
  <c r="J608" i="1" s="1"/>
  <c r="K620" i="1" a="1"/>
  <c r="K620" i="1" s="1"/>
  <c r="H620" i="1" a="1"/>
  <c r="H620" i="1"/>
  <c r="H618" i="1" a="1"/>
  <c r="H618" i="1" s="1"/>
  <c r="K616" i="1" a="1"/>
  <c r="K616" i="1" s="1"/>
  <c r="K615" i="1" a="1"/>
  <c r="K615" i="1" s="1"/>
  <c r="F607" i="1" a="1"/>
  <c r="F607" i="1" s="1"/>
  <c r="K604" i="1" a="1"/>
  <c r="K604" i="1" s="1"/>
  <c r="H615" i="1" a="1"/>
  <c r="H615" i="1"/>
  <c r="G604" i="1" a="1"/>
  <c r="G604" i="1"/>
  <c r="G608" i="1" a="1"/>
  <c r="G608" i="1" s="1"/>
  <c r="I604" i="1" a="1"/>
  <c r="I604" i="1" s="1"/>
  <c r="I607" i="1" a="1"/>
  <c r="I607" i="1" s="1"/>
  <c r="H605" i="1" a="1"/>
  <c r="H605" i="1" s="1"/>
  <c r="H604" i="1" a="1"/>
  <c r="H604" i="1"/>
  <c r="J620" i="1" a="1"/>
  <c r="J620" i="1"/>
  <c r="I620" i="1" a="1"/>
  <c r="I620" i="1"/>
  <c r="G620" i="1" a="1"/>
  <c r="G620" i="1" s="1"/>
  <c r="F620" i="1" a="1"/>
  <c r="F620" i="1" s="1"/>
  <c r="K618" i="1" a="1"/>
  <c r="K618" i="1" s="1"/>
  <c r="G617" i="1" a="1"/>
  <c r="G617" i="1"/>
  <c r="J615" i="1" a="1"/>
  <c r="J615" i="1"/>
  <c r="H616" i="1" a="1"/>
  <c r="H616" i="1"/>
  <c r="G618" i="1" a="1"/>
  <c r="G618" i="1" s="1"/>
  <c r="F618" i="1" a="1"/>
  <c r="F618" i="1" s="1"/>
  <c r="F617" i="1" a="1"/>
  <c r="F617" i="1" s="1"/>
  <c r="G616" i="1" a="1"/>
  <c r="G616" i="1" s="1"/>
  <c r="F616" i="1" a="1"/>
  <c r="F616" i="1"/>
  <c r="H608" i="1" a="1"/>
  <c r="H608" i="1" s="1"/>
  <c r="K586" i="1" a="1"/>
  <c r="K586" i="1" s="1"/>
  <c r="J591" i="1" a="1"/>
  <c r="J591" i="1" s="1"/>
  <c r="H586" i="1" a="1"/>
  <c r="H586" i="1" s="1"/>
  <c r="H594" i="1" a="1"/>
  <c r="H594" i="1" s="1"/>
  <c r="G600" i="1" a="1"/>
  <c r="G600" i="1" s="1"/>
  <c r="F591" i="1" a="1"/>
  <c r="F591" i="1"/>
  <c r="I593" i="1" a="1"/>
  <c r="I593" i="1" s="1"/>
  <c r="I586" i="1" a="1"/>
  <c r="I586" i="1" s="1"/>
  <c r="H593" i="1" a="1"/>
  <c r="H593" i="1" s="1"/>
  <c r="G591" i="1" a="1"/>
  <c r="G591" i="1" s="1"/>
  <c r="H590" i="1" a="1"/>
  <c r="H590" i="1" s="1"/>
  <c r="K601" i="1" a="1"/>
  <c r="K601" i="1" s="1"/>
  <c r="J587" i="1" a="1"/>
  <c r="J587" i="1" s="1"/>
  <c r="K583" i="1" a="1"/>
  <c r="K583" i="1" s="1"/>
  <c r="G601" i="1" a="1"/>
  <c r="G601" i="1" s="1"/>
  <c r="I600" i="1" a="1"/>
  <c r="I600" i="1"/>
  <c r="F593" i="1" a="1"/>
  <c r="F593" i="1" s="1"/>
  <c r="F600" i="1" a="1"/>
  <c r="F600" i="1" s="1"/>
  <c r="J593" i="1" a="1"/>
  <c r="J593" i="1" s="1"/>
  <c r="K590" i="1" a="1"/>
  <c r="K590" i="1" s="1"/>
  <c r="J583" i="1" a="1"/>
  <c r="J583" i="1" s="1"/>
  <c r="G594" i="1" a="1"/>
  <c r="G594" i="1"/>
  <c r="G587" i="1" a="1"/>
  <c r="G587" i="1"/>
  <c r="J601" i="1" a="1"/>
  <c r="J601" i="1"/>
  <c r="G590" i="1" a="1"/>
  <c r="G590" i="1" s="1"/>
  <c r="K600" i="1" a="1"/>
  <c r="K600" i="1"/>
  <c r="I591" i="1" a="1"/>
  <c r="I591" i="1" s="1"/>
  <c r="F590" i="1" a="1"/>
  <c r="F590" i="1"/>
  <c r="F594" i="1" a="1"/>
  <c r="F594" i="1"/>
  <c r="I583" i="1" a="1"/>
  <c r="I583" i="1"/>
  <c r="H591" i="1" a="1"/>
  <c r="H591" i="1" s="1"/>
  <c r="J594" i="1" a="1"/>
  <c r="J594" i="1" s="1"/>
  <c r="K591" i="1" a="1"/>
  <c r="K591" i="1" s="1"/>
  <c r="J590" i="1" a="1"/>
  <c r="J590" i="1" s="1"/>
  <c r="F587" i="1" a="1"/>
  <c r="F587" i="1" s="1"/>
  <c r="I587" i="1" a="1"/>
  <c r="I587" i="1" s="1"/>
  <c r="I601" i="1" a="1"/>
  <c r="I601" i="1" s="1"/>
  <c r="H601" i="1" a="1"/>
  <c r="H601" i="1" s="1"/>
  <c r="F601" i="1" a="1"/>
  <c r="F601" i="1" s="1"/>
  <c r="J600" i="1" a="1"/>
  <c r="J600" i="1" s="1"/>
  <c r="H600" i="1" a="1"/>
  <c r="H600" i="1" s="1"/>
  <c r="K594" i="1" a="1"/>
  <c r="K594" i="1" s="1"/>
  <c r="I594" i="1" a="1"/>
  <c r="I594" i="1" s="1"/>
  <c r="H587" i="1" a="1"/>
  <c r="H587" i="1" s="1"/>
  <c r="K593" i="1" a="1"/>
  <c r="K593" i="1" s="1"/>
  <c r="G586" i="1" a="1"/>
  <c r="G586" i="1" s="1"/>
  <c r="F586" i="1" a="1"/>
  <c r="F586" i="1" s="1"/>
  <c r="J586" i="1" a="1"/>
  <c r="J586" i="1" s="1"/>
  <c r="G593" i="1" a="1"/>
  <c r="G593" i="1" s="1"/>
  <c r="K587" i="1" a="1"/>
  <c r="K587" i="1" s="1"/>
  <c r="I590" i="1" a="1"/>
  <c r="I590" i="1" s="1"/>
  <c r="H583" i="1" a="1"/>
  <c r="H583" i="1" s="1"/>
  <c r="F583" i="1" a="1"/>
  <c r="F583" i="1"/>
  <c r="I582" i="1" a="1"/>
  <c r="I582" i="1" s="1"/>
  <c r="G583" i="1" a="1"/>
  <c r="G583" i="1" s="1"/>
  <c r="F582" i="1" a="1"/>
  <c r="F582" i="1" s="1"/>
  <c r="K582" i="1" a="1"/>
  <c r="K582" i="1" s="1"/>
  <c r="J582" i="1" a="1"/>
  <c r="J582" i="1"/>
  <c r="H582" i="1" a="1"/>
  <c r="H582" i="1"/>
  <c r="G582" i="1" a="1"/>
  <c r="G582" i="1" s="1"/>
  <c r="H31" i="1" a="1"/>
  <c r="H31" i="1" s="1"/>
  <c r="F31" i="1" a="1"/>
  <c r="F31" i="1" s="1"/>
  <c r="J31" i="1" a="1"/>
  <c r="J31" i="1" s="1"/>
  <c r="K30" i="1" a="1"/>
  <c r="K30" i="1"/>
  <c r="I30" i="1" a="1"/>
  <c r="I30" i="1"/>
  <c r="H30" i="1" a="1"/>
  <c r="H30" i="1"/>
  <c r="K31" i="1" a="1"/>
  <c r="K31" i="1" s="1"/>
  <c r="J30" i="1" a="1"/>
  <c r="J30" i="1"/>
  <c r="G30" i="1" a="1"/>
  <c r="G30" i="1" s="1"/>
  <c r="G31" i="1" a="1"/>
  <c r="G31" i="1" s="1"/>
  <c r="F30" i="1" a="1"/>
  <c r="F30" i="1" s="1"/>
  <c r="I31" i="1" a="1"/>
  <c r="I31" i="1" s="1"/>
  <c r="F1703" i="1" a="1"/>
  <c r="F1703" i="1" s="1"/>
  <c r="J1703" i="1" a="1"/>
  <c r="J1703" i="1" s="1"/>
  <c r="G1703" i="1" a="1"/>
  <c r="G1703" i="1" s="1"/>
  <c r="H1703" i="1" a="1"/>
  <c r="H1703" i="1" s="1"/>
  <c r="H1704" i="1" a="1"/>
  <c r="H1704" i="1" s="1"/>
  <c r="K1704" i="1" a="1"/>
  <c r="K1704" i="1"/>
  <c r="I1704" i="1" a="1"/>
  <c r="I1704" i="1" s="1"/>
  <c r="J1704" i="1" a="1"/>
  <c r="J1704" i="1" s="1"/>
  <c r="G1704" i="1" a="1"/>
  <c r="G1704" i="1" s="1"/>
  <c r="F1704" i="1" a="1"/>
  <c r="F1704" i="1" s="1"/>
  <c r="K1703" i="1" a="1"/>
  <c r="K1703" i="1" s="1"/>
  <c r="I1703" i="1" a="1"/>
  <c r="I1703" i="1" s="1"/>
  <c r="F2038" i="1" a="1"/>
  <c r="F2038" i="1" s="1"/>
  <c r="G2040" i="1" a="1"/>
  <c r="G2040" i="1" s="1"/>
  <c r="I2040" i="1" a="1"/>
  <c r="I2040" i="1" s="1"/>
  <c r="J2041" i="1" a="1"/>
  <c r="J2041" i="1"/>
  <c r="F2039" i="1" a="1"/>
  <c r="F2039" i="1"/>
  <c r="I2043" i="1" a="1"/>
  <c r="I2043" i="1" s="1"/>
  <c r="G2038" i="1" a="1"/>
  <c r="G2038" i="1" s="1"/>
  <c r="H2041" i="1" a="1"/>
  <c r="H2041" i="1" s="1"/>
  <c r="F2040" i="1" a="1"/>
  <c r="F2040" i="1" s="1"/>
  <c r="H2037" i="1" a="1"/>
  <c r="H2037" i="1"/>
  <c r="H2044" i="1" a="1"/>
  <c r="H2044" i="1" s="1"/>
  <c r="F2043" i="1" a="1"/>
  <c r="F2043" i="1"/>
  <c r="G2043" i="1" a="1"/>
  <c r="G2043" i="1" s="1"/>
  <c r="F2042" i="1" a="1"/>
  <c r="F2042" i="1" s="1"/>
  <c r="I2039" i="1" a="1"/>
  <c r="I2039" i="1" s="1"/>
  <c r="I2038" i="1" a="1"/>
  <c r="I2038" i="1"/>
  <c r="I2035" i="1" a="1"/>
  <c r="I2035" i="1"/>
  <c r="H2040" i="1" a="1"/>
  <c r="H2040" i="1" s="1"/>
  <c r="J2043" i="1" a="1"/>
  <c r="J2043" i="1" s="1"/>
  <c r="J2037" i="1" a="1"/>
  <c r="J2037" i="1" s="1"/>
  <c r="H2035" i="1" a="1"/>
  <c r="H2035" i="1" s="1"/>
  <c r="I2037" i="1" a="1"/>
  <c r="I2037" i="1" s="1"/>
  <c r="K2044" i="1" a="1"/>
  <c r="K2044" i="1" s="1"/>
  <c r="J2035" i="1" a="1"/>
  <c r="J2035" i="1" s="1"/>
  <c r="H2043" i="1" a="1"/>
  <c r="H2043" i="1" s="1"/>
  <c r="G2037" i="1" a="1"/>
  <c r="G2037" i="1" s="1"/>
  <c r="J2044" i="1" a="1"/>
  <c r="J2044" i="1" s="1"/>
  <c r="I2044" i="1" a="1"/>
  <c r="I2044" i="1" s="1"/>
  <c r="G2044" i="1" a="1"/>
  <c r="G2044" i="1" s="1"/>
  <c r="K2041" i="1" a="1"/>
  <c r="K2041" i="1"/>
  <c r="K2038" i="1" a="1"/>
  <c r="K2038" i="1" s="1"/>
  <c r="F2044" i="1" a="1"/>
  <c r="F2044" i="1" s="1"/>
  <c r="K2042" i="1" a="1"/>
  <c r="K2042" i="1" s="1"/>
  <c r="J2042" i="1" a="1"/>
  <c r="J2042" i="1" s="1"/>
  <c r="H2036" i="1" a="1"/>
  <c r="H2036" i="1" s="1"/>
  <c r="G2039" i="1" a="1"/>
  <c r="G2039" i="1" s="1"/>
  <c r="I2042" i="1" a="1"/>
  <c r="I2042" i="1" s="1"/>
  <c r="K2039" i="1" a="1"/>
  <c r="K2039" i="1" s="1"/>
  <c r="G2036" i="1" a="1"/>
  <c r="G2036" i="1" s="1"/>
  <c r="H2042" i="1" a="1"/>
  <c r="H2042" i="1"/>
  <c r="J2036" i="1" a="1"/>
  <c r="J2036" i="1"/>
  <c r="F2037" i="1" a="1"/>
  <c r="F2037" i="1" s="1"/>
  <c r="G2042" i="1" a="1"/>
  <c r="G2042" i="1" s="1"/>
  <c r="F2036" i="1" a="1"/>
  <c r="F2036" i="1" s="1"/>
  <c r="I2041" i="1" a="1"/>
  <c r="I2041" i="1" s="1"/>
  <c r="G2041" i="1" a="1"/>
  <c r="G2041" i="1" s="1"/>
  <c r="K2037" i="1" a="1"/>
  <c r="K2037" i="1"/>
  <c r="F2041" i="1" a="1"/>
  <c r="F2041" i="1"/>
  <c r="J2040" i="1" a="1"/>
  <c r="J2040" i="1" s="1"/>
  <c r="I2036" i="1" a="1"/>
  <c r="I2036" i="1" s="1"/>
  <c r="H2038" i="1" a="1"/>
  <c r="H2038" i="1" s="1"/>
  <c r="K2035" i="1" a="1"/>
  <c r="K2035" i="1"/>
  <c r="J2038" i="1" a="1"/>
  <c r="J2038" i="1" s="1"/>
  <c r="K2040" i="1" a="1"/>
  <c r="K2040" i="1"/>
  <c r="H2039" i="1" a="1"/>
  <c r="H2039" i="1" s="1"/>
  <c r="K2036" i="1" a="1"/>
  <c r="K2036" i="1" s="1"/>
  <c r="K2043" i="1" a="1"/>
  <c r="K2043" i="1" s="1"/>
  <c r="J2039" i="1" a="1"/>
  <c r="J2039" i="1" s="1"/>
  <c r="K2027" i="1" a="1"/>
  <c r="K2027" i="1" s="1"/>
  <c r="K2026" i="1" s="1" a="1"/>
  <c r="K2026" i="1" s="1"/>
  <c r="H2024" i="1" a="1"/>
  <c r="H2024" i="1" s="1"/>
  <c r="H2023" i="1" s="1" a="1"/>
  <c r="H2023" i="1" s="1"/>
  <c r="K2024" i="1" a="1"/>
  <c r="K2024" i="1" s="1"/>
  <c r="K2023" i="1" s="1" a="1"/>
  <c r="K2023" i="1" s="1"/>
  <c r="H2032" i="1" a="1"/>
  <c r="H2032" i="1" s="1"/>
  <c r="H2029" i="1" a="1"/>
  <c r="H2029" i="1" s="1"/>
  <c r="G2033" i="1" a="1"/>
  <c r="G2033" i="1" s="1"/>
  <c r="F2033" i="1" a="1"/>
  <c r="F2033" i="1"/>
  <c r="F2032" i="1" a="1"/>
  <c r="F2032" i="1" s="1"/>
  <c r="I2030" i="1" a="1"/>
  <c r="I2030" i="1" s="1"/>
  <c r="J2031" i="1" a="1"/>
  <c r="J2031" i="1" s="1"/>
  <c r="H2031" i="1" a="1"/>
  <c r="H2031" i="1" s="1"/>
  <c r="G2031" i="1" a="1"/>
  <c r="G2031" i="1" s="1"/>
  <c r="J2030" i="1" a="1"/>
  <c r="J2030" i="1" s="1"/>
  <c r="F2029" i="1" a="1"/>
  <c r="F2029" i="1" s="1"/>
  <c r="G2035" i="1" a="1"/>
  <c r="G2035" i="1"/>
  <c r="I2024" i="1" a="1"/>
  <c r="I2024" i="1"/>
  <c r="I2023" i="1" s="1" a="1"/>
  <c r="I2023" i="1" s="1"/>
  <c r="F2035" i="1" a="1"/>
  <c r="F2035" i="1" s="1"/>
  <c r="K2034" i="1" a="1"/>
  <c r="K2034" i="1" s="1"/>
  <c r="H2033" i="1" a="1"/>
  <c r="H2033" i="1" s="1"/>
  <c r="J2034" i="1" a="1"/>
  <c r="J2034" i="1" s="1"/>
  <c r="F2031" i="1" a="1"/>
  <c r="F2031" i="1"/>
  <c r="K2029" i="1" a="1"/>
  <c r="K2029" i="1" s="1"/>
  <c r="I2034" i="1" a="1"/>
  <c r="I2034" i="1" s="1"/>
  <c r="G2034" i="1" a="1"/>
  <c r="G2034" i="1" s="1"/>
  <c r="F2034" i="1" a="1"/>
  <c r="F2034" i="1" s="1"/>
  <c r="J2032" i="1" a="1"/>
  <c r="J2032" i="1"/>
  <c r="G2032" i="1" a="1"/>
  <c r="G2032" i="1"/>
  <c r="F2030" i="1" a="1"/>
  <c r="F2030" i="1"/>
  <c r="K2031" i="1" a="1"/>
  <c r="K2031" i="1" s="1"/>
  <c r="I2032" i="1" a="1"/>
  <c r="I2032" i="1"/>
  <c r="K2030" i="1" a="1"/>
  <c r="K2030" i="1" s="1"/>
  <c r="H2030" i="1" a="1"/>
  <c r="H2030" i="1" s="1"/>
  <c r="I2029" i="1" a="1"/>
  <c r="I2029" i="1" s="1"/>
  <c r="G2029" i="1" a="1"/>
  <c r="G2029" i="1" s="1"/>
  <c r="I2027" i="1" a="1"/>
  <c r="I2027" i="1" s="1"/>
  <c r="I2026" i="1" s="1" a="1"/>
  <c r="I2026" i="1" s="1"/>
  <c r="H2027" i="1" a="1"/>
  <c r="H2027" i="1" s="1"/>
  <c r="H2026" i="1" s="1" a="1"/>
  <c r="H2026" i="1" s="1"/>
  <c r="F2024" i="1" a="1"/>
  <c r="F2024" i="1" s="1"/>
  <c r="F2023" i="1" s="1" a="1"/>
  <c r="F2023" i="1" s="1"/>
  <c r="J2027" i="1" a="1"/>
  <c r="J2027" i="1" s="1"/>
  <c r="J2026" i="1" s="1" a="1"/>
  <c r="J2026" i="1" s="1"/>
  <c r="G2024" i="1" a="1"/>
  <c r="G2024" i="1" s="1"/>
  <c r="G2023" i="1" s="1" a="1"/>
  <c r="G2023" i="1" s="1"/>
  <c r="J2024" i="1" a="1"/>
  <c r="J2024" i="1"/>
  <c r="J2023" i="1" s="1" a="1"/>
  <c r="J2023" i="1" s="1"/>
  <c r="I2033" i="1" a="1"/>
  <c r="I2033" i="1" s="1"/>
  <c r="H2034" i="1" a="1"/>
  <c r="H2034" i="1" s="1"/>
  <c r="I2031" i="1" a="1"/>
  <c r="I2031" i="1" s="1"/>
  <c r="J2029" i="1" a="1"/>
  <c r="J2029" i="1" s="1"/>
  <c r="K2033" i="1" a="1"/>
  <c r="K2033" i="1" s="1"/>
  <c r="G2030" i="1" a="1"/>
  <c r="G2030" i="1"/>
  <c r="G2027" i="1" a="1"/>
  <c r="G2027" i="1" s="1"/>
  <c r="G2026" i="1" s="1" a="1"/>
  <c r="G2026" i="1" s="1"/>
  <c r="J2033" i="1" a="1"/>
  <c r="J2033" i="1" s="1"/>
  <c r="K2032" i="1" a="1"/>
  <c r="K2032" i="1" s="1"/>
  <c r="F2027" i="1" a="1"/>
  <c r="F2027" i="1" s="1"/>
  <c r="F2026" i="1" s="1" a="1"/>
  <c r="F2026" i="1" s="1"/>
  <c r="F2018" i="1" a="1"/>
  <c r="F2018" i="1" s="1"/>
  <c r="K2021" i="1" a="1"/>
  <c r="K2021" i="1" s="1"/>
  <c r="G2021" i="1" a="1"/>
  <c r="G2021" i="1" s="1"/>
  <c r="J2020" i="1" a="1"/>
  <c r="J2020" i="1" s="1"/>
  <c r="H2020" i="1" a="1"/>
  <c r="H2020" i="1"/>
  <c r="F2020" i="1" a="1"/>
  <c r="F2020" i="1" s="1"/>
  <c r="G2018" i="1" a="1"/>
  <c r="G2018" i="1" s="1"/>
  <c r="I2018" i="1" a="1"/>
  <c r="I2018" i="1"/>
  <c r="I2021" i="1" a="1"/>
  <c r="I2021" i="1" s="1"/>
  <c r="F2021" i="1" a="1"/>
  <c r="F2021" i="1" s="1"/>
  <c r="H2021" i="1" a="1"/>
  <c r="H2021" i="1" s="1"/>
  <c r="K2020" i="1" a="1"/>
  <c r="K2020" i="1" s="1"/>
  <c r="I2020" i="1" a="1"/>
  <c r="I2020" i="1" s="1"/>
  <c r="G2020" i="1" a="1"/>
  <c r="G2020" i="1" s="1"/>
  <c r="K2018" i="1" a="1"/>
  <c r="K2018" i="1" s="1"/>
  <c r="J2018" i="1" a="1"/>
  <c r="J2018" i="1" s="1"/>
  <c r="H2018" i="1" a="1"/>
  <c r="H2018" i="1" s="1"/>
  <c r="J2021" i="1" a="1"/>
  <c r="J2021" i="1"/>
  <c r="K19" i="1"/>
  <c r="K18" i="1" s="1"/>
  <c r="J19" i="1"/>
  <c r="I19" i="1"/>
  <c r="I18" i="1" s="1"/>
  <c r="H19" i="1"/>
  <c r="H18" i="1" s="1"/>
  <c r="G19" i="1"/>
  <c r="G18" i="1" s="1"/>
  <c r="F19" i="1"/>
  <c r="F18" i="1" s="1"/>
  <c r="J18" i="1"/>
  <c r="F240" i="1" a="1"/>
  <c r="F240" i="1" s="1"/>
  <c r="H273" i="1" a="1"/>
  <c r="H273" i="1" s="1"/>
  <c r="H272" i="1" s="1"/>
  <c r="F282" i="1" a="1"/>
  <c r="F282" i="1" s="1"/>
  <c r="F281" i="1" s="1"/>
  <c r="F380" i="1" s="1"/>
  <c r="F511" i="1" s="1"/>
  <c r="H240" i="1" a="1"/>
  <c r="H240" i="1" s="1"/>
  <c r="I282" i="1" a="1"/>
  <c r="I282" i="1" s="1"/>
  <c r="I281" i="1" s="1"/>
  <c r="G282" i="1" a="1"/>
  <c r="G282" i="1" s="1"/>
  <c r="G281" i="1" s="1"/>
  <c r="G380" i="1" s="1"/>
  <c r="G511" i="1" s="1"/>
  <c r="I240" i="1" a="1"/>
  <c r="I240" i="1" s="1"/>
  <c r="K282" i="1" a="1"/>
  <c r="K282" i="1" s="1"/>
  <c r="K281" i="1" s="1"/>
  <c r="H282" i="1" a="1"/>
  <c r="H282" i="1" s="1"/>
  <c r="H281" i="1" s="1"/>
  <c r="K240" i="1" a="1"/>
  <c r="K240" i="1" s="1"/>
  <c r="K239" i="1" s="1"/>
  <c r="K314" i="1" s="1"/>
  <c r="K469" i="1" s="1"/>
  <c r="I273" i="1" a="1"/>
  <c r="I273" i="1" s="1"/>
  <c r="I272" i="1" s="1"/>
  <c r="I361" i="1" s="1"/>
  <c r="I502" i="1" s="1"/>
  <c r="K273" i="1" a="1"/>
  <c r="K273" i="1"/>
  <c r="K272" i="1" s="1"/>
  <c r="J282" i="1" a="1"/>
  <c r="J282" i="1" s="1"/>
  <c r="J281" i="1" s="1"/>
  <c r="J273" i="1" a="1"/>
  <c r="J273" i="1"/>
  <c r="J272" i="1" s="1"/>
  <c r="G240" i="1" a="1"/>
  <c r="G240" i="1"/>
  <c r="G239" i="1" s="1"/>
  <c r="G314" i="1" s="1"/>
  <c r="G469" i="1" s="1"/>
  <c r="F273" i="1" a="1"/>
  <c r="F273" i="1" s="1"/>
  <c r="F272" i="1" s="1"/>
  <c r="J240" i="1" a="1"/>
  <c r="J240" i="1" s="1"/>
  <c r="J239" i="1" s="1"/>
  <c r="G273" i="1" a="1"/>
  <c r="G273" i="1" s="1"/>
  <c r="G272" i="1" s="1"/>
  <c r="G361" i="1" s="1"/>
  <c r="G502" i="1" s="1"/>
  <c r="G197" i="1" a="1"/>
  <c r="G197" i="1" s="1"/>
  <c r="G196" i="1" s="1"/>
  <c r="G359" i="1" s="1"/>
  <c r="G426" i="1" s="1"/>
  <c r="J197" i="1" a="1"/>
  <c r="J197" i="1"/>
  <c r="J196" i="1" s="1"/>
  <c r="I197" i="1" a="1"/>
  <c r="I197" i="1" s="1"/>
  <c r="I196" i="1" s="1"/>
  <c r="H197" i="1" a="1"/>
  <c r="H197" i="1" s="1"/>
  <c r="H196" i="1" s="1"/>
  <c r="K197" i="1" a="1"/>
  <c r="K197" i="1"/>
  <c r="K360" i="1" s="1"/>
  <c r="K427" i="1" s="1"/>
  <c r="F197" i="1" a="1"/>
  <c r="F197" i="1"/>
  <c r="F196" i="1" s="1"/>
  <c r="J138" i="1" a="1"/>
  <c r="J138" i="1" s="1"/>
  <c r="G138" i="1" a="1"/>
  <c r="G138" i="1" s="1"/>
  <c r="J139" i="1" a="1"/>
  <c r="J139" i="1" s="1"/>
  <c r="F137" i="1" a="1"/>
  <c r="F137" i="1" s="1"/>
  <c r="H139" i="1" a="1"/>
  <c r="H139" i="1" s="1"/>
  <c r="J137" i="1" a="1"/>
  <c r="J137" i="1" s="1"/>
  <c r="G136" i="1" a="1"/>
  <c r="G136" i="1" s="1"/>
  <c r="G52" i="1" a="1"/>
  <c r="G52" i="1" s="1"/>
  <c r="K57" i="1" a="1"/>
  <c r="K57" i="1" s="1"/>
  <c r="I57" i="1" a="1"/>
  <c r="I57" i="1" s="1"/>
  <c r="F57" i="1" a="1"/>
  <c r="F57" i="1" s="1"/>
  <c r="J52" i="1" a="1"/>
  <c r="J52" i="1"/>
  <c r="F60" i="1" a="1"/>
  <c r="F60" i="1" s="1"/>
  <c r="K60" i="1" a="1"/>
  <c r="K60" i="1" s="1"/>
  <c r="H60" i="1" a="1"/>
  <c r="H60" i="1"/>
  <c r="J60" i="1" a="1"/>
  <c r="J60" i="1"/>
  <c r="H57" i="1" a="1"/>
  <c r="H57" i="1"/>
  <c r="I60" i="1" a="1"/>
  <c r="I60" i="1" s="1"/>
  <c r="F53" i="1" a="1"/>
  <c r="F53" i="1" s="1"/>
  <c r="G60" i="1" a="1"/>
  <c r="G60" i="1" s="1"/>
  <c r="K59" i="1" a="1"/>
  <c r="K59" i="1" s="1"/>
  <c r="J59" i="1" a="1"/>
  <c r="J59" i="1" s="1"/>
  <c r="I59" i="1" a="1"/>
  <c r="I59" i="1" s="1"/>
  <c r="H58" i="1" a="1"/>
  <c r="H58" i="1" s="1"/>
  <c r="I52" i="1" a="1"/>
  <c r="I52" i="1" s="1"/>
  <c r="G53" i="1" a="1"/>
  <c r="G53" i="1" s="1"/>
  <c r="I58" i="1" a="1"/>
  <c r="I58" i="1" s="1"/>
  <c r="G58" i="1" a="1"/>
  <c r="G58" i="1"/>
  <c r="H53" i="1" a="1"/>
  <c r="H53" i="1" s="1"/>
  <c r="J57" i="1" a="1"/>
  <c r="J57" i="1" s="1"/>
  <c r="H59" i="1" a="1"/>
  <c r="H59" i="1" s="1"/>
  <c r="K58" i="1" a="1"/>
  <c r="K58" i="1" s="1"/>
  <c r="H52" i="1" a="1"/>
  <c r="H52" i="1"/>
  <c r="K52" i="1" a="1"/>
  <c r="K52" i="1" s="1"/>
  <c r="F59" i="1" a="1"/>
  <c r="F59" i="1"/>
  <c r="J53" i="1" a="1"/>
  <c r="J53" i="1" s="1"/>
  <c r="G57" i="1" a="1"/>
  <c r="G57" i="1" s="1"/>
  <c r="G59" i="1" a="1"/>
  <c r="G59" i="1" s="1"/>
  <c r="J58" i="1" a="1"/>
  <c r="J58" i="1"/>
  <c r="F58" i="1" a="1"/>
  <c r="F58" i="1" s="1"/>
  <c r="K53" i="1" a="1"/>
  <c r="K53" i="1" s="1"/>
  <c r="I53" i="1" a="1"/>
  <c r="I53" i="1" s="1"/>
  <c r="F52" i="1" a="1"/>
  <c r="F52" i="1"/>
  <c r="K51" i="1" a="1"/>
  <c r="K51" i="1" s="1"/>
  <c r="J51" i="1" a="1"/>
  <c r="J51" i="1" s="1"/>
  <c r="I51" i="1" a="1"/>
  <c r="I51" i="1"/>
  <c r="H51" i="1" a="1"/>
  <c r="H51" i="1" s="1"/>
  <c r="G51" i="1" a="1"/>
  <c r="G51" i="1" s="1"/>
  <c r="F51" i="1" a="1"/>
  <c r="F51" i="1" s="1"/>
  <c r="K50" i="1" a="1"/>
  <c r="K50" i="1" s="1"/>
  <c r="J50" i="1" a="1"/>
  <c r="J50" i="1"/>
  <c r="I50" i="1" a="1"/>
  <c r="I50" i="1" s="1"/>
  <c r="F50" i="1" a="1"/>
  <c r="F50" i="1" s="1"/>
  <c r="H50" i="1" a="1"/>
  <c r="H50" i="1" s="1"/>
  <c r="G50" i="1" a="1"/>
  <c r="G50" i="1" s="1"/>
  <c r="G14" i="1" a="1"/>
  <c r="G14" i="1" s="1"/>
  <c r="H14" i="1" a="1"/>
  <c r="H14" i="1" s="1"/>
  <c r="I13" i="1" a="1"/>
  <c r="I13" i="1"/>
  <c r="H13" i="1" a="1"/>
  <c r="H13" i="1" s="1"/>
  <c r="F13" i="1" a="1"/>
  <c r="F13" i="1" s="1"/>
  <c r="F15" i="1" a="1"/>
  <c r="F15" i="1"/>
  <c r="K14" i="1" a="1"/>
  <c r="K14" i="1" s="1"/>
  <c r="J14" i="1" a="1"/>
  <c r="J14" i="1" s="1"/>
  <c r="I14" i="1" a="1"/>
  <c r="I14" i="1" s="1"/>
  <c r="K15" i="1" a="1"/>
  <c r="K15" i="1"/>
  <c r="J13" i="1" a="1"/>
  <c r="J13" i="1" s="1"/>
  <c r="G15" i="1" a="1"/>
  <c r="G15" i="1" s="1"/>
  <c r="F14" i="1" a="1"/>
  <c r="F14" i="1" s="1"/>
  <c r="G13" i="1" a="1"/>
  <c r="G13" i="1" s="1"/>
  <c r="K13" i="1" a="1"/>
  <c r="K13" i="1" s="1"/>
  <c r="I15" i="1" a="1"/>
  <c r="I15" i="1" s="1"/>
  <c r="H15" i="1" a="1"/>
  <c r="H15" i="1" s="1"/>
  <c r="J15" i="1" a="1"/>
  <c r="J15" i="1" s="1"/>
  <c r="G54" i="1" a="1"/>
  <c r="G54" i="1" s="1"/>
  <c r="J54" i="1" a="1"/>
  <c r="J54" i="1"/>
  <c r="K54" i="1" a="1"/>
  <c r="K54" i="1" s="1"/>
  <c r="H54" i="1" a="1"/>
  <c r="H54" i="1"/>
  <c r="F54" i="1" a="1"/>
  <c r="F54" i="1" s="1"/>
  <c r="I54" i="1" a="1"/>
  <c r="I54" i="1" s="1"/>
  <c r="F43" i="1" a="1"/>
  <c r="F43" i="1" s="1"/>
  <c r="H42" i="1" a="1"/>
  <c r="H42" i="1"/>
  <c r="J42" i="1" a="1"/>
  <c r="J42" i="1" s="1"/>
  <c r="G48" i="1" a="1"/>
  <c r="G48" i="1" s="1"/>
  <c r="F48" i="1" a="1"/>
  <c r="F48" i="1"/>
  <c r="J43" i="1" a="1"/>
  <c r="J43" i="1" s="1"/>
  <c r="K42" i="1" a="1"/>
  <c r="K42" i="1" s="1"/>
  <c r="I43" i="1" a="1"/>
  <c r="I43" i="1"/>
  <c r="I42" i="1" a="1"/>
  <c r="I42" i="1"/>
  <c r="K48" i="1" a="1"/>
  <c r="K48" i="1" s="1"/>
  <c r="H43" i="1" a="1"/>
  <c r="H43" i="1"/>
  <c r="H48" i="1" a="1"/>
  <c r="H48" i="1"/>
  <c r="G42" i="1" a="1"/>
  <c r="G42" i="1" s="1"/>
  <c r="G43" i="1" a="1"/>
  <c r="G43" i="1" s="1"/>
  <c r="F42" i="1" a="1"/>
  <c r="F42" i="1"/>
  <c r="K43" i="1" a="1"/>
  <c r="K43" i="1"/>
  <c r="J48" i="1" a="1"/>
  <c r="J48" i="1" s="1"/>
  <c r="I48" i="1" a="1"/>
  <c r="I48" i="1" s="1"/>
  <c r="J41" i="1" a="1"/>
  <c r="J41" i="1" s="1"/>
  <c r="K41" i="1" a="1"/>
  <c r="K41" i="1"/>
  <c r="F28" i="1" a="1"/>
  <c r="F28" i="1"/>
  <c r="J27" i="1" a="1"/>
  <c r="J27" i="1"/>
  <c r="H28" i="1" a="1"/>
  <c r="H28" i="1"/>
  <c r="K28" i="1" a="1"/>
  <c r="K28" i="1" s="1"/>
  <c r="I28" i="1" a="1"/>
  <c r="I28" i="1" s="1"/>
  <c r="J28" i="1" a="1"/>
  <c r="J28" i="1"/>
  <c r="G28" i="1" a="1"/>
  <c r="G28" i="1" s="1"/>
  <c r="H27" i="1" a="1"/>
  <c r="H27" i="1"/>
  <c r="I41" i="1" a="1"/>
  <c r="I41" i="1"/>
  <c r="F41" i="1" a="1"/>
  <c r="F41" i="1" s="1"/>
  <c r="I27" i="1" a="1"/>
  <c r="I27" i="1" s="1"/>
  <c r="K27" i="1" a="1"/>
  <c r="K27" i="1" s="1"/>
  <c r="H41" i="1" a="1"/>
  <c r="H41" i="1"/>
  <c r="G41" i="1" a="1"/>
  <c r="G41" i="1"/>
  <c r="J21" i="1" a="1"/>
  <c r="J21" i="1"/>
  <c r="I24" i="1" a="1"/>
  <c r="I24" i="1"/>
  <c r="J24" i="1" a="1"/>
  <c r="J24" i="1" s="1"/>
  <c r="F21" i="1" a="1"/>
  <c r="F21" i="1"/>
  <c r="G27" i="1" a="1"/>
  <c r="G27" i="1" s="1"/>
  <c r="K25" i="1" a="1"/>
  <c r="K25" i="1" s="1"/>
  <c r="J26" i="1" a="1"/>
  <c r="J26" i="1"/>
  <c r="G26" i="1" a="1"/>
  <c r="G26" i="1"/>
  <c r="F27" i="1" a="1"/>
  <c r="F27" i="1" s="1"/>
  <c r="H25" i="1" a="1"/>
  <c r="H25" i="1"/>
  <c r="I26" i="1" a="1"/>
  <c r="I26" i="1"/>
  <c r="I25" i="1" a="1"/>
  <c r="I25" i="1" s="1"/>
  <c r="K24" i="1" a="1"/>
  <c r="K24" i="1"/>
  <c r="F24" i="1" a="1"/>
  <c r="F24" i="1"/>
  <c r="G21" i="1" a="1"/>
  <c r="G21" i="1" s="1"/>
  <c r="I21" i="1" a="1"/>
  <c r="I21" i="1" s="1"/>
  <c r="G24" i="1" a="1"/>
  <c r="G24" i="1"/>
  <c r="H21" i="1" a="1"/>
  <c r="H21" i="1"/>
  <c r="K26" i="1" a="1"/>
  <c r="K26" i="1" s="1"/>
  <c r="F25" i="1" a="1"/>
  <c r="F25" i="1" s="1"/>
  <c r="H24" i="1" a="1"/>
  <c r="H24" i="1" s="1"/>
  <c r="H26" i="1" a="1"/>
  <c r="H26" i="1"/>
  <c r="G25" i="1" a="1"/>
  <c r="G25" i="1"/>
  <c r="F26" i="1" a="1"/>
  <c r="F26" i="1"/>
  <c r="K21" i="1" a="1"/>
  <c r="K21" i="1" s="1"/>
  <c r="J25" i="1" a="1"/>
  <c r="J25" i="1"/>
  <c r="G16" i="1" a="1"/>
  <c r="G16" i="1" s="1"/>
  <c r="K10" i="1" a="1"/>
  <c r="K10" i="1"/>
  <c r="F17" i="1" a="1"/>
  <c r="F17" i="1" s="1"/>
  <c r="J16" i="1" a="1"/>
  <c r="J16" i="1" s="1"/>
  <c r="G11" i="1" a="1"/>
  <c r="G11" i="1" s="1"/>
  <c r="J11" i="1" a="1"/>
  <c r="J11" i="1" s="1"/>
  <c r="I17" i="1" a="1"/>
  <c r="I17" i="1" s="1"/>
  <c r="J9" i="1" a="1"/>
  <c r="J9" i="1"/>
  <c r="F16" i="1" a="1"/>
  <c r="F16" i="1" s="1"/>
  <c r="I11" i="1" a="1"/>
  <c r="I11" i="1"/>
  <c r="H10" i="1" a="1"/>
  <c r="H10" i="1" s="1"/>
  <c r="H11" i="1" a="1"/>
  <c r="H11" i="1" s="1"/>
  <c r="I16" i="1" a="1"/>
  <c r="I16" i="1" s="1"/>
  <c r="F11" i="1" a="1"/>
  <c r="F11" i="1"/>
  <c r="K17" i="1" a="1"/>
  <c r="K17" i="1" s="1"/>
  <c r="J17" i="1" a="1"/>
  <c r="J17" i="1" s="1"/>
  <c r="G10" i="1" a="1"/>
  <c r="G10" i="1"/>
  <c r="G17" i="1" a="1"/>
  <c r="G17" i="1" s="1"/>
  <c r="K11" i="1" a="1"/>
  <c r="K11" i="1" s="1"/>
  <c r="H16" i="1" a="1"/>
  <c r="H16" i="1"/>
  <c r="H17" i="1" a="1"/>
  <c r="H17" i="1"/>
  <c r="F10" i="1" a="1"/>
  <c r="F10" i="1" s="1"/>
  <c r="K9" i="1" a="1"/>
  <c r="K9" i="1"/>
  <c r="I10" i="1" a="1"/>
  <c r="I10" i="1"/>
  <c r="J10" i="1" a="1"/>
  <c r="J10" i="1" s="1"/>
  <c r="K16" i="1" a="1"/>
  <c r="K16" i="1" s="1"/>
  <c r="G5" i="1" a="1"/>
  <c r="G5" i="1"/>
  <c r="F5" i="1" a="1"/>
  <c r="F5" i="1"/>
  <c r="I6" i="1" a="1"/>
  <c r="I6" i="1" s="1"/>
  <c r="J4" i="1" a="1"/>
  <c r="J4" i="1" s="1"/>
  <c r="G4" i="1" a="1"/>
  <c r="G4" i="1" s="1"/>
  <c r="F4" i="1" a="1"/>
  <c r="F4" i="1"/>
  <c r="K6" i="1" a="1"/>
  <c r="K6" i="1"/>
  <c r="K7" i="1" a="1"/>
  <c r="K7" i="1"/>
  <c r="J5" i="1" a="1"/>
  <c r="J5" i="1"/>
  <c r="H5" i="1" a="1"/>
  <c r="H5" i="1" s="1"/>
  <c r="I9" i="1" a="1"/>
  <c r="I9" i="1" s="1"/>
  <c r="H9" i="1" a="1"/>
  <c r="H9" i="1"/>
  <c r="G9" i="1" a="1"/>
  <c r="G9" i="1" s="1"/>
  <c r="G7" i="1" a="1"/>
  <c r="G7" i="1"/>
  <c r="F9" i="1" a="1"/>
  <c r="F9" i="1"/>
  <c r="H6" i="1" a="1"/>
  <c r="H6" i="1" s="1"/>
  <c r="F6" i="1" a="1"/>
  <c r="F6" i="1" s="1"/>
  <c r="K5" i="1" a="1"/>
  <c r="K5" i="1" s="1"/>
  <c r="I7" i="1" a="1"/>
  <c r="I7" i="1"/>
  <c r="J7" i="1" a="1"/>
  <c r="J7" i="1"/>
  <c r="H7" i="1" a="1"/>
  <c r="H7" i="1"/>
  <c r="F7" i="1" a="1"/>
  <c r="F7" i="1"/>
  <c r="G6" i="1" a="1"/>
  <c r="G6" i="1" s="1"/>
  <c r="I5" i="1" a="1"/>
  <c r="I5" i="1"/>
  <c r="K4" i="1" a="1"/>
  <c r="K4" i="1" s="1"/>
  <c r="I4" i="1" a="1"/>
  <c r="I4" i="1" s="1"/>
  <c r="H4" i="1" a="1"/>
  <c r="H4" i="1"/>
  <c r="J6" i="1" a="1"/>
  <c r="J6" i="1"/>
  <c r="B2" i="1" a="1"/>
  <c r="B2" i="1" s="1"/>
  <c r="K196" i="1" l="1"/>
  <c r="K359" i="1" s="1"/>
  <c r="K426" i="1" s="1"/>
  <c r="F120" i="1"/>
  <c r="K124" i="1"/>
  <c r="G313" i="1"/>
  <c r="G418" i="1" s="1"/>
  <c r="J360" i="1"/>
  <c r="J427" i="1" s="1"/>
  <c r="G321" i="1"/>
  <c r="G476" i="1" s="1"/>
  <c r="J323" i="1"/>
  <c r="J478" i="1" s="1"/>
  <c r="J315" i="1"/>
  <c r="J470" i="1" s="1"/>
  <c r="K380" i="1"/>
  <c r="K511" i="1" s="1"/>
  <c r="H724" i="1" a="1"/>
  <c r="H724" i="1" s="1"/>
  <c r="H726" i="1" s="1" a="1"/>
  <c r="H726" i="1" s="1"/>
  <c r="K724" i="1" a="1"/>
  <c r="K724" i="1" s="1"/>
  <c r="K726" i="1" s="1" a="1"/>
  <c r="K726" i="1" s="1"/>
  <c r="J724" i="1" a="1"/>
  <c r="J724" i="1" s="1"/>
  <c r="J726" i="1" s="1" a="1"/>
  <c r="J726" i="1" s="1"/>
  <c r="I298" i="1"/>
  <c r="I411" i="1" s="1"/>
  <c r="I360" i="1"/>
  <c r="I427" i="1" s="1"/>
  <c r="I362" i="1"/>
  <c r="K321" i="1"/>
  <c r="K476" i="1" s="1"/>
  <c r="K116" i="1"/>
  <c r="J381" i="1"/>
  <c r="J512" i="1" s="1"/>
  <c r="G121" i="1"/>
  <c r="F312" i="1"/>
  <c r="F417" i="1" s="1"/>
  <c r="F116" i="1"/>
  <c r="F359" i="1"/>
  <c r="F426" i="1" s="1"/>
  <c r="I318" i="1"/>
  <c r="I473" i="1" s="1"/>
  <c r="G318" i="1"/>
  <c r="G473" i="1" s="1"/>
  <c r="G320" i="1"/>
  <c r="G475" i="1" s="1"/>
  <c r="I320" i="1"/>
  <c r="I475" i="1" s="1"/>
  <c r="G319" i="1"/>
  <c r="G474" i="1" s="1"/>
  <c r="K298" i="1"/>
  <c r="K411" i="1" s="1"/>
  <c r="K313" i="1"/>
  <c r="K418" i="1" s="1"/>
  <c r="H299" i="1"/>
  <c r="H463" i="1" s="1"/>
  <c r="H239" i="1"/>
  <c r="H314" i="1" s="1"/>
  <c r="H469" i="1" s="1"/>
  <c r="H316" i="1"/>
  <c r="H471" i="1" s="1"/>
  <c r="H318" i="1"/>
  <c r="H473" i="1" s="1"/>
  <c r="H320" i="1"/>
  <c r="H475" i="1" s="1"/>
  <c r="H378" i="1"/>
  <c r="H435" i="1" s="1"/>
  <c r="H382" i="1"/>
  <c r="H513" i="1" s="1"/>
  <c r="H384" i="1"/>
  <c r="H515" i="1" s="1"/>
  <c r="H396" i="1"/>
  <c r="H437" i="1" s="1"/>
  <c r="H398" i="1"/>
  <c r="H518" i="1" s="1"/>
  <c r="F320" i="1"/>
  <c r="F475" i="1" s="1"/>
  <c r="I781" i="1"/>
  <c r="K316" i="1"/>
  <c r="K471" i="1" s="1"/>
  <c r="K318" i="1"/>
  <c r="K473" i="1" s="1"/>
  <c r="K384" i="1"/>
  <c r="K515" i="1" s="1"/>
  <c r="K781" i="1"/>
  <c r="F138" i="1" a="1"/>
  <c r="F138" i="1" s="1"/>
  <c r="J359" i="1"/>
  <c r="J426" i="1" s="1"/>
  <c r="J380" i="1"/>
  <c r="J511" i="1" s="1"/>
  <c r="J396" i="1"/>
  <c r="J437" i="1" s="1"/>
  <c r="J298" i="1"/>
  <c r="J411" i="1" s="1"/>
  <c r="J313" i="1"/>
  <c r="J418" i="1" s="1"/>
  <c r="F317" i="1"/>
  <c r="F472" i="1" s="1"/>
  <c r="F321" i="1"/>
  <c r="F476" i="1" s="1"/>
  <c r="F323" i="1"/>
  <c r="F478" i="1" s="1"/>
  <c r="F383" i="1"/>
  <c r="F514" i="1" s="1"/>
  <c r="F397" i="1"/>
  <c r="F517" i="1" s="1"/>
  <c r="K123" i="1"/>
  <c r="J897" i="1"/>
  <c r="K900" i="1"/>
  <c r="H321" i="1"/>
  <c r="H476" i="1" s="1"/>
  <c r="H397" i="1"/>
  <c r="H517" i="1" s="1"/>
  <c r="G378" i="1"/>
  <c r="G435" i="1" s="1"/>
  <c r="G897" i="1"/>
  <c r="I381" i="1"/>
  <c r="I512" i="1" s="1"/>
  <c r="G362" i="1"/>
  <c r="K381" i="1"/>
  <c r="K512" i="1" s="1"/>
  <c r="I380" i="1"/>
  <c r="I511" i="1" s="1"/>
  <c r="K361" i="1"/>
  <c r="K502" i="1" s="1"/>
  <c r="G740" i="1" a="1"/>
  <c r="G740" i="1" s="1"/>
  <c r="G742" i="1" s="1" a="1"/>
  <c r="G742" i="1" s="1"/>
  <c r="G724" i="1" a="1"/>
  <c r="G724" i="1" s="1"/>
  <c r="G726" i="1" s="1" a="1"/>
  <c r="G726" i="1" s="1"/>
  <c r="H360" i="1"/>
  <c r="H427" i="1" s="1"/>
  <c r="H381" i="1"/>
  <c r="H512" i="1" s="1"/>
  <c r="I139" i="1" a="1"/>
  <c r="I139" i="1" s="1"/>
  <c r="I312" i="1"/>
  <c r="I417" i="1" s="1"/>
  <c r="I316" i="1"/>
  <c r="I471" i="1" s="1"/>
  <c r="I359" i="1"/>
  <c r="I426" i="1" s="1"/>
  <c r="K117" i="1"/>
  <c r="K315" i="1"/>
  <c r="K470" i="1" s="1"/>
  <c r="J781" i="1"/>
  <c r="J299" i="1"/>
  <c r="J463" i="1" s="1"/>
  <c r="J312" i="1"/>
  <c r="J417" i="1" s="1"/>
  <c r="J116" i="1"/>
  <c r="J314" i="1"/>
  <c r="J469" i="1" s="1"/>
  <c r="J118" i="1"/>
  <c r="J316" i="1"/>
  <c r="J471" i="1" s="1"/>
  <c r="J120" i="1"/>
  <c r="J318" i="1"/>
  <c r="J473" i="1" s="1"/>
  <c r="J122" i="1"/>
  <c r="J320" i="1"/>
  <c r="J475" i="1" s="1"/>
  <c r="J124" i="1"/>
  <c r="J322" i="1"/>
  <c r="J477" i="1" s="1"/>
  <c r="J361" i="1"/>
  <c r="J502" i="1" s="1"/>
  <c r="J378" i="1"/>
  <c r="J435" i="1" s="1"/>
  <c r="H120" i="1"/>
  <c r="F360" i="1"/>
  <c r="F427" i="1" s="1"/>
  <c r="J362" i="1"/>
  <c r="I120" i="1"/>
  <c r="I126" i="1"/>
  <c r="I313" i="1"/>
  <c r="I418" i="1" s="1"/>
  <c r="H319" i="1"/>
  <c r="H474" i="1" s="1"/>
  <c r="G360" i="1"/>
  <c r="G427" i="1" s="1"/>
  <c r="F315" i="1"/>
  <c r="F470" i="1" s="1"/>
  <c r="F319" i="1"/>
  <c r="F474" i="1" s="1"/>
  <c r="F362" i="1"/>
  <c r="F381" i="1"/>
  <c r="F512" i="1" s="1"/>
  <c r="H118" i="1"/>
  <c r="J126" i="1"/>
  <c r="I319" i="1"/>
  <c r="I474" i="1" s="1"/>
  <c r="K740" i="1" a="1"/>
  <c r="K740" i="1" s="1"/>
  <c r="K742" i="1" s="1" a="1"/>
  <c r="K742" i="1" s="1"/>
  <c r="K126" i="1"/>
  <c r="H298" i="1"/>
  <c r="H411" i="1" s="1"/>
  <c r="H317" i="1"/>
  <c r="H472" i="1" s="1"/>
  <c r="H121" i="1"/>
  <c r="H383" i="1"/>
  <c r="H514" i="1" s="1"/>
  <c r="H116" i="1"/>
  <c r="I121" i="1"/>
  <c r="I127" i="1"/>
  <c r="H323" i="1"/>
  <c r="H478" i="1" s="1"/>
  <c r="I119" i="1"/>
  <c r="K121" i="1"/>
  <c r="K127" i="1"/>
  <c r="G315" i="1"/>
  <c r="G470" i="1" s="1"/>
  <c r="F299" i="1"/>
  <c r="F463" i="1" s="1"/>
  <c r="F239" i="1"/>
  <c r="F314" i="1" s="1"/>
  <c r="F469" i="1" s="1"/>
  <c r="H124" i="1"/>
  <c r="F318" i="1"/>
  <c r="F473" i="1" s="1"/>
  <c r="F322" i="1"/>
  <c r="F477" i="1" s="1"/>
  <c r="F361" i="1"/>
  <c r="F502" i="1" s="1"/>
  <c r="F384" i="1"/>
  <c r="F515" i="1" s="1"/>
  <c r="F398" i="1"/>
  <c r="F518" i="1" s="1"/>
  <c r="H315" i="1"/>
  <c r="H470" i="1" s="1"/>
  <c r="F781" i="1"/>
  <c r="I724" i="1" a="1"/>
  <c r="I724" i="1" s="1"/>
  <c r="I726" i="1" s="1" a="1"/>
  <c r="I726" i="1" s="1"/>
  <c r="I740" i="1" a="1"/>
  <c r="I740" i="1" s="1"/>
  <c r="I742" i="1" s="1" a="1"/>
  <c r="I742" i="1" s="1"/>
  <c r="G122" i="1"/>
  <c r="G781" i="1"/>
  <c r="H322" i="1"/>
  <c r="H477" i="1" s="1"/>
  <c r="H126" i="1"/>
  <c r="H359" i="1"/>
  <c r="H426" i="1" s="1"/>
  <c r="H361" i="1"/>
  <c r="H502" i="1" s="1"/>
  <c r="H380" i="1"/>
  <c r="H511" i="1" s="1"/>
  <c r="H122" i="1"/>
  <c r="H362" i="1"/>
  <c r="H923" i="1"/>
  <c r="H922" i="1" s="1"/>
  <c r="H901" i="1"/>
  <c r="G900" i="1"/>
  <c r="H900" i="1"/>
  <c r="I900" i="1"/>
  <c r="H897" i="1"/>
  <c r="J900" i="1"/>
  <c r="G923" i="1"/>
  <c r="G922" i="1" s="1"/>
  <c r="F923" i="1"/>
  <c r="F922" i="1" s="1"/>
  <c r="F893" i="1"/>
  <c r="F901" i="1" s="1"/>
  <c r="I897" i="1"/>
  <c r="I923" i="1"/>
  <c r="I922" i="1" s="1"/>
  <c r="J923" i="1"/>
  <c r="J922" i="1" s="1"/>
  <c r="K897" i="1"/>
  <c r="K923" i="1"/>
  <c r="K922" i="1" s="1"/>
  <c r="H781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900" i="1" l="1"/>
  <c r="F897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F1857" i="1" l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I1819" i="1"/>
  <c r="J1819" i="1"/>
  <c r="H1819" i="1"/>
  <c r="H1818" i="1" s="1"/>
  <c r="G1819" i="1"/>
  <c r="J1818" i="1" l="1"/>
  <c r="K1818" i="1"/>
  <c r="F1818" i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H1657" i="1" l="1"/>
  <c r="G1657" i="1"/>
  <c r="F1657" i="1"/>
  <c r="I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569" i="1" l="1"/>
  <c r="F1569" i="1"/>
  <c r="F1616" i="1"/>
  <c r="G1616" i="1"/>
  <c r="H1616" i="1"/>
  <c r="I1616" i="1"/>
  <c r="G1569" i="1"/>
  <c r="H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554" i="1" l="1"/>
  <c r="F1554" i="1"/>
  <c r="H1561" i="1"/>
  <c r="I1601" i="1"/>
  <c r="H1608" i="1"/>
  <c r="I1554" i="1"/>
  <c r="G1601" i="1"/>
  <c r="G1608" i="1"/>
  <c r="F1608" i="1"/>
  <c r="G1554" i="1"/>
  <c r="G1561" i="1"/>
  <c r="H1601" i="1"/>
  <c r="I1608" i="1"/>
  <c r="F1561" i="1"/>
  <c r="I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G1510" i="1" l="1"/>
  <c r="F1510" i="1"/>
  <c r="H1413" i="1"/>
  <c r="G1413" i="1"/>
  <c r="F1427" i="1"/>
  <c r="G1427" i="1"/>
  <c r="H1427" i="1"/>
  <c r="I1413" i="1"/>
  <c r="I1427" i="1"/>
  <c r="I1510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I1329" i="1" l="1"/>
  <c r="H1329" i="1"/>
  <c r="F1329" i="1"/>
  <c r="I1343" i="1"/>
  <c r="F1343" i="1"/>
  <c r="H1343" i="1"/>
  <c r="G1343" i="1"/>
  <c r="G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F1205" i="1" l="1"/>
  <c r="H1182" i="1"/>
  <c r="G1205" i="1"/>
  <c r="I1182" i="1"/>
  <c r="I1205" i="1"/>
  <c r="G1182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I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I1203" i="1" s="1"/>
  <c r="I1202" i="1" s="1"/>
  <c r="G1568" i="1"/>
  <c r="G1615" i="1"/>
  <c r="G1426" i="1"/>
  <c r="G1342" i="1"/>
  <c r="G1341" i="1" s="1"/>
  <c r="G1340" i="1" s="1"/>
  <c r="G1204" i="1"/>
  <c r="G1203" i="1" s="1"/>
  <c r="G1202" i="1" s="1"/>
  <c r="F1568" i="1"/>
  <c r="F1567" i="1" s="1"/>
  <c r="F1566" i="1" s="1"/>
  <c r="F1615" i="1"/>
  <c r="F1614" i="1" s="1"/>
  <c r="F1613" i="1" s="1"/>
  <c r="F1426" i="1"/>
  <c r="F1342" i="1"/>
  <c r="F1204" i="1"/>
  <c r="F1203" i="1" s="1"/>
  <c r="H1568" i="1"/>
  <c r="H1615" i="1"/>
  <c r="H1426" i="1"/>
  <c r="H1425" i="1" s="1"/>
  <c r="H1424" i="1" s="1"/>
  <c r="H1342" i="1"/>
  <c r="H1341" i="1" s="1"/>
  <c r="H1340" i="1" s="1"/>
  <c r="H1204" i="1"/>
  <c r="H1203" i="1" s="1"/>
  <c r="H1202" i="1" s="1"/>
  <c r="G1614" i="1"/>
  <c r="G1613" i="1" s="1"/>
  <c r="G1567" i="1"/>
  <c r="G1566" i="1" s="1"/>
  <c r="G1425" i="1"/>
  <c r="G1424" i="1" s="1"/>
  <c r="F1341" i="1"/>
  <c r="F1340" i="1" s="1"/>
  <c r="F1425" i="1"/>
  <c r="F1424" i="1" s="1"/>
  <c r="H1567" i="1"/>
  <c r="H1566" i="1" s="1"/>
  <c r="H1614" i="1"/>
  <c r="H1613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K1204" i="1" l="1"/>
  <c r="K1342" i="1"/>
  <c r="J1616" i="1"/>
  <c r="J1569" i="1"/>
  <c r="J1427" i="1"/>
  <c r="J1343" i="1"/>
  <c r="J1205" i="1"/>
  <c r="K1343" i="1"/>
  <c r="K1205" i="1"/>
  <c r="K1569" i="1"/>
  <c r="K1616" i="1"/>
  <c r="K1427" i="1"/>
  <c r="K1426" i="1"/>
  <c r="K1568" i="1"/>
  <c r="J1204" i="1"/>
  <c r="J1342" i="1"/>
  <c r="J1426" i="1"/>
  <c r="J1615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607" i="1"/>
  <c r="F1560" i="1"/>
  <c r="F1412" i="1"/>
  <c r="F1328" i="1"/>
  <c r="F1181" i="1"/>
  <c r="F1180" i="1" s="1"/>
  <c r="F1179" i="1" s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H1656" i="1"/>
  <c r="H1607" i="1"/>
  <c r="H1560" i="1"/>
  <c r="H1412" i="1"/>
  <c r="H1328" i="1"/>
  <c r="H1181" i="1"/>
  <c r="H1180" i="1" s="1"/>
  <c r="H1179" i="1" s="1"/>
  <c r="I1656" i="1"/>
  <c r="I1560" i="1"/>
  <c r="I1559" i="1" s="1"/>
  <c r="I1558" i="1" s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G1650" i="1"/>
  <c r="G1600" i="1"/>
  <c r="G1553" i="1"/>
  <c r="G1509" i="1"/>
  <c r="G1508" i="1" s="1"/>
  <c r="G1507" i="1" s="1"/>
  <c r="G1158" i="1"/>
  <c r="G1157" i="1" s="1"/>
  <c r="G1156" i="1" s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I1650" i="1"/>
  <c r="I1649" i="1" s="1"/>
  <c r="I1553" i="1"/>
  <c r="I1552" i="1" s="1"/>
  <c r="I1551" i="1" s="1"/>
  <c r="I1600" i="1"/>
  <c r="I1509" i="1"/>
  <c r="I1158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H1559" i="1"/>
  <c r="H1558" i="1" s="1"/>
  <c r="H1606" i="1"/>
  <c r="H1605" i="1" s="1"/>
  <c r="H1411" i="1"/>
  <c r="H1410" i="1" s="1"/>
  <c r="H1327" i="1"/>
  <c r="H1326" i="1" s="1"/>
  <c r="G1599" i="1"/>
  <c r="G1598" i="1" s="1"/>
  <c r="I1599" i="1"/>
  <c r="I1598" i="1" s="1"/>
  <c r="I1157" i="1"/>
  <c r="I1156" i="1" s="1"/>
  <c r="F1327" i="1"/>
  <c r="F1326" i="1" s="1"/>
  <c r="G1649" i="1"/>
  <c r="G1552" i="1"/>
  <c r="G1551" i="1" s="1"/>
  <c r="I1508" i="1"/>
  <c r="I1507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00" i="1" s="1"/>
  <c r="K37" i="1"/>
  <c r="K1158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181" i="1" s="1"/>
  <c r="K36" i="1"/>
  <c r="J1650" i="1" l="1"/>
  <c r="K1561" i="1"/>
  <c r="K1608" i="1"/>
  <c r="K1413" i="1"/>
  <c r="K1657" i="1"/>
  <c r="K1329" i="1"/>
  <c r="K1182" i="1"/>
  <c r="J1657" i="1"/>
  <c r="J1608" i="1"/>
  <c r="J1561" i="1"/>
  <c r="J1413" i="1"/>
  <c r="J1329" i="1"/>
  <c r="J1182" i="1"/>
  <c r="J1328" i="1"/>
  <c r="K1560" i="1"/>
  <c r="K1656" i="1"/>
  <c r="K1651" i="1"/>
  <c r="K1510" i="1"/>
  <c r="K1159" i="1"/>
  <c r="K1554" i="1"/>
  <c r="K1601" i="1"/>
  <c r="K1181" i="1"/>
  <c r="J1412" i="1"/>
  <c r="J1607" i="1"/>
  <c r="J1158" i="1"/>
  <c r="K1509" i="1"/>
  <c r="K1328" i="1"/>
  <c r="K1607" i="1"/>
  <c r="K1553" i="1"/>
  <c r="K1412" i="1"/>
  <c r="K1600" i="1"/>
  <c r="J1651" i="1"/>
  <c r="J1601" i="1"/>
  <c r="J1554" i="1"/>
  <c r="J1510" i="1"/>
  <c r="J1159" i="1"/>
  <c r="J1560" i="1"/>
  <c r="J1656" i="1"/>
  <c r="J1509" i="1"/>
  <c r="J1553" i="1"/>
  <c r="K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157" i="1" l="1"/>
  <c r="J1156" i="1" s="1"/>
  <c r="K1552" i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<sst xmlns="http://schemas.openxmlformats.org/spreadsheetml/2006/main" count="4755" uniqueCount="2179">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</sst>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04_Projects_Proposals\01_Current%20Projects\2022%20-%20AEGIS-CH\SP4%20-%20STEM\aegis_CLI_parametric5a~1001.xlsx" TargetMode="External"/><Relationship Id="rId1" Type="http://schemas.openxmlformats.org/officeDocument/2006/relationships/externalLinkPath" Target="file:///G:\04_Projects_Proposals\01_Current%20Projects\2022%20-%20AEGIS-CH\SP4%20-%20STEM\aegis_CLI_parametric5a~10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3.0010884855444432E-2</v>
          </cell>
          <cell r="G4">
            <v>4.4828004825082403E-2</v>
          </cell>
          <cell r="H4">
            <v>5.0676497889490989E-2</v>
          </cell>
          <cell r="I4">
            <v>1.4726451691883817</v>
          </cell>
          <cell r="J4">
            <v>2.2089771778849667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3.0010884855444432E-2</v>
          </cell>
          <cell r="G5">
            <v>4.4828004825082403E-2</v>
          </cell>
          <cell r="H5">
            <v>5.0676497889490989E-2</v>
          </cell>
          <cell r="I5">
            <v>1.4726451691883817</v>
          </cell>
          <cell r="J5">
            <v>2.2089771778849667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3.7103620942110001E-3</v>
          </cell>
          <cell r="G6">
            <v>1.6715441147486399E-3</v>
          </cell>
          <cell r="H6">
            <v>1.11361981533579E-4</v>
          </cell>
          <cell r="I6">
            <v>4.2728624525810603E-2</v>
          </cell>
          <cell r="J6">
            <v>8.5804695070831702E-2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3.7103620942110001E-3</v>
          </cell>
          <cell r="G7">
            <v>5.3819062089596297E-3</v>
          </cell>
          <cell r="H7">
            <v>5.4932681904932097E-3</v>
          </cell>
          <cell r="I7">
            <v>0.170185415048798</v>
          </cell>
          <cell r="J7">
            <v>0.25599011011963002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3.2682257036509377</v>
          </cell>
          <cell r="F8">
            <v>3.832010900996297</v>
          </cell>
          <cell r="G8">
            <v>3.7446914525576465</v>
          </cell>
          <cell r="H8">
            <v>3.8998971354513672</v>
          </cell>
          <cell r="I8">
            <v>4.159019450563231</v>
          </cell>
          <cell r="J8">
            <v>4.4922646145671647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3.2682257036509377</v>
          </cell>
          <cell r="F9">
            <v>3.832010900996297</v>
          </cell>
          <cell r="G9">
            <v>3.7446914525576465</v>
          </cell>
          <cell r="H9">
            <v>3.8998971354513672</v>
          </cell>
          <cell r="I9">
            <v>4.159019450563231</v>
          </cell>
          <cell r="J9">
            <v>4.4922646145671647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0.66997253586263816</v>
          </cell>
          <cell r="F10">
            <v>9.4856402133411316E-2</v>
          </cell>
          <cell r="G10">
            <v>6.3190560118799505E-2</v>
          </cell>
          <cell r="H10">
            <v>8.0463664002740687E-2</v>
          </cell>
          <cell r="I10">
            <v>9.4912937470744738E-2</v>
          </cell>
          <cell r="J10">
            <v>5.6066583982513143E-2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2.0850491855610307</v>
          </cell>
          <cell r="F11">
            <v>0.27642938521696409</v>
          </cell>
          <cell r="G11">
            <v>0.16538599801598033</v>
          </cell>
          <cell r="H11">
            <v>0.17077404383526115</v>
          </cell>
          <cell r="I11">
            <v>0.10749916148391338</v>
          </cell>
          <cell r="J11">
            <v>6.1968329664883061E-2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112.783200211443</v>
          </cell>
          <cell r="F12">
            <v>15.8396156313856</v>
          </cell>
          <cell r="G12">
            <v>10.797653669657199</v>
          </cell>
          <cell r="H12">
            <v>12.736494070545399</v>
          </cell>
          <cell r="I12">
            <v>15.2220952369396</v>
          </cell>
          <cell r="J12">
            <v>8.9634969312558699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1.9997021314085561</v>
          </cell>
          <cell r="F13">
            <v>0.28084424878343284</v>
          </cell>
          <cell r="G13">
            <v>0.19144776010030526</v>
          </cell>
          <cell r="H13">
            <v>0.22582436295293234</v>
          </cell>
          <cell r="I13">
            <v>0.26989530561949621</v>
          </cell>
          <cell r="J13">
            <v>0.15892725055418205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6.9630256220775696E-6</v>
          </cell>
          <cell r="G14">
            <v>5.7926289188116102E-5</v>
          </cell>
          <cell r="H14">
            <v>3.03889399325462E-3</v>
          </cell>
          <cell r="I14">
            <v>6.8178204167532097E-3</v>
          </cell>
          <cell r="J14">
            <v>5.6055282105169497E-5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3.0494077842856501E-2</v>
          </cell>
          <cell r="F15">
            <v>2.2555402564440684E-2</v>
          </cell>
          <cell r="G15">
            <v>1.500107248238209E-2</v>
          </cell>
          <cell r="H15">
            <v>7.6329537622542177E-3</v>
          </cell>
          <cell r="I15">
            <v>1.0521897199285896E-2</v>
          </cell>
          <cell r="J15">
            <v>8.1486715309288839E-3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6.7991041506688772</v>
          </cell>
          <cell r="F16">
            <v>4.3752469089216595E-3</v>
          </cell>
          <cell r="G16">
            <v>3.7614485700690993E-3</v>
          </cell>
          <cell r="H16">
            <v>1.4660536520260405E-3</v>
          </cell>
          <cell r="I16">
            <v>1.5999859592936039E-3</v>
          </cell>
          <cell r="J16">
            <v>1.0875541441217652E-3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6.7991041506688772</v>
          </cell>
          <cell r="F17">
            <v>4.3752469089216595E-3</v>
          </cell>
          <cell r="G17">
            <v>3.7614485700690993E-3</v>
          </cell>
          <cell r="H17">
            <v>1.4660536520260405E-3</v>
          </cell>
          <cell r="I17">
            <v>1.5999859592936039E-3</v>
          </cell>
          <cell r="J17">
            <v>1.0875541441217652E-3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1.12697538099034E-5</v>
          </cell>
          <cell r="F18">
            <v>9.2968186271474799E-6</v>
          </cell>
          <cell r="G18">
            <v>1.0531336761227401E-5</v>
          </cell>
          <cell r="H18">
            <v>1.1175615339671099E-5</v>
          </cell>
          <cell r="I18">
            <v>8.7348910435414597E-6</v>
          </cell>
          <cell r="J18">
            <v>1.1439736521079601E-5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1.4679615827392249</v>
          </cell>
          <cell r="F19">
            <v>4.6660444452000238E-3</v>
          </cell>
          <cell r="G19">
            <v>4.4654159530199689E-3</v>
          </cell>
          <cell r="H19">
            <v>4.0471391681671243E-3</v>
          </cell>
          <cell r="I19">
            <v>4.0250461253279468E-3</v>
          </cell>
          <cell r="J19">
            <v>4.0160885572508853E-3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1.154081820719516E-2</v>
          </cell>
          <cell r="F20">
            <v>1.1533044478930209E-2</v>
          </cell>
          <cell r="G20">
            <v>1.1684166412990506E-2</v>
          </cell>
          <cell r="H20">
            <v>1.6508108495400606E-2</v>
          </cell>
          <cell r="I20">
            <v>2.6955221281230315E-2</v>
          </cell>
          <cell r="J20">
            <v>1.6597106783641614E-2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1.1540818207195155E-2</v>
          </cell>
          <cell r="F21">
            <v>1.1533044478930202E-2</v>
          </cell>
          <cell r="G21">
            <v>1.168416641299049E-2</v>
          </cell>
          <cell r="H21">
            <v>1.6508108495400589E-2</v>
          </cell>
          <cell r="I21">
            <v>2.6955221281230284E-2</v>
          </cell>
          <cell r="J21">
            <v>1.6597106783641593E-2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1.2764673964145143E-2</v>
          </cell>
          <cell r="F22">
            <v>1.2756077271665117E-2</v>
          </cell>
          <cell r="G22">
            <v>1.29231976985113E-2</v>
          </cell>
          <cell r="H22">
            <v>1.825782542711351E-2</v>
          </cell>
          <cell r="I22">
            <v>2.981091968058356E-2</v>
          </cell>
          <cell r="J22">
            <v>1.8356250859288239E-2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1.2764673964145143E-2</v>
          </cell>
          <cell r="F23">
            <v>1.2756077271665117E-2</v>
          </cell>
          <cell r="G23">
            <v>1.29231976985113E-2</v>
          </cell>
          <cell r="H23">
            <v>1.825782542711351E-2</v>
          </cell>
          <cell r="I23">
            <v>2.981091968058356E-2</v>
          </cell>
          <cell r="J23">
            <v>1.8356250859288239E-2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4.7516479444726202E-3</v>
          </cell>
          <cell r="F24">
            <v>9.6900976940611593E-6</v>
          </cell>
          <cell r="G24">
            <v>5.4229740419655301E-5</v>
          </cell>
          <cell r="H24">
            <v>3.3267114810969899E-3</v>
          </cell>
          <cell r="I24">
            <v>2.0394840835797701E-3</v>
          </cell>
          <cell r="J24">
            <v>4.3843561563489397E-3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4.7537728781172923E-3</v>
          </cell>
          <cell r="F25">
            <v>4.7620026850409159E-3</v>
          </cell>
          <cell r="G25">
            <v>4.8131574528895698E-3</v>
          </cell>
          <cell r="H25">
            <v>6.8580118311492499E-3</v>
          </cell>
          <cell r="I25">
            <v>1.1156529847862555E-2</v>
          </cell>
          <cell r="J25">
            <v>6.9023638078967182E-3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3.8076919657100749E-6</v>
          </cell>
          <cell r="F26">
            <v>7.8833068089040478E-4</v>
          </cell>
          <cell r="G26">
            <v>9.436138224813502E-2</v>
          </cell>
          <cell r="H26">
            <v>5.2158351488149061E-2</v>
          </cell>
          <cell r="I26">
            <v>0.25027874909899689</v>
          </cell>
          <cell r="J26">
            <v>0.13248881854052044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3.8076919657100698E-6</v>
          </cell>
          <cell r="F27">
            <v>7.8768685000406616E-4</v>
          </cell>
          <cell r="G27">
            <v>9.4241023342206159E-2</v>
          </cell>
          <cell r="H27">
            <v>5.2158351488149166E-2</v>
          </cell>
          <cell r="I27">
            <v>0.25027874909899739</v>
          </cell>
          <cell r="J27">
            <v>0.13248881854052047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6.2678920639092156E-6</v>
          </cell>
          <cell r="F28">
            <v>9.6060679684789162E-4</v>
          </cell>
          <cell r="G28">
            <v>0.11233654590758568</v>
          </cell>
          <cell r="H28">
            <v>5.9953695187547507E-2</v>
          </cell>
          <cell r="I28">
            <v>0.26911850155580791</v>
          </cell>
          <cell r="J28">
            <v>0.13382865647566605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6.2678920639092156E-6</v>
          </cell>
          <cell r="F29">
            <v>9.6060679684789162E-4</v>
          </cell>
          <cell r="G29">
            <v>0.11233654590758568</v>
          </cell>
          <cell r="H29">
            <v>5.9953695187547507E-2</v>
          </cell>
          <cell r="I29">
            <v>0.26911850155580791</v>
          </cell>
          <cell r="J29">
            <v>0.13382865647566605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1.9663449115815201E-2</v>
          </cell>
          <cell r="F30">
            <v>2.9501742844375499E-4</v>
          </cell>
          <cell r="G30">
            <v>8.2354514626310892E-3</v>
          </cell>
          <cell r="H30">
            <v>4.83246308196236E-4</v>
          </cell>
          <cell r="I30">
            <v>3.0405733355909798E-4</v>
          </cell>
          <cell r="J30">
            <v>1.9920897061363399E-4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1.9663449115815201E-2</v>
          </cell>
          <cell r="F31">
            <v>1.9918857174363439E-2</v>
          </cell>
          <cell r="G31">
            <v>2.8017076136203356E-2</v>
          </cell>
          <cell r="H31">
            <v>2.8242314048945307E-2</v>
          </cell>
          <cell r="I31">
            <v>8.102053905879382E-2</v>
          </cell>
          <cell r="J31">
            <v>2.6022454332768799E-2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3.6691956080793377E-2</v>
          </cell>
          <cell r="J32">
            <v>4.6913156349549436E-2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3.706258189979128E-2</v>
          </cell>
          <cell r="J33">
            <v>4.7387026615706491E-2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7.3057958712502004E-6</v>
          </cell>
          <cell r="I34">
            <v>6.1395763779863903E-3</v>
          </cell>
          <cell r="J34">
            <v>6.1031811270969303E-4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7.3057958712502004E-6</v>
          </cell>
          <cell r="I35">
            <v>6.1690019569275801E-3</v>
          </cell>
          <cell r="J35">
            <v>6.7793200696372796E-3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1.1507265423938956E-2</v>
          </cell>
          <cell r="F36">
            <v>1.1497933024132089E-2</v>
          </cell>
          <cell r="G36">
            <v>1.1645704580579438E-2</v>
          </cell>
          <cell r="H36">
            <v>1.6230122603941431E-2</v>
          </cell>
          <cell r="I36">
            <v>3.0382687433220472E-2</v>
          </cell>
          <cell r="J36">
            <v>1.9689552876206943E-2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1.1507265423938946E-2</v>
          </cell>
          <cell r="F37">
            <v>1.1497933024132078E-2</v>
          </cell>
          <cell r="G37">
            <v>1.164570458057943E-2</v>
          </cell>
          <cell r="H37">
            <v>1.6230122603941414E-2</v>
          </cell>
          <cell r="I37">
            <v>3.0382687433220437E-2</v>
          </cell>
          <cell r="J37">
            <v>1.9689552876206919E-2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1.2727569122239251E-2</v>
          </cell>
          <cell r="F38">
            <v>1.2717248749827784E-2</v>
          </cell>
          <cell r="G38">
            <v>1.2880664112038826E-2</v>
          </cell>
          <cell r="H38">
            <v>1.7950410615863714E-2</v>
          </cell>
          <cell r="I38">
            <v>3.3601233838792176E-2</v>
          </cell>
          <cell r="J38">
            <v>2.1776080722921951E-2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1.2727569122239251E-2</v>
          </cell>
          <cell r="F39">
            <v>1.2717248749827784E-2</v>
          </cell>
          <cell r="G39">
            <v>1.2880664112038826E-2</v>
          </cell>
          <cell r="H39">
            <v>1.7950410615863714E-2</v>
          </cell>
          <cell r="I39">
            <v>3.3601233838792176E-2</v>
          </cell>
          <cell r="J39">
            <v>2.1776080722921951E-2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4.7382467516288397E-3</v>
          </cell>
          <cell r="F40">
            <v>9.6737057323111002E-6</v>
          </cell>
          <cell r="G40">
            <v>5.27146119987013E-5</v>
          </cell>
          <cell r="H40">
            <v>3.25670579118407E-3</v>
          </cell>
          <cell r="I40">
            <v>2.8035368239596602E-3</v>
          </cell>
          <cell r="J40">
            <v>5.0948714330350704E-3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4.7401267747559997E-3</v>
          </cell>
          <cell r="F41">
            <v>4.7483737452423385E-3</v>
          </cell>
          <cell r="G41">
            <v>4.7980749703148209E-3</v>
          </cell>
          <cell r="H41">
            <v>6.7766906041473703E-3</v>
          </cell>
          <cell r="I41">
            <v>1.2571011730980599E-2</v>
          </cell>
          <cell r="J41">
            <v>8.1123476423372465E-3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3.2341895308246298</v>
          </cell>
          <cell r="J42">
            <v>4.4441971373706313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830.30411516064146</v>
          </cell>
          <cell r="J43">
            <v>1140.9458649762921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-830.30411516064203</v>
          </cell>
          <cell r="J44">
            <v>-1140.9458649762901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896.69931957959295</v>
          </cell>
          <cell r="J45">
            <v>1208.0210910969199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9.6627081851249272</v>
          </cell>
          <cell r="J46">
            <v>13.01746865406164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0.120652503475167</v>
          </cell>
          <cell r="J47">
            <v>4.51407046736889E-2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0.120652503475167</v>
          </cell>
          <cell r="J48">
            <v>0.16579246439045725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5.4458434291377242E-2</v>
          </cell>
          <cell r="G49">
            <v>7.0945651801051141E-2</v>
          </cell>
          <cell r="H49">
            <v>0.1135777190629077</v>
          </cell>
          <cell r="I49">
            <v>0.25183245928573178</v>
          </cell>
          <cell r="J49">
            <v>0.45629207993501153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2.0385488372015299</v>
          </cell>
          <cell r="F50">
            <v>3.8269981700631606</v>
          </cell>
          <cell r="G50">
            <v>3.8515386643953393</v>
          </cell>
          <cell r="H50">
            <v>4.1332854025635148</v>
          </cell>
          <cell r="I50">
            <v>3.6027091366185422</v>
          </cell>
          <cell r="J50">
            <v>3.237427130903539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1.7982542569277911</v>
          </cell>
          <cell r="F51">
            <v>3.5391908279457409</v>
          </cell>
          <cell r="G51">
            <v>3.5422588993983544</v>
          </cell>
          <cell r="H51">
            <v>3.3131888864899532</v>
          </cell>
          <cell r="I51">
            <v>2.5362639659103174</v>
          </cell>
          <cell r="J51">
            <v>1.997916128453217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4.503215238873616</v>
          </cell>
          <cell r="F52">
            <v>1.8942419447316292</v>
          </cell>
          <cell r="G52">
            <v>1.8942470700020426</v>
          </cell>
          <cell r="H52">
            <v>1.8942575965693718</v>
          </cell>
          <cell r="I52">
            <v>1.8942866062965324</v>
          </cell>
          <cell r="J52">
            <v>1.8943886395320702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0.35008731112865837</v>
          </cell>
          <cell r="G53">
            <v>0.38260521000329084</v>
          </cell>
          <cell r="H53">
            <v>0.44356219986264578</v>
          </cell>
          <cell r="I53">
            <v>0.77969510488990146</v>
          </cell>
          <cell r="J53">
            <v>1.0481441330254802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9.2187483139837756</v>
          </cell>
          <cell r="F54">
            <v>10.683308356300881</v>
          </cell>
          <cell r="G54">
            <v>10.744073232697469</v>
          </cell>
          <cell r="H54">
            <v>10.876153053144822</v>
          </cell>
          <cell r="I54">
            <v>9.887762658687608</v>
          </cell>
          <cell r="J54">
            <v>9.3495595608846784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0.62769190927501695</v>
          </cell>
          <cell r="F55">
            <v>3.2515373036605601E-2</v>
          </cell>
          <cell r="G55">
            <v>2.7719878864363098E-3</v>
          </cell>
          <cell r="H55">
            <v>7.53569775454754E-3</v>
          </cell>
          <cell r="I55">
            <v>2.6979115087780999E-2</v>
          </cell>
          <cell r="J55">
            <v>3.5432200861890598E-2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0.62769190927501695</v>
          </cell>
          <cell r="F56">
            <v>0.66020728231162196</v>
          </cell>
          <cell r="G56">
            <v>0.66297927019805902</v>
          </cell>
          <cell r="H56">
            <v>0.67051496795260601</v>
          </cell>
          <cell r="I56">
            <v>0.70837455777454295</v>
          </cell>
          <cell r="J56">
            <v>0.74380675863643397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9.1714226924820341E-2</v>
          </cell>
          <cell r="F57">
            <v>9.7793540327847754E-4</v>
          </cell>
          <cell r="G57">
            <v>1.4944414796491006E-2</v>
          </cell>
          <cell r="H57">
            <v>1.0056132235695294E-2</v>
          </cell>
          <cell r="I57">
            <v>3.1810395536348124E-2</v>
          </cell>
          <cell r="J57">
            <v>4.0927604088562532E-2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9.1714226924820563E-2</v>
          </cell>
          <cell r="F58">
            <v>9.7728388069135102E-4</v>
          </cell>
          <cell r="G58">
            <v>1.4928863896598737E-2</v>
          </cell>
          <cell r="H58">
            <v>1.0056132235695294E-2</v>
          </cell>
          <cell r="I58">
            <v>3.1810395536348221E-2</v>
          </cell>
          <cell r="J58">
            <v>4.0927604088562559E-2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0.12228720294081179</v>
          </cell>
          <cell r="F59">
            <v>1.2883241486324986E-3</v>
          </cell>
          <cell r="G59">
            <v>1.9284682906680308E-2</v>
          </cell>
          <cell r="H59">
            <v>1.2571732335198852E-2</v>
          </cell>
          <cell r="I59">
            <v>3.7425561789506262E-2</v>
          </cell>
          <cell r="J59">
            <v>4.547668269459778E-2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0.12228720294081179</v>
          </cell>
          <cell r="F60">
            <v>1.2883241486324986E-3</v>
          </cell>
          <cell r="G60">
            <v>1.9284682906680308E-2</v>
          </cell>
          <cell r="H60">
            <v>1.2571732335198852E-2</v>
          </cell>
          <cell r="I60">
            <v>3.7425561789506262E-2</v>
          </cell>
          <cell r="J60">
            <v>4.547668269459778E-2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2.34266823938684E-2</v>
          </cell>
          <cell r="F61">
            <v>3.2291314315335601E-4</v>
          </cell>
          <cell r="G61">
            <v>3.3416833952680498E-4</v>
          </cell>
          <cell r="H61">
            <v>2.1228468934162499E-4</v>
          </cell>
          <cell r="I61">
            <v>1.7491446844187101E-3</v>
          </cell>
          <cell r="J61">
            <v>7.4019487955199002E-3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2.34266823938684E-2</v>
          </cell>
          <cell r="F62">
            <v>2.3701754888266906E-2</v>
          </cell>
          <cell r="G62">
            <v>2.3890409171303518E-2</v>
          </cell>
          <cell r="H62">
            <v>2.3743343048999232E-2</v>
          </cell>
          <cell r="I62">
            <v>2.1358831204385177E-2</v>
          </cell>
          <cell r="J62">
            <v>1.6824010948555578E-2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1.2268699863521561E-2</v>
          </cell>
          <cell r="I63">
            <v>1.8667247255350464E-2</v>
          </cell>
          <cell r="J63">
            <v>5.8465424865167823E-3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4.5446903621669489E-3</v>
          </cell>
          <cell r="I64">
            <v>7.2129582453238665E-3</v>
          </cell>
          <cell r="J64">
            <v>2.3524338665016627E-3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2.2040872254905173E-2</v>
          </cell>
          <cell r="I65">
            <v>3.4267674589356069E-2</v>
          </cell>
          <cell r="J65">
            <v>9.9191523090456507E-3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4.0447842738767001E-4</v>
          </cell>
          <cell r="I66">
            <v>3.7390352750738402E-5</v>
          </cell>
          <cell r="J66">
            <v>7.3193031357975301E-5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4.0447842738767001E-4</v>
          </cell>
          <cell r="I67">
            <v>6.4291710979910667E-4</v>
          </cell>
          <cell r="J67">
            <v>2.3940573236417036E-4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3.5600094255994565</v>
          </cell>
          <cell r="F68">
            <v>3.4647258257646949</v>
          </cell>
          <cell r="G68">
            <v>5.6035527598821876E-2</v>
          </cell>
          <cell r="H68">
            <v>5.0733101326496249E-3</v>
          </cell>
          <cell r="I68">
            <v>7.6935207567781364E-3</v>
          </cell>
          <cell r="J68">
            <v>2.23394038220556E-3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330.01287375306998</v>
          </cell>
          <cell r="F69">
            <v>321.18008404838702</v>
          </cell>
          <cell r="G69">
            <v>5.1944934084107901</v>
          </cell>
          <cell r="H69">
            <v>0.47029584929662099</v>
          </cell>
          <cell r="I69">
            <v>0.71318937415333405</v>
          </cell>
          <cell r="J69">
            <v>0.20708627343045499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3.5600094255994565</v>
          </cell>
          <cell r="F70">
            <v>3.4647258257646949</v>
          </cell>
          <cell r="G70">
            <v>5.6035527598821876E-2</v>
          </cell>
          <cell r="H70">
            <v>5.0733101326496249E-3</v>
          </cell>
          <cell r="I70">
            <v>7.6935207567781364E-3</v>
          </cell>
          <cell r="J70">
            <v>2.23394038220556E-3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2.3158294385915419E-5</v>
          </cell>
          <cell r="F71">
            <v>3.0961423529217587E-5</v>
          </cell>
          <cell r="G71">
            <v>3.1893804821451563E-5</v>
          </cell>
          <cell r="H71">
            <v>9.3731104489689354E-3</v>
          </cell>
          <cell r="I71">
            <v>2.1520042389437711E-2</v>
          </cell>
          <cell r="J71">
            <v>6.8423403664344355E-3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2.3158294385915463E-5</v>
          </cell>
          <cell r="F72">
            <v>3.094079633166318E-5</v>
          </cell>
          <cell r="G72">
            <v>3.1860616679077578E-5</v>
          </cell>
          <cell r="H72">
            <v>9.3731104489689354E-3</v>
          </cell>
          <cell r="I72">
            <v>2.1520042389437801E-2</v>
          </cell>
          <cell r="J72">
            <v>6.842340366434445E-3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1.8341400851669911E-5</v>
          </cell>
          <cell r="F73">
            <v>2.2429082228554804E-5</v>
          </cell>
          <cell r="G73">
            <v>2.3562001352204626E-5</v>
          </cell>
          <cell r="H73">
            <v>1.1717955101661041E-2</v>
          </cell>
          <cell r="I73">
            <v>2.5319263969428726E-2</v>
          </cell>
          <cell r="J73">
            <v>7.6041674477760187E-3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1.8341400851669911E-5</v>
          </cell>
          <cell r="F74">
            <v>2.2429082228554804E-5</v>
          </cell>
          <cell r="G74">
            <v>2.3562001352204626E-5</v>
          </cell>
          <cell r="H74">
            <v>1.1717955101661041E-2</v>
          </cell>
          <cell r="I74">
            <v>2.5319263969428726E-2</v>
          </cell>
          <cell r="J74">
            <v>7.6041674477760187E-3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2.3497898200099E-2</v>
          </cell>
          <cell r="F75">
            <v>5.8248641287488901E-4</v>
          </cell>
          <cell r="G75">
            <v>8.68832213592055E-4</v>
          </cell>
          <cell r="H75">
            <v>6.9025507579163596E-4</v>
          </cell>
          <cell r="I75">
            <v>2.1439721916695202E-3</v>
          </cell>
          <cell r="J75">
            <v>4.1373993623260996E-3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2.3497898200099E-2</v>
          </cell>
          <cell r="F76">
            <v>2.4005149298356118E-2</v>
          </cell>
          <cell r="G76">
            <v>2.4679276757760587E-2</v>
          </cell>
          <cell r="H76">
            <v>2.5057212408005118E-2</v>
          </cell>
          <cell r="I76">
            <v>3.285619878565757E-2</v>
          </cell>
          <cell r="J76">
            <v>1.8371572946249592E-2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3.8039216190347243</v>
          </cell>
          <cell r="J77">
            <v>158.78334634550481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-3.8039216190347198</v>
          </cell>
          <cell r="J78">
            <v>-158.78334634550501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4.1300846329865373E-2</v>
          </cell>
          <cell r="J79">
            <v>1.7397968063197815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4.6279655251196399</v>
          </cell>
          <cell r="J80">
            <v>180.12584454294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8.2056126331908633E-2</v>
          </cell>
          <cell r="J81">
            <v>3.1937206479244717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4.4403315882482102E-3</v>
          </cell>
          <cell r="J82">
            <v>0.15866117492505455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4.4403315882482102E-3</v>
          </cell>
          <cell r="J83">
            <v>0.154223262783177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4.4403315882482102E-3</v>
          </cell>
          <cell r="J84">
            <v>0.15866117492505433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0.54099640635087476</v>
          </cell>
          <cell r="J85">
            <v>0.71177558340627922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926.18855025103221</v>
          </cell>
          <cell r="J86">
            <v>1088.6475737905819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-926.18855025103198</v>
          </cell>
          <cell r="J87">
            <v>-1088.6475737905801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5.0759905183962974</v>
          </cell>
          <cell r="J88">
            <v>6.3063316689796398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1040.6612924168901</v>
          </cell>
          <cell r="J89">
            <v>1223.19952111301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11.214022547595802</v>
          </cell>
          <cell r="J90">
            <v>13.181029322338503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2.9560925995165601E-2</v>
          </cell>
          <cell r="J91">
            <v>9.3286758456229291E-3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2.9560925995165601E-2</v>
          </cell>
          <cell r="J92">
            <v>3.888881966267943E-2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0.16476269524976001</v>
          </cell>
          <cell r="I93">
            <v>0.46323852599985998</v>
          </cell>
          <cell r="J93">
            <v>0.32304897744362199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1.3741909901682119E-3</v>
          </cell>
          <cell r="I94">
            <v>3.8307526334456564E-3</v>
          </cell>
          <cell r="J94">
            <v>2.5775184370501786E-3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1.2269562412216171E-3</v>
          </cell>
          <cell r="I95">
            <v>3.6139175787223152E-3</v>
          </cell>
          <cell r="J95">
            <v>2.5775184370501786E-3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2.9213243838609941E-3</v>
          </cell>
          <cell r="I96">
            <v>8.213449042550721E-3</v>
          </cell>
          <cell r="J96">
            <v>5.7278187490003929E-3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1.0917853282446201E-4</v>
          </cell>
          <cell r="I97">
            <v>2.2586356280102901E-6</v>
          </cell>
          <cell r="J97">
            <v>3.13718864132814E-5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1.0917853282446201E-4</v>
          </cell>
          <cell r="I98">
            <v>3.2216300542413503E-4</v>
          </cell>
          <cell r="J98">
            <v>2.2954197366762617E-4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319.16503726854398</v>
          </cell>
          <cell r="F99">
            <v>95.739353720927696</v>
          </cell>
          <cell r="G99">
            <v>129.203123046325</v>
          </cell>
          <cell r="H99">
            <v>31.8147741374449</v>
          </cell>
          <cell r="I99">
            <v>25.784673536069299</v>
          </cell>
          <cell r="J99">
            <v>0.88526282799281797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5.8592246726925925</v>
          </cell>
          <cell r="F100">
            <v>1.6932031289072582</v>
          </cell>
          <cell r="G100">
            <v>2.6353794053688189</v>
          </cell>
          <cell r="H100">
            <v>0.56684982491867597</v>
          </cell>
          <cell r="I100">
            <v>0.48709466787554356</v>
          </cell>
          <cell r="J100">
            <v>3.3540747403590809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5.6589545614990202</v>
          </cell>
          <cell r="F101">
            <v>1.6975062716476534</v>
          </cell>
          <cell r="G101">
            <v>2.2908355150057678</v>
          </cell>
          <cell r="H101">
            <v>0.56409174002561913</v>
          </cell>
          <cell r="I101">
            <v>0.45717506269626362</v>
          </cell>
          <cell r="J101">
            <v>1.5696149432496777E-2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0.21898810510381997</v>
          </cell>
          <cell r="F102">
            <v>1.1059971417792518E-3</v>
          </cell>
          <cell r="G102">
            <v>0.35217602081413585</v>
          </cell>
          <cell r="H102">
            <v>3.2085953223930119E-3</v>
          </cell>
          <cell r="I102">
            <v>2.6597646247591849E-2</v>
          </cell>
          <cell r="J102">
            <v>3.3357694996458602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7.5125604712112303E-4</v>
          </cell>
          <cell r="H103">
            <v>1.3645312250987853E-3</v>
          </cell>
          <cell r="I103">
            <v>4.8822131991842748E-3</v>
          </cell>
          <cell r="J103">
            <v>1.3328258713979904E-2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4.2721866990799002E-4</v>
          </cell>
          <cell r="F104">
            <v>4.8447250083705901E-6</v>
          </cell>
          <cell r="G104">
            <v>6.35797589548354E-6</v>
          </cell>
          <cell r="H104">
            <v>8.1638476865163005E-6</v>
          </cell>
          <cell r="I104">
            <v>2.2587540097565402E-5</v>
          </cell>
          <cell r="J104">
            <v>3.8128263936748201E-5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1.027939213210888</v>
          </cell>
          <cell r="F105">
            <v>1.0279440579358965</v>
          </cell>
          <cell r="G105">
            <v>1.0279504159117918</v>
          </cell>
          <cell r="H105">
            <v>1.0279585797594784</v>
          </cell>
          <cell r="I105">
            <v>1.0279983365282441</v>
          </cell>
          <cell r="J105">
            <v>0.72520115156596088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692.94938058682999</v>
          </cell>
          <cell r="F106">
            <v>647.27537265193098</v>
          </cell>
          <cell r="G106">
            <v>595.50921843865797</v>
          </cell>
          <cell r="H106">
            <v>515.206459483706</v>
          </cell>
          <cell r="I106">
            <v>237.480549621699</v>
          </cell>
          <cell r="J106">
            <v>3.5258440393063397E-4</v>
          </cell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9.2452689059837319</v>
          </cell>
          <cell r="F107">
            <v>8.6358903608805235</v>
          </cell>
          <cell r="G107">
            <v>7.9503652295355796</v>
          </cell>
          <cell r="H107">
            <v>7.1135589611593897</v>
          </cell>
          <cell r="I107">
            <v>3.4574017740828977</v>
          </cell>
          <cell r="J107">
            <v>0.28896884683830748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9.4022982440546805</v>
          </cell>
          <cell r="F108">
            <v>8.7825695068104697</v>
          </cell>
          <cell r="G108">
            <v>8.0801793546629153</v>
          </cell>
          <cell r="H108">
            <v>6.9905896809186769</v>
          </cell>
          <cell r="I108">
            <v>3.2222598320447644</v>
          </cell>
          <cell r="J108">
            <v>4.7840489000085984E-6</v>
          </cell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5.22149169590083E-3</v>
          </cell>
          <cell r="H109">
            <v>0.24379804497677313</v>
          </cell>
          <cell r="I109">
            <v>0.2938733696959554</v>
          </cell>
          <cell r="J109">
            <v>0.29387800180181745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1.7329038146692615</v>
          </cell>
          <cell r="F110">
            <v>1.4182913958261889</v>
          </cell>
          <cell r="G110">
            <v>2.0007473492289733</v>
          </cell>
          <cell r="H110">
            <v>0.24787972332769118</v>
          </cell>
          <cell r="I110">
            <v>7.9717227981692205E-3</v>
          </cell>
          <cell r="J110">
            <v>9.4448772537730796E-4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114.38375792334401</v>
          </cell>
          <cell r="F111">
            <v>93.617140381162898</v>
          </cell>
          <cell r="G111">
            <v>132.06330237299301</v>
          </cell>
          <cell r="H111">
            <v>16.3617934401233</v>
          </cell>
          <cell r="I111">
            <v>0.52618939554462496</v>
          </cell>
          <cell r="J111">
            <v>6.2342788114727203E-2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2.0280808142436957</v>
          </cell>
          <cell r="F112">
            <v>1.6598783755525346</v>
          </cell>
          <cell r="G112">
            <v>2.3415479144147717</v>
          </cell>
          <cell r="H112">
            <v>0.29010272056956232</v>
          </cell>
          <cell r="I112">
            <v>9.3295992117841363E-3</v>
          </cell>
          <cell r="J112">
            <v>1.1053685835944527E-3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1.67695786461475E-4</v>
          </cell>
          <cell r="F113">
            <v>1.50509006667818E-4</v>
          </cell>
          <cell r="G113">
            <v>1.06856462595428E-4</v>
          </cell>
          <cell r="H113">
            <v>1.5070417353760799E-4</v>
          </cell>
          <cell r="I113">
            <v>8.9909717830041403E-5</v>
          </cell>
          <cell r="J113">
            <v>9.5112036604010506E-5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0.28012976883460744</v>
          </cell>
          <cell r="F114">
            <v>0.27642561240655628</v>
          </cell>
          <cell r="G114">
            <v>0.27578867404363772</v>
          </cell>
          <cell r="H114">
            <v>3.2899274161355352E-2</v>
          </cell>
          <cell r="I114">
            <v>6.6729018716418804E-3</v>
          </cell>
          <cell r="J114">
            <v>5.2023477503763378E-3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15.01381174419736</v>
          </cell>
          <cell r="F115">
            <v>9.6995280899431489</v>
          </cell>
          <cell r="G115">
            <v>6.7615993291392815</v>
          </cell>
          <cell r="H115">
            <v>2.9581504854399103</v>
          </cell>
          <cell r="I115">
            <v>4.6444672521774173</v>
          </cell>
          <cell r="J115">
            <v>6.0281429935063704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15.01381174419736</v>
          </cell>
          <cell r="F116">
            <v>9.6995280899431489</v>
          </cell>
          <cell r="G116">
            <v>6.7615993291392815</v>
          </cell>
          <cell r="H116">
            <v>2.9581504854399103</v>
          </cell>
          <cell r="I116">
            <v>4.6444672521774173</v>
          </cell>
          <cell r="J116">
            <v>6.0281429935063704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1.2344587735795E-5</v>
          </cell>
          <cell r="F117">
            <v>1.10414683192248E-5</v>
          </cell>
          <cell r="G117">
            <v>1.69277338117551E-5</v>
          </cell>
          <cell r="H117">
            <v>2.7563238387987902E-5</v>
          </cell>
          <cell r="I117">
            <v>5.4186573150222196E-3</v>
          </cell>
          <cell r="J117">
            <v>5.2383896269566502E-3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1.1899072785092084</v>
          </cell>
          <cell r="F118">
            <v>1.1898518971651932</v>
          </cell>
          <cell r="G118">
            <v>1.1898405307423903</v>
          </cell>
          <cell r="H118">
            <v>1.1898430992429339</v>
          </cell>
          <cell r="I118">
            <v>1.1898718480480792</v>
          </cell>
          <cell r="J118">
            <v>1.1999517262595791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1.4050533975833031</v>
          </cell>
          <cell r="F119">
            <v>1.2995415299437103</v>
          </cell>
          <cell r="G119">
            <v>1.3189390518162842</v>
          </cell>
          <cell r="H119">
            <v>1.2901792015660332</v>
          </cell>
          <cell r="I119">
            <v>0.7344044942742719</v>
          </cell>
          <cell r="J119">
            <v>0.50244376696547888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14.159866105696674</v>
          </cell>
          <cell r="F120">
            <v>13.051709660038547</v>
          </cell>
          <cell r="G120">
            <v>13.178280198762689</v>
          </cell>
          <cell r="H120">
            <v>12.779662538348093</v>
          </cell>
          <cell r="I120">
            <v>6.8906746992069152</v>
          </cell>
          <cell r="J120">
            <v>4.4516517753141374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2783.99790464841</v>
          </cell>
          <cell r="F121">
            <v>2574.9348050328299</v>
          </cell>
          <cell r="G121">
            <v>2613.36940142718</v>
          </cell>
          <cell r="H121">
            <v>2556.38412031799</v>
          </cell>
          <cell r="I121">
            <v>1455.1621858220001</v>
          </cell>
          <cell r="J121">
            <v>995.551056523184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29.999977420780287</v>
          </cell>
          <cell r="F122">
            <v>27.747142295612417</v>
          </cell>
          <cell r="G122">
            <v>28.161308205034246</v>
          </cell>
          <cell r="H122">
            <v>27.547242675840401</v>
          </cell>
          <cell r="I122">
            <v>15.680627002392267</v>
          </cell>
          <cell r="J122">
            <v>10.727920867706727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1.32353694138915E-6</v>
          </cell>
          <cell r="G123">
            <v>1.9053467338954301E-6</v>
          </cell>
          <cell r="H123">
            <v>5.3004749385449402E-6</v>
          </cell>
          <cell r="I123">
            <v>1.1070433846777399E-2</v>
          </cell>
          <cell r="J123">
            <v>2.7453877209230301E-2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7.6785284362193437E-2</v>
          </cell>
          <cell r="F124">
            <v>7.2067680429443767E-2</v>
          </cell>
          <cell r="G124">
            <v>7.2061359166561909E-2</v>
          </cell>
          <cell r="H124">
            <v>7.0493795091451636E-2</v>
          </cell>
          <cell r="I124">
            <v>6.1553901934238285E-2</v>
          </cell>
          <cell r="J124">
            <v>6.0775662942573083E-2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13.3848590578756</v>
          </cell>
          <cell r="F125">
            <v>0.95623888905697996</v>
          </cell>
          <cell r="G125">
            <v>5.0185878688986598</v>
          </cell>
          <cell r="H125">
            <v>3.4198747299537802</v>
          </cell>
          <cell r="I125">
            <v>33.099215697116499</v>
          </cell>
          <cell r="J125">
            <v>50.376086133447799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3.38818058703323E-2</v>
          </cell>
          <cell r="F126">
            <v>4.31478356455481E-3</v>
          </cell>
          <cell r="G126">
            <v>1.8084700404028372E-2</v>
          </cell>
          <cell r="H126">
            <v>1.5581264033500859E-2</v>
          </cell>
          <cell r="I126">
            <v>0.1651898415774517</v>
          </cell>
          <cell r="J126">
            <v>0.25783206703318468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8.1567310428577816E-2</v>
          </cell>
          <cell r="F127">
            <v>1.0282426018388824E-2</v>
          </cell>
          <cell r="G127">
            <v>4.2436849889876144E-2</v>
          </cell>
          <cell r="H127">
            <v>3.561431779085919E-2</v>
          </cell>
          <cell r="I127">
            <v>0.37095262670024248</v>
          </cell>
          <cell r="J127">
            <v>0.56011793872726356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0.23732019606162458</v>
          </cell>
          <cell r="F128">
            <v>1.6954590231506726E-2</v>
          </cell>
          <cell r="G128">
            <v>8.8982054413096798E-2</v>
          </cell>
          <cell r="H128">
            <v>6.0636076772230138E-2</v>
          </cell>
          <cell r="I128">
            <v>0.58686552654461854</v>
          </cell>
          <cell r="J128">
            <v>0.89319301655049343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5.6271429920634504E-6</v>
          </cell>
          <cell r="G129">
            <v>4.7613228939828999E-4</v>
          </cell>
          <cell r="H129">
            <v>2.5536856842724801E-5</v>
          </cell>
          <cell r="I129">
            <v>4.2239572411377297E-5</v>
          </cell>
          <cell r="J129">
            <v>1.1700963308773999E-2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4.1872795640314937E-3</v>
          </cell>
          <cell r="F130">
            <v>1.2923870003384214E-3</v>
          </cell>
          <cell r="G130">
            <v>1.6068343885622999E-3</v>
          </cell>
          <cell r="H130">
            <v>1.3855964124143778E-3</v>
          </cell>
          <cell r="I130">
            <v>1.468478327350361E-2</v>
          </cell>
          <cell r="J130">
            <v>2.2919220379971905E-2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8.9899026427982601E-3</v>
          </cell>
          <cell r="I131">
            <v>1.4466545122413054E-2</v>
          </cell>
          <cell r="J131">
            <v>3.8948912166370158E-3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2.3914026734537248E-2</v>
          </cell>
          <cell r="I132">
            <v>3.8482435301000276E-2</v>
          </cell>
          <cell r="J132">
            <v>1.036079436937927E-2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3.7525767179768132E-2</v>
          </cell>
          <cell r="I133">
            <v>5.8515014984043295E-2</v>
          </cell>
          <cell r="J133">
            <v>1.4716251900606553E-2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6.7360821023212903E-4</v>
          </cell>
          <cell r="I134">
            <v>2.3597899768669199E-4</v>
          </cell>
          <cell r="J134">
            <v>5.4252481871305799E-5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6.7360821023212903E-4</v>
          </cell>
          <cell r="I135">
            <v>1.0849899507424867E-3</v>
          </cell>
          <cell r="J135">
            <v>3.8960532653336313E-4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28.948627316179092</v>
          </cell>
          <cell r="F136">
            <v>21.595625541739224</v>
          </cell>
          <cell r="G136">
            <v>27.436579271758951</v>
          </cell>
          <cell r="H136">
            <v>13.446998190000203</v>
          </cell>
          <cell r="I136">
            <v>7.8417597909277088</v>
          </cell>
          <cell r="J136">
            <v>5.9997547894405567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28.948627316179092</v>
          </cell>
          <cell r="F137">
            <v>21.595625541739224</v>
          </cell>
          <cell r="G137">
            <v>27.436579271758951</v>
          </cell>
          <cell r="H137">
            <v>13.446998190000203</v>
          </cell>
          <cell r="I137">
            <v>7.8417597909277088</v>
          </cell>
          <cell r="J137">
            <v>5.9997547894405567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1.26877571483179E-5</v>
          </cell>
          <cell r="F138">
            <v>1.08776915239223E-5</v>
          </cell>
          <cell r="G138">
            <v>1.19339776003671E-5</v>
          </cell>
          <cell r="H138">
            <v>1.15605681145876E-5</v>
          </cell>
          <cell r="I138">
            <v>1.2528799329797501E-5</v>
          </cell>
          <cell r="J138">
            <v>1.70472647797026E-5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1.6999761992212883</v>
          </cell>
          <cell r="F139">
            <v>1.6999536006139955</v>
          </cell>
          <cell r="G139">
            <v>1.6999448443780549</v>
          </cell>
          <cell r="H139">
            <v>1.6999439847883013</v>
          </cell>
          <cell r="I139">
            <v>1.1999956579239641</v>
          </cell>
          <cell r="J139">
            <v>1.1999950171123661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308.40975318886575</v>
          </cell>
          <cell r="J140">
            <v>714.33062600874666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-308.40975318886598</v>
          </cell>
          <cell r="J141">
            <v>-714.330626008747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1.2288431586995325</v>
          </cell>
          <cell r="J142">
            <v>2.008974342251872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0.24261277652544266</v>
          </cell>
          <cell r="J143">
            <v>0.59222520295900904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403.66311152209403</v>
          </cell>
          <cell r="J144">
            <v>985.35399318991495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4.3498180120915313</v>
          </cell>
          <cell r="J145">
            <v>10.618038719718912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2.3981504865482402E-2</v>
          </cell>
          <cell r="J146">
            <v>2.8849998601324402E-2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2.3981504865482402E-2</v>
          </cell>
          <cell r="J147">
            <v>5.2830917578923164E-2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0.66104985078948197</v>
          </cell>
          <cell r="I148">
            <v>2.2560846883585901</v>
          </cell>
          <cell r="J148">
            <v>1.5297855486819101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5.513437053393121E-3</v>
          </cell>
          <cell r="I149">
            <v>1.8656700330681699E-2</v>
          </cell>
          <cell r="J149">
            <v>1.2205735760759936E-2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4.922711654815292E-3</v>
          </cell>
          <cell r="I150">
            <v>1.7600660689322357E-2</v>
          </cell>
          <cell r="J150">
            <v>1.2205735760759936E-2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1.1720742035274498E-2</v>
          </cell>
          <cell r="I151">
            <v>4.0001501566641708E-2</v>
          </cell>
          <cell r="J151">
            <v>2.7123857246133202E-2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4.3912527840803199E-4</v>
          </cell>
          <cell r="I152">
            <v>7.6629636372103601E-6</v>
          </cell>
          <cell r="J152">
            <v>7.3943771697073396E-5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4.3912527840803199E-4</v>
          </cell>
          <cell r="I153">
            <v>1.5678610517499167E-3</v>
          </cell>
          <cell r="J153">
            <v>1.0876622812564772E-3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1.3195559708331325E-2</v>
          </cell>
          <cell r="G154">
            <v>1.5751493940341831E-2</v>
          </cell>
          <cell r="H154">
            <v>1.6188607408357734E-2</v>
          </cell>
          <cell r="I154">
            <v>1.6882781494412274E-2</v>
          </cell>
          <cell r="J154">
            <v>1.7332687481486447E-2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1.3195559708331325E-2</v>
          </cell>
          <cell r="G155">
            <v>1.5751493940341831E-2</v>
          </cell>
          <cell r="H155">
            <v>1.6188607408357734E-2</v>
          </cell>
          <cell r="I155">
            <v>1.6882781494412274E-2</v>
          </cell>
          <cell r="J155">
            <v>1.7332687481486447E-2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1.19047257616651E-3</v>
          </cell>
          <cell r="G156">
            <v>2.3284898688565701E-4</v>
          </cell>
          <cell r="H156">
            <v>4.9652835585017997E-6</v>
          </cell>
          <cell r="I156">
            <v>1.2178609081268001E-6</v>
          </cell>
          <cell r="J156">
            <v>6.2868626108805399E-7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1.19047257616651E-3</v>
          </cell>
          <cell r="G157">
            <v>1.42332156305217E-3</v>
          </cell>
          <cell r="H157">
            <v>1.42828684661067E-3</v>
          </cell>
          <cell r="I157">
            <v>1.43802791176996E-3</v>
          </cell>
          <cell r="J157">
            <v>1.43865659803105E-3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0.11258835421653089</v>
          </cell>
          <cell r="F158">
            <v>0.11274330279003321</v>
          </cell>
          <cell r="G158">
            <v>0.10855959221362085</v>
          </cell>
          <cell r="H158">
            <v>0.11235437498446396</v>
          </cell>
          <cell r="I158">
            <v>0.10883665124925727</v>
          </cell>
          <cell r="J158">
            <v>0.11362950029655605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5.6294177108265382</v>
          </cell>
          <cell r="F159">
            <v>5.6371651395016631</v>
          </cell>
          <cell r="G159">
            <v>5.4279796106810432</v>
          </cell>
          <cell r="H159">
            <v>5.6177187492231999</v>
          </cell>
          <cell r="I159">
            <v>5.4418325624628681</v>
          </cell>
          <cell r="J159">
            <v>5.6814750148277993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9.6793816525011813</v>
          </cell>
          <cell r="F160">
            <v>9.6927028027202837</v>
          </cell>
          <cell r="G160">
            <v>9.3330232277367067</v>
          </cell>
          <cell r="H160">
            <v>9.6592661236643433</v>
          </cell>
          <cell r="I160">
            <v>9.3568423888290067</v>
          </cell>
          <cell r="J160">
            <v>9.7688904683524793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4.1188990885587199E-3</v>
          </cell>
          <cell r="F161">
            <v>2.8792779065219101E-4</v>
          </cell>
          <cell r="G161">
            <v>8.7019860107497806E-6</v>
          </cell>
          <cell r="H161">
            <v>7.2863979337115595E-2</v>
          </cell>
          <cell r="I161">
            <v>1.4261747993861601E-2</v>
          </cell>
          <cell r="J161">
            <v>8.8297880794731998E-2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0.21268567807268529</v>
          </cell>
          <cell r="F162">
            <v>0.21296618764546646</v>
          </cell>
          <cell r="G162">
            <v>0.21294748463525617</v>
          </cell>
          <cell r="H162">
            <v>0.21222815706617768</v>
          </cell>
          <cell r="I162">
            <v>0.20557752644764582</v>
          </cell>
          <cell r="J162">
            <v>0.2146336403022705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5.7759055344994135</v>
          </cell>
          <cell r="J163">
            <v>5.0264618142839907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-5.7759055344994197</v>
          </cell>
          <cell r="J164">
            <v>-5.0264618142839899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3.7281723507407112E-2</v>
          </cell>
          <cell r="J165">
            <v>3.2444290936090733E-2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4.2225581912441461E-2</v>
          </cell>
          <cell r="J166">
            <v>3.585947945567932E-2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6.7646307981388896</v>
          </cell>
          <cell r="J167">
            <v>5.7637141457705496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0.11994026237834915</v>
          </cell>
          <cell r="J168">
            <v>0.1021935132228821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3.5232780368879501E-3</v>
          </cell>
          <cell r="J169">
            <v>7.6595454436955698E-6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3.5232780368879501E-3</v>
          </cell>
          <cell r="J170">
            <v>3.5260136426383867E-3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3.2944555611759143</v>
          </cell>
          <cell r="G171">
            <v>6.8323824902231411</v>
          </cell>
          <cell r="H171">
            <v>8.766609095077845</v>
          </cell>
          <cell r="I171">
            <v>11.782061510116604</v>
          </cell>
          <cell r="J171">
            <v>15.834444365671823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3.2944555611759143</v>
          </cell>
          <cell r="G172">
            <v>6.8323824902231411</v>
          </cell>
          <cell r="H172">
            <v>8.766609095077845</v>
          </cell>
          <cell r="I172">
            <v>11.782061510116604</v>
          </cell>
          <cell r="J172">
            <v>15.834444365671823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3.2944555611759099</v>
          </cell>
          <cell r="G173">
            <v>6.83238249022315</v>
          </cell>
          <cell r="H173">
            <v>8.7666090950778504</v>
          </cell>
          <cell r="I173">
            <v>11.7820615101166</v>
          </cell>
          <cell r="J173">
            <v>15.8344443656718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1.7844804878361501E-7</v>
          </cell>
          <cell r="G174">
            <v>1.00470830921135</v>
          </cell>
          <cell r="H174">
            <v>0.43178807249008799</v>
          </cell>
          <cell r="I174">
            <v>0.87413794639215303</v>
          </cell>
          <cell r="J174">
            <v>2.8853915894142501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1.1231014400160588</v>
          </cell>
          <cell r="G175">
            <v>2.1799374876593998</v>
          </cell>
          <cell r="H175">
            <v>2.5271557383901699</v>
          </cell>
          <cell r="I175">
            <v>3.396422898529849</v>
          </cell>
          <cell r="J175">
            <v>4.5646066473521003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5.6100063282835393</v>
          </cell>
          <cell r="F176">
            <v>6.0767086904689345</v>
          </cell>
          <cell r="G176">
            <v>6.0797015214036394</v>
          </cell>
          <cell r="H176">
            <v>8.088024344379626</v>
          </cell>
          <cell r="I176">
            <v>8.0882205185047926</v>
          </cell>
          <cell r="J176">
            <v>8.0895439009401908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6.0987826133404228</v>
          </cell>
          <cell r="F177">
            <v>6.6044106165944454</v>
          </cell>
          <cell r="G177">
            <v>6.6050595109995553</v>
          </cell>
          <cell r="H177">
            <v>8.7811579239205866</v>
          </cell>
          <cell r="I177">
            <v>8.7698588872305372</v>
          </cell>
          <cell r="J177">
            <v>8.759810041043087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0.84970252960243997</v>
          </cell>
          <cell r="F178">
            <v>2.3497552821773798E-6</v>
          </cell>
          <cell r="G178">
            <v>1.8872635888248199E-6</v>
          </cell>
          <cell r="H178">
            <v>1.5900108091641901E-6</v>
          </cell>
          <cell r="I178">
            <v>1.8881618483777101E-6</v>
          </cell>
          <cell r="J178">
            <v>2.7676241319086198E-6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0.84970252960243997</v>
          </cell>
          <cell r="F179">
            <v>0.84970487935772199</v>
          </cell>
          <cell r="G179">
            <v>0.84970676662131095</v>
          </cell>
          <cell r="H179">
            <v>0.84970835663211997</v>
          </cell>
          <cell r="I179">
            <v>0.84971174090967505</v>
          </cell>
          <cell r="J179">
            <v>0.84971450853380703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4.2808473491179368E-3</v>
          </cell>
          <cell r="G180">
            <v>8.3546810873932204E-3</v>
          </cell>
          <cell r="H180">
            <v>8.7317471969639085E-3</v>
          </cell>
          <cell r="I180">
            <v>1.8418455634480465E-2</v>
          </cell>
          <cell r="J180">
            <v>1.9651926526623346E-2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4.2808473491179368E-3</v>
          </cell>
          <cell r="G181">
            <v>8.3546810873932204E-3</v>
          </cell>
          <cell r="H181">
            <v>8.7317471969639085E-3</v>
          </cell>
          <cell r="I181">
            <v>1.8418455634480465E-2</v>
          </cell>
          <cell r="J181">
            <v>1.9651926526623346E-2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3.7094534358326098E-4</v>
          </cell>
          <cell r="G182">
            <v>3.40135624269574E-4</v>
          </cell>
          <cell r="H182">
            <v>1.66795848207722E-5</v>
          </cell>
          <cell r="I182">
            <v>8.6831279927014202E-6</v>
          </cell>
          <cell r="J182">
            <v>5.2980090291351098E-6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3.7094534358326098E-4</v>
          </cell>
          <cell r="G183">
            <v>7.1108096785283499E-4</v>
          </cell>
          <cell r="H183">
            <v>7.2776055267360701E-4</v>
          </cell>
          <cell r="I183">
            <v>1.35826226307389E-3</v>
          </cell>
          <cell r="J183">
            <v>1.36356027210303E-3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2.664496146088113E-2</v>
          </cell>
          <cell r="G184">
            <v>5.8164092209863308E-2</v>
          </cell>
          <cell r="H184">
            <v>5.9086054160182956E-2</v>
          </cell>
          <cell r="I184">
            <v>6.3286235747774866E-2</v>
          </cell>
          <cell r="J184">
            <v>5.9636158548693023E-2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2.664496146088113E-2</v>
          </cell>
          <cell r="G185">
            <v>5.8164092209863308E-2</v>
          </cell>
          <cell r="H185">
            <v>5.9086054160182956E-2</v>
          </cell>
          <cell r="I185">
            <v>6.3286235747774866E-2</v>
          </cell>
          <cell r="J185">
            <v>5.9636158548693023E-2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2.3083773192079399E-3</v>
          </cell>
          <cell r="G186">
            <v>2.6834485449795898E-3</v>
          </cell>
          <cell r="H186">
            <v>1.7092379385751999E-5</v>
          </cell>
          <cell r="I186">
            <v>4.9065088319138501E-8</v>
          </cell>
          <cell r="J186">
            <v>6.0552681681015595E-8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2.3083773192079399E-3</v>
          </cell>
          <cell r="G187">
            <v>4.9918258641875298E-3</v>
          </cell>
          <cell r="H187">
            <v>5.0089182435732798E-3</v>
          </cell>
          <cell r="I187">
            <v>5.0208658999174203E-3</v>
          </cell>
          <cell r="J187">
            <v>5.0209264525990999E-3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0.66143675856397133</v>
          </cell>
          <cell r="F188">
            <v>1.8157915745051119</v>
          </cell>
          <cell r="G188">
            <v>3.3418078663323363</v>
          </cell>
          <cell r="H188">
            <v>5.5156340571272242</v>
          </cell>
          <cell r="I188">
            <v>8.0626372616583861</v>
          </cell>
          <cell r="J188">
            <v>7.8779946055518198E-3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0.17295049405071267</v>
          </cell>
          <cell r="F189">
            <v>0.52138671899094724</v>
          </cell>
          <cell r="G189">
            <v>1.1252232794020609</v>
          </cell>
          <cell r="H189">
            <v>2.6073906451874076</v>
          </cell>
          <cell r="I189">
            <v>3.811428523693043</v>
          </cell>
          <cell r="J189">
            <v>3.7241429044426672E-3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0.88036579120008551</v>
          </cell>
          <cell r="F190">
            <v>2.3100553830585375</v>
          </cell>
          <cell r="G190">
            <v>4.4877050518094439</v>
          </cell>
          <cell r="H190">
            <v>7.7067717011776473</v>
          </cell>
          <cell r="I190">
            <v>10.820251730983477</v>
          </cell>
          <cell r="J190">
            <v>1.1187529182100277E-2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1.76018946565163E-2</v>
          </cell>
          <cell r="G191">
            <v>2.2327423852157899E-2</v>
          </cell>
          <cell r="H191">
            <v>5.4809153284832303E-2</v>
          </cell>
          <cell r="I191">
            <v>2.34305328231642E-2</v>
          </cell>
          <cell r="J191">
            <v>2.88694969405421E-6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1.267754218093345E-2</v>
          </cell>
          <cell r="F192">
            <v>1.9280155253785736E-2</v>
          </cell>
          <cell r="G192">
            <v>4.1606365456452132E-2</v>
          </cell>
          <cell r="H192">
            <v>9.6411124956114508E-2</v>
          </cell>
          <cell r="I192">
            <v>0.15479730641446218</v>
          </cell>
          <cell r="J192">
            <v>2.7786096345389782E-4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7.3347136618954261E-3</v>
          </cell>
          <cell r="G193">
            <v>1.2802407491245478E-2</v>
          </cell>
          <cell r="H193">
            <v>1.3840629930504455E-2</v>
          </cell>
          <cell r="I193">
            <v>0.46695535645050773</v>
          </cell>
          <cell r="J193">
            <v>5.9918570290949988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7.3347136618954261E-3</v>
          </cell>
          <cell r="G194">
            <v>1.2802407491245478E-2</v>
          </cell>
          <cell r="H194">
            <v>1.3840629930504455E-2</v>
          </cell>
          <cell r="I194">
            <v>0.46695535645050773</v>
          </cell>
          <cell r="J194">
            <v>5.9918570290949988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6.3206925119319501E-4</v>
          </cell>
          <cell r="G195">
            <v>4.5237246971557702E-4</v>
          </cell>
          <cell r="H195">
            <v>2.41515725270434E-5</v>
          </cell>
          <cell r="I195">
            <v>2.7394572000476999E-2</v>
          </cell>
          <cell r="J195">
            <v>0.39277545671951303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6.3206925119319501E-4</v>
          </cell>
          <cell r="G196">
            <v>1.08444172090877E-3</v>
          </cell>
          <cell r="H196">
            <v>1.1085932934358201E-3</v>
          </cell>
          <cell r="I196">
            <v>3.3198975198260497E-2</v>
          </cell>
          <cell r="J196">
            <v>0.42597443191777301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1.5231635057980522E-5</v>
          </cell>
          <cell r="F197">
            <v>3.0889329855658448E-5</v>
          </cell>
          <cell r="G197">
            <v>3.1551244063541854E-5</v>
          </cell>
          <cell r="H197">
            <v>1.6215104554450441E-2</v>
          </cell>
          <cell r="I197">
            <v>4.6042812907948837E-2</v>
          </cell>
          <cell r="J197">
            <v>5.5567455272979079E-2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1.5231635057980544E-5</v>
          </cell>
          <cell r="F198">
            <v>3.0914577839193116E-5</v>
          </cell>
          <cell r="G198">
            <v>3.1591539394402058E-5</v>
          </cell>
          <cell r="H198">
            <v>1.621510455445041E-2</v>
          </cell>
          <cell r="I198">
            <v>4.6042812907948781E-2</v>
          </cell>
          <cell r="J198">
            <v>5.5567455272979065E-2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1.5231635057980544E-5</v>
          </cell>
          <cell r="F199">
            <v>3.0914577839193116E-5</v>
          </cell>
          <cell r="G199">
            <v>3.1591539394402058E-5</v>
          </cell>
          <cell r="H199">
            <v>1.8639618252395473E-2</v>
          </cell>
          <cell r="I199">
            <v>4.9509968016589294E-2</v>
          </cell>
          <cell r="J199">
            <v>5.6130309740466261E-2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1.5231635057980544E-5</v>
          </cell>
          <cell r="F200">
            <v>3.0914577839193116E-5</v>
          </cell>
          <cell r="G200">
            <v>3.1591539394402058E-5</v>
          </cell>
          <cell r="H200">
            <v>1.8639618252395473E-2</v>
          </cell>
          <cell r="I200">
            <v>4.9509968016589294E-2</v>
          </cell>
          <cell r="J200">
            <v>5.6130309740466261E-2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1.20125822049245E-2</v>
          </cell>
          <cell r="F201">
            <v>3.2395723902825399E-4</v>
          </cell>
          <cell r="G201">
            <v>5.6216125990223595E-4</v>
          </cell>
          <cell r="H201">
            <v>5.8246314237202397E-4</v>
          </cell>
          <cell r="I201">
            <v>1.1542195586156899E-3</v>
          </cell>
          <cell r="J201">
            <v>2.3482970384571E-3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1.20125822049245E-2</v>
          </cell>
          <cell r="F202">
            <v>1.2298179990776519E-2</v>
          </cell>
          <cell r="G202">
            <v>1.2764962009133596E-2</v>
          </cell>
          <cell r="H202">
            <v>1.3207617006798931E-2</v>
          </cell>
          <cell r="I202">
            <v>1.863455172244257E-2</v>
          </cell>
          <cell r="J202">
            <v>1.0355131706266431E-2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1.4865948048391325E-4</v>
          </cell>
          <cell r="G203">
            <v>2.0823398192219922</v>
          </cell>
          <cell r="H203">
            <v>2.6718693627416097</v>
          </cell>
          <cell r="I203">
            <v>3.5920376686808555</v>
          </cell>
          <cell r="J203">
            <v>9.5534566852117422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1.4865948048391325E-4</v>
          </cell>
          <cell r="G204">
            <v>2.0823398192219922</v>
          </cell>
          <cell r="H204">
            <v>2.6718693627416097</v>
          </cell>
          <cell r="I204">
            <v>3.5920376686808555</v>
          </cell>
          <cell r="J204">
            <v>9.5534566852117422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1.4865948048391301E-4</v>
          </cell>
          <cell r="G205">
            <v>2.08233981922199</v>
          </cell>
          <cell r="H205">
            <v>2.6718693627416101</v>
          </cell>
          <cell r="I205">
            <v>3.5920376686808599</v>
          </cell>
          <cell r="J205">
            <v>9.5534566852117404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5.06915918341047E-5</v>
          </cell>
          <cell r="G206">
            <v>0.66433833312150103</v>
          </cell>
          <cell r="H206">
            <v>0.10583098559869999</v>
          </cell>
          <cell r="I206">
            <v>0.14238250280433701</v>
          </cell>
          <cell r="J206">
            <v>2.4861447572962501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5.06915918341047E-5</v>
          </cell>
          <cell r="G207">
            <v>0.66438902471333505</v>
          </cell>
          <cell r="H207">
            <v>0.77022001031203502</v>
          </cell>
          <cell r="I207">
            <v>1.0354777983338801</v>
          </cell>
          <cell r="J207">
            <v>2.7539810114522099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0.96588626749459494</v>
          </cell>
          <cell r="F208">
            <v>2.5324031929003701E-3</v>
          </cell>
          <cell r="G208">
            <v>4.0553664083037962E-2</v>
          </cell>
          <cell r="H208">
            <v>5.4047579578380245E-2</v>
          </cell>
          <cell r="I208">
            <v>1.3486690258702321E-2</v>
          </cell>
          <cell r="J208">
            <v>3.0811602992997793E-3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1.8035615232838071</v>
          </cell>
          <cell r="F209">
            <v>4.8661519294954624E-3</v>
          </cell>
          <cell r="G209">
            <v>8.1228838192148281E-2</v>
          </cell>
          <cell r="H209">
            <v>0.11559327702057587</v>
          </cell>
          <cell r="I209">
            <v>2.8534258317207673E-2</v>
          </cell>
          <cell r="J209">
            <v>6.4495675157421996E-3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216.07651361651801</v>
          </cell>
          <cell r="F210">
            <v>1.04306738361355</v>
          </cell>
          <cell r="G210">
            <v>9.7606877962993703</v>
          </cell>
          <cell r="H210">
            <v>12.615641459488399</v>
          </cell>
          <cell r="I210">
            <v>3.3445919438443998</v>
          </cell>
          <cell r="J210">
            <v>0.80824806655064496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3.8311438584489022</v>
          </cell>
          <cell r="F211">
            <v>1.8494102546339531E-2</v>
          </cell>
          <cell r="G211">
            <v>0.17306184035991792</v>
          </cell>
          <cell r="H211">
            <v>0.2236815861611425</v>
          </cell>
          <cell r="I211">
            <v>5.9301275600077939E-2</v>
          </cell>
          <cell r="J211">
            <v>1.4330639477848321E-2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6.8766333894979802E-6</v>
          </cell>
          <cell r="G212">
            <v>3.7439410217463701E-3</v>
          </cell>
          <cell r="H212">
            <v>2.7043308534704398E-4</v>
          </cell>
          <cell r="I212">
            <v>1.09380966603839E-5</v>
          </cell>
          <cell r="J212">
            <v>5.1633335856857399E-5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9.5530504734363392E-2</v>
          </cell>
          <cell r="F213">
            <v>8.6171157020069333E-4</v>
          </cell>
          <cell r="G213">
            <v>4.6000824616917596E-3</v>
          </cell>
          <cell r="H213">
            <v>4.853624371584507E-3</v>
          </cell>
          <cell r="I213">
            <v>4.4975351954364079E-3</v>
          </cell>
          <cell r="J213">
            <v>1.0442534031133181E-3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12.841923334120317</v>
          </cell>
          <cell r="F214">
            <v>16.033053758976109</v>
          </cell>
          <cell r="G214">
            <v>5.6380166285080451</v>
          </cell>
          <cell r="H214">
            <v>12.605835026067107</v>
          </cell>
          <cell r="I214">
            <v>13.123639463951873</v>
          </cell>
          <cell r="J214">
            <v>13.839605827890088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12.841923334120317</v>
          </cell>
          <cell r="F215">
            <v>16.033053758976109</v>
          </cell>
          <cell r="G215">
            <v>5.6380166285080451</v>
          </cell>
          <cell r="H215">
            <v>12.605835026067107</v>
          </cell>
          <cell r="I215">
            <v>13.123639463951873</v>
          </cell>
          <cell r="J215">
            <v>13.839605827890088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16.052406257081206</v>
          </cell>
          <cell r="F216">
            <v>20.041319288124647</v>
          </cell>
          <cell r="G216">
            <v>7.0475228776209118</v>
          </cell>
          <cell r="H216">
            <v>15.757295860409121</v>
          </cell>
          <cell r="I216">
            <v>16.404551416716984</v>
          </cell>
          <cell r="J216">
            <v>17.299509402916435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16.052406257081206</v>
          </cell>
          <cell r="F217">
            <v>20.041319288124647</v>
          </cell>
          <cell r="G217">
            <v>7.0475228776209118</v>
          </cell>
          <cell r="H217">
            <v>15.757295860409121</v>
          </cell>
          <cell r="I217">
            <v>16.404551416716984</v>
          </cell>
          <cell r="J217">
            <v>17.299509402916435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2.3158294249059604E-5</v>
          </cell>
          <cell r="F219">
            <v>1.4615721781615881E-3</v>
          </cell>
          <cell r="G219">
            <v>1.3671045371618782E-2</v>
          </cell>
          <cell r="H219">
            <v>1.0561786336569212E-2</v>
          </cell>
          <cell r="I219">
            <v>2.4602901228352441E-2</v>
          </cell>
          <cell r="J219">
            <v>1.1098054083895439E-2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2.3158294249059659E-5</v>
          </cell>
          <cell r="F220">
            <v>1.4605984458643483E-3</v>
          </cell>
          <cell r="G220">
            <v>1.3656819517954265E-2</v>
          </cell>
          <cell r="H220">
            <v>1.0561786336569212E-2</v>
          </cell>
          <cell r="I220">
            <v>2.4602901228352524E-2</v>
          </cell>
          <cell r="J220">
            <v>1.1098054083895451E-2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1.8341400351512402E-5</v>
          </cell>
          <cell r="F221">
            <v>1.9246883275720796E-3</v>
          </cell>
          <cell r="G221">
            <v>1.7641625584440459E-2</v>
          </cell>
          <cell r="H221">
            <v>1.3203799961229508E-2</v>
          </cell>
          <cell r="I221">
            <v>2.8946156721176345E-2</v>
          </cell>
          <cell r="J221">
            <v>1.2332738245114605E-2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1.8341400351512402E-5</v>
          </cell>
          <cell r="F222">
            <v>1.9246883275720796E-3</v>
          </cell>
          <cell r="G222">
            <v>1.7641625584440459E-2</v>
          </cell>
          <cell r="H222">
            <v>1.3203799961229508E-2</v>
          </cell>
          <cell r="I222">
            <v>2.8946156721176345E-2</v>
          </cell>
          <cell r="J222">
            <v>1.2332738245114605E-2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2.0270040867424E-2</v>
          </cell>
          <cell r="F223">
            <v>5.8940492996047004E-4</v>
          </cell>
          <cell r="G223">
            <v>4.6904577697611698E-4</v>
          </cell>
          <cell r="H223">
            <v>2.4033867856650701E-4</v>
          </cell>
          <cell r="I223">
            <v>1.7654538991358801E-3</v>
          </cell>
          <cell r="J223">
            <v>2.5934737921415999E-3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2.0270040867424E-2</v>
          </cell>
          <cell r="F224">
            <v>2.0818835020347589E-2</v>
          </cell>
          <cell r="G224">
            <v>2.1161774862079045E-2</v>
          </cell>
          <cell r="H224">
            <v>2.10731968486895E-2</v>
          </cell>
          <cell r="I224">
            <v>2.0575631774626468E-2</v>
          </cell>
          <cell r="J224">
            <v>1.1678793322384791E-2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H225">
            <v>5.0711510420664765E-3</v>
          </cell>
          <cell r="I225">
            <v>3.1260764475489436E-2</v>
          </cell>
          <cell r="J225">
            <v>5.9321739872956157E-3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H226">
            <v>2.5355755210332378E-3</v>
          </cell>
          <cell r="I226">
            <v>1.4053004213752133E-2</v>
          </cell>
          <cell r="J226">
            <v>2.3936842404877097E-3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H227">
            <v>0.55002484379336403</v>
          </cell>
          <cell r="I227">
            <v>3.2350589292066099</v>
          </cell>
          <cell r="J227">
            <v>0.58697300505872496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H228">
            <v>9.7522135424355366E-3</v>
          </cell>
          <cell r="I228">
            <v>5.7359200872457695E-2</v>
          </cell>
          <cell r="J228">
            <v>1.0407322784729171E-2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H229">
            <v>8.2715377157351001E-4</v>
          </cell>
          <cell r="I229">
            <v>8.1232027456757099E-4</v>
          </cell>
          <cell r="J229">
            <v>6.7058962348549598E-5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H230">
            <v>8.2715377157351001E-4</v>
          </cell>
          <cell r="I230">
            <v>1.8904965420336527E-3</v>
          </cell>
          <cell r="J230">
            <v>8.7329897553762627E-4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7.9123355858049336E-3</v>
          </cell>
          <cell r="F231">
            <v>3.4661452497565725E-3</v>
          </cell>
          <cell r="G231">
            <v>0.37434953372026519</v>
          </cell>
          <cell r="H231">
            <v>2.1090817913521177E-2</v>
          </cell>
          <cell r="I231">
            <v>0.22832163902472416</v>
          </cell>
          <cell r="J231">
            <v>0.27065066669370036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7.912335585804911E-3</v>
          </cell>
          <cell r="F232">
            <v>3.4633144435702529E-3</v>
          </cell>
          <cell r="G232">
            <v>0.37387204707011185</v>
          </cell>
          <cell r="H232">
            <v>2.1090817913521204E-2</v>
          </cell>
          <cell r="I232">
            <v>0.22832163902472458</v>
          </cell>
          <cell r="J232">
            <v>0.27065066669370036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9.7698825760745376E-3</v>
          </cell>
          <cell r="F233">
            <v>4.218288749680903E-3</v>
          </cell>
          <cell r="G233">
            <v>0.4456557738504679</v>
          </cell>
          <cell r="H233">
            <v>2.4243886481031308E-2</v>
          </cell>
          <cell r="I233">
            <v>0.24550870577701789</v>
          </cell>
          <cell r="J233">
            <v>0.27338607885239408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9.7698825760745376E-3</v>
          </cell>
          <cell r="F234">
            <v>4.218288749680903E-3</v>
          </cell>
          <cell r="G234">
            <v>0.4456557738504679</v>
          </cell>
          <cell r="H234">
            <v>2.4243886481031308E-2</v>
          </cell>
          <cell r="I234">
            <v>0.24550870577701789</v>
          </cell>
          <cell r="J234">
            <v>0.27338607885239408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2.37667988970863E-2</v>
          </cell>
          <cell r="F235">
            <v>3.3027099121047201E-4</v>
          </cell>
          <cell r="G235">
            <v>4.4405889929681101E-4</v>
          </cell>
          <cell r="H235">
            <v>1.7166078440220101E-4</v>
          </cell>
          <cell r="I235">
            <v>2.3875516123754999E-2</v>
          </cell>
          <cell r="J235">
            <v>1.93866817444134E-3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2.377599245962916E-2</v>
          </cell>
          <cell r="F236">
            <v>2.4066749733764759E-2</v>
          </cell>
          <cell r="G236">
            <v>2.4408019884697412E-2</v>
          </cell>
          <cell r="H236">
            <v>2.4182532400273397E-2</v>
          </cell>
          <cell r="I236">
            <v>7.5838416344341922E-2</v>
          </cell>
          <cell r="J236">
            <v>4.1115235885744277E-2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35.514086898241601</v>
          </cell>
          <cell r="F237">
            <v>163.38103799170099</v>
          </cell>
          <cell r="G237">
            <v>10.9480170749635</v>
          </cell>
          <cell r="H237">
            <v>2.5768164211592102</v>
          </cell>
          <cell r="I237">
            <v>3.4670145120740101</v>
          </cell>
          <cell r="J237">
            <v>1.0391384976541E-3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0.47382578370538775</v>
          </cell>
          <cell r="F238">
            <v>2.1798152544603484</v>
          </cell>
          <cell r="G238">
            <v>0.14606746853517907</v>
          </cell>
          <cell r="H238">
            <v>3.4379655141327244E-2</v>
          </cell>
          <cell r="I238">
            <v>4.6256598769057938E-2</v>
          </cell>
          <cell r="J238">
            <v>1.3864093266432056E-5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0.48187363498292618</v>
          </cell>
          <cell r="F239">
            <v>2.2168390500909227</v>
          </cell>
          <cell r="G239">
            <v>0.14854839993166158</v>
          </cell>
          <cell r="H239">
            <v>3.4963587804059837E-2</v>
          </cell>
          <cell r="I239">
            <v>4.7042259322578175E-2</v>
          </cell>
          <cell r="J239">
            <v>1.4099572559757168E-5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66.745686222086832</v>
          </cell>
          <cell r="F240">
            <v>49.634004309248233</v>
          </cell>
          <cell r="G240">
            <v>67.792057361461872</v>
          </cell>
          <cell r="H240">
            <v>69.453309637632543</v>
          </cell>
          <cell r="I240">
            <v>70.349224453225617</v>
          </cell>
          <cell r="J240">
            <v>66.295744592305425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66.745686222086832</v>
          </cell>
          <cell r="F241">
            <v>49.634004309248233</v>
          </cell>
          <cell r="G241">
            <v>67.792057361461872</v>
          </cell>
          <cell r="H241">
            <v>69.453309637632543</v>
          </cell>
          <cell r="I241">
            <v>70.349224453225617</v>
          </cell>
          <cell r="J241">
            <v>66.295744592305425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2.3158294676799164E-5</v>
          </cell>
          <cell r="F243">
            <v>3.0940801020819328E-5</v>
          </cell>
          <cell r="G243">
            <v>3.1860614829260586E-5</v>
          </cell>
          <cell r="H243">
            <v>5.6357776542230072E-3</v>
          </cell>
          <cell r="I243">
            <v>1.0534120819184962E-2</v>
          </cell>
          <cell r="J243">
            <v>5.5717284213503311E-3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2.3158294676799103E-5</v>
          </cell>
          <cell r="F244">
            <v>3.0961428221499849E-5</v>
          </cell>
          <cell r="G244">
            <v>3.1893802969707694E-5</v>
          </cell>
          <cell r="H244">
            <v>5.6357776542230072E-3</v>
          </cell>
          <cell r="I244">
            <v>1.0534120819184933E-2</v>
          </cell>
          <cell r="J244">
            <v>5.571728421350325E-3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1.834140095210176E-5</v>
          </cell>
          <cell r="F245">
            <v>2.2429088516993389E-5</v>
          </cell>
          <cell r="G245">
            <v>2.3561999095352921E-5</v>
          </cell>
          <cell r="H245">
            <v>7.046289108244114E-3</v>
          </cell>
          <cell r="I245">
            <v>1.2394650357330407E-2</v>
          </cell>
          <cell r="J245">
            <v>6.1923763978227212E-3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1.834140095210176E-5</v>
          </cell>
          <cell r="F246">
            <v>2.2429088516993389E-5</v>
          </cell>
          <cell r="G246">
            <v>2.3561999095352921E-5</v>
          </cell>
          <cell r="H246">
            <v>7.046289108244114E-3</v>
          </cell>
          <cell r="I246">
            <v>1.2394650357330407E-2</v>
          </cell>
          <cell r="J246">
            <v>6.1923763978227212E-3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1.49426413627309E-2</v>
          </cell>
          <cell r="F247">
            <v>3.6812842762988702E-4</v>
          </cell>
          <cell r="G247">
            <v>5.5099711418902001E-4</v>
          </cell>
          <cell r="H247">
            <v>4.3744495065648398E-4</v>
          </cell>
          <cell r="I247">
            <v>1.3477526908834601E-3</v>
          </cell>
          <cell r="J247">
            <v>2.6136713172532199E-3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1.49426413627309E-2</v>
          </cell>
          <cell r="F248">
            <v>1.526328149800083E-2</v>
          </cell>
          <cell r="G248">
            <v>1.5692137666354685E-2</v>
          </cell>
          <cell r="H248">
            <v>1.5933002624195829E-2</v>
          </cell>
          <cell r="I248">
            <v>2.0923156424036131E-2</v>
          </cell>
          <cell r="J248">
            <v>1.1674177681099004E-2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3.9982051021648507E-2</v>
          </cell>
          <cell r="F249">
            <v>1.6554124825077725E-2</v>
          </cell>
          <cell r="G249">
            <v>1.836091207184196E-2</v>
          </cell>
          <cell r="H249">
            <v>8.7545180046257401E-3</v>
          </cell>
          <cell r="I249">
            <v>1.2345252476199251E-2</v>
          </cell>
          <cell r="J249">
            <v>8.9341707890203976E-3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55.893383810092956</v>
          </cell>
          <cell r="F250">
            <v>57.275181767764877</v>
          </cell>
          <cell r="G250">
            <v>54.188577049221081</v>
          </cell>
          <cell r="H250">
            <v>53.254844075535679</v>
          </cell>
          <cell r="I250">
            <v>37.087843781885859</v>
          </cell>
          <cell r="J250">
            <v>34.714994822156527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3.7532318381084825E-2</v>
          </cell>
          <cell r="F251">
            <v>1.0729873440214853E-2</v>
          </cell>
          <cell r="G251">
            <v>1.3804911084254164E-2</v>
          </cell>
          <cell r="H251">
            <v>6.4486218688769607E-3</v>
          </cell>
          <cell r="I251">
            <v>9.2835017604833737E-3</v>
          </cell>
          <cell r="J251">
            <v>6.8157288922956819E-3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25.81972304769317</v>
          </cell>
          <cell r="F252">
            <v>57.266222402106877</v>
          </cell>
          <cell r="G252">
            <v>54.160292113490733</v>
          </cell>
          <cell r="H252">
            <v>24.406085097870971</v>
          </cell>
          <cell r="I252">
            <v>16.855015573982097</v>
          </cell>
          <cell r="J252">
            <v>15.67304593626991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30.151161695009183</v>
          </cell>
          <cell r="F253">
            <v>3.6237095760729178E-2</v>
          </cell>
          <cell r="G253">
            <v>6.0444490723615373E-2</v>
          </cell>
          <cell r="H253">
            <v>28.86394958121268</v>
          </cell>
          <cell r="I253">
            <v>20.254456962140434</v>
          </cell>
          <cell r="J253">
            <v>19.057644525659512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2.5158830102228602E-6</v>
          </cell>
          <cell r="F254">
            <v>2.71068700593272E-6</v>
          </cell>
          <cell r="G254">
            <v>2.8684507266806701E-6</v>
          </cell>
          <cell r="H254">
            <v>3.8123121730946901E-6</v>
          </cell>
          <cell r="I254">
            <v>4.9865940697884896E-6</v>
          </cell>
          <cell r="J254">
            <v>9.0707463273629793E-6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4.4927381811692788</v>
          </cell>
          <cell r="G255">
            <v>4.4927425897322255</v>
          </cell>
          <cell r="H255">
            <v>4.492747555676476</v>
          </cell>
          <cell r="I255">
            <v>4.4927560360414374</v>
          </cell>
          <cell r="J255">
            <v>4.4927653336709676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H256">
            <v>5.5137763747230513E-2</v>
          </cell>
          <cell r="I256">
            <v>8.3963955208368635</v>
          </cell>
          <cell r="J256">
            <v>7.1340747504733644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H257">
            <v>5.5137763747230513E-2</v>
          </cell>
          <cell r="I257">
            <v>8.3963955208368635</v>
          </cell>
          <cell r="J257">
            <v>7.1340747504733644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H258">
            <v>2.9248229955406799E-3</v>
          </cell>
          <cell r="I258">
            <v>0.24342596320401699</v>
          </cell>
          <cell r="J258">
            <v>0.16799923288337901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H259">
            <v>2.9248229955406799E-3</v>
          </cell>
          <cell r="I259">
            <v>0.29622958776401898</v>
          </cell>
          <cell r="J259">
            <v>0.25137779728996201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H260">
            <v>9.8606494175777675E-5</v>
          </cell>
          <cell r="I260">
            <v>0.36409328030106841</v>
          </cell>
          <cell r="J260">
            <v>4.5781984516043552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H261">
            <v>9.8606494175777675E-5</v>
          </cell>
          <cell r="I261">
            <v>0.36409328030106841</v>
          </cell>
          <cell r="J261">
            <v>4.5781984516043552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H262">
            <v>9.8606494175777594E-5</v>
          </cell>
          <cell r="I262">
            <v>0.36409328030106802</v>
          </cell>
          <cell r="J262">
            <v>4.5781984516043597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H263">
            <v>2.8434434629405998E-5</v>
          </cell>
          <cell r="I263">
            <v>1.41524186464388E-2</v>
          </cell>
          <cell r="J263">
            <v>1.2148048711122199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H264">
            <v>2.8434434629405998E-5</v>
          </cell>
          <cell r="I264">
            <v>0.10495697264996701</v>
          </cell>
          <cell r="J264">
            <v>1.3197618437621801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6.5070062636712649</v>
          </cell>
          <cell r="F265">
            <v>7.3027758975426895</v>
          </cell>
          <cell r="G265">
            <v>7.4118679722943144</v>
          </cell>
          <cell r="H265">
            <v>7.3981747073131761</v>
          </cell>
          <cell r="I265">
            <v>4.3905311280664678</v>
          </cell>
          <cell r="J265">
            <v>4.6534443714828884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1689.29482254203</v>
          </cell>
          <cell r="F266">
            <v>1895.8859134313</v>
          </cell>
          <cell r="G266">
            <v>1924.20749014272</v>
          </cell>
          <cell r="H266">
            <v>1920.65255862752</v>
          </cell>
          <cell r="I266">
            <v>1139.8331586463901</v>
          </cell>
          <cell r="J266">
            <v>1208.0885072482099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18.203608001530455</v>
          </cell>
          <cell r="F267">
            <v>20.429805101630365</v>
          </cell>
          <cell r="G267">
            <v>20.734994505848295</v>
          </cell>
          <cell r="H267">
            <v>20.696687054175893</v>
          </cell>
          <cell r="I267">
            <v>12.282684899206833</v>
          </cell>
          <cell r="J267">
            <v>13.018195121209178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F268">
            <v>2.9230000293354202E-6</v>
          </cell>
          <cell r="G268">
            <v>1.02053609851666E-5</v>
          </cell>
          <cell r="H268">
            <v>6.7333029731986793E-2</v>
          </cell>
          <cell r="I268">
            <v>1.9980085308867101E-6</v>
          </cell>
          <cell r="J268">
            <v>1.92991905221781E-2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0.27654137819886804</v>
          </cell>
          <cell r="F269">
            <v>0.276502503926776</v>
          </cell>
          <cell r="G269">
            <v>0.27650481800830046</v>
          </cell>
          <cell r="H269">
            <v>0.27599551635075742</v>
          </cell>
          <cell r="I269">
            <v>0.17809613239976563</v>
          </cell>
          <cell r="J269">
            <v>0.18658413628495812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0.43673253077386148</v>
          </cell>
          <cell r="F270">
            <v>0.55207352864388715</v>
          </cell>
          <cell r="G270">
            <v>3.138181776353691</v>
          </cell>
          <cell r="H270">
            <v>7.1060057822749148</v>
          </cell>
          <cell r="I270">
            <v>7.1061524984189113</v>
          </cell>
          <cell r="J270">
            <v>7.1061899459459701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0.43673253077386148</v>
          </cell>
          <cell r="F271">
            <v>0.55207352864388715</v>
          </cell>
          <cell r="G271">
            <v>3.138181776353691</v>
          </cell>
          <cell r="H271">
            <v>7.1060057822749148</v>
          </cell>
          <cell r="I271">
            <v>7.1061524984189113</v>
          </cell>
          <cell r="J271">
            <v>7.1061899459459701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3.9494206464862076</v>
          </cell>
          <cell r="F272">
            <v>2.2928071521863291</v>
          </cell>
          <cell r="G272">
            <v>2.8601056305073271</v>
          </cell>
          <cell r="H272">
            <v>1.4152617932608669</v>
          </cell>
          <cell r="I272">
            <v>2.5660962054873906</v>
          </cell>
          <cell r="J272">
            <v>24.456267576433778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3.9494206464862076</v>
          </cell>
          <cell r="F273">
            <v>2.2928071521863291</v>
          </cell>
          <cell r="G273">
            <v>2.8601056305073271</v>
          </cell>
          <cell r="H273">
            <v>1.4152617932608669</v>
          </cell>
          <cell r="I273">
            <v>2.5660962054873906</v>
          </cell>
          <cell r="J273">
            <v>24.456267576433778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1.5991575546686538</v>
          </cell>
          <cell r="F274">
            <v>1.443243190642711</v>
          </cell>
          <cell r="G274">
            <v>1.2374053106673255</v>
          </cell>
          <cell r="H274">
            <v>0.95748535306906635</v>
          </cell>
          <cell r="I274">
            <v>0.57329097383636496</v>
          </cell>
          <cell r="J274">
            <v>0.34326487006152201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2.2845107923837937</v>
          </cell>
          <cell r="F275">
            <v>2.0617759866324441</v>
          </cell>
          <cell r="G275">
            <v>1.7677218723818937</v>
          </cell>
          <cell r="H275">
            <v>1.3678362186700961</v>
          </cell>
          <cell r="I275">
            <v>0.81898710548052167</v>
          </cell>
          <cell r="J275">
            <v>0.4903783858021743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0.202885594001773</v>
          </cell>
          <cell r="F276">
            <v>1.86707547035589E-5</v>
          </cell>
          <cell r="G276">
            <v>1.81308225849707E-5</v>
          </cell>
          <cell r="H276">
            <v>1.6836005543728399E-5</v>
          </cell>
          <cell r="I276">
            <v>3.03080393104047E-2</v>
          </cell>
          <cell r="J276">
            <v>2.6157498468029498E-2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0.202885594001773</v>
          </cell>
          <cell r="F277">
            <v>0.20290426475647699</v>
          </cell>
          <cell r="G277">
            <v>0.202922395579062</v>
          </cell>
          <cell r="H277">
            <v>0.202939231584606</v>
          </cell>
          <cell r="I277">
            <v>0.10150847698799099</v>
          </cell>
          <cell r="J277">
            <v>5.6598442870194901E-2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I278">
            <v>4.787905049516919E-2</v>
          </cell>
          <cell r="J278">
            <v>1.3171489866596135E-2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I279">
            <v>4.6330759515456696</v>
          </cell>
          <cell r="J279">
            <v>1.3447599674608299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I280">
            <v>8.2146736729533071E-2</v>
          </cell>
          <cell r="J280">
            <v>2.3843261834411895E-2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I281">
            <v>4.41644409407938E-3</v>
          </cell>
          <cell r="J281">
            <v>2.6653564484924392E-3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I282">
            <v>4.41644409407938E-3</v>
          </cell>
          <cell r="J282">
            <v>4.5720756887093703E-6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I283">
            <v>4.41644409407938E-3</v>
          </cell>
          <cell r="J283">
            <v>2.66535644849244E-3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1529.93554921441</v>
          </cell>
          <cell r="F284">
            <v>1358.9968935765301</v>
          </cell>
          <cell r="G284">
            <v>1556.7381781936499</v>
          </cell>
          <cell r="H284">
            <v>1719.66148125571</v>
          </cell>
          <cell r="I284">
            <v>1621.27972968575</v>
          </cell>
          <cell r="J284">
            <v>892.91540907550996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27.342632880855426</v>
          </cell>
          <cell r="F285">
            <v>28.48992741919653</v>
          </cell>
          <cell r="G285">
            <v>27.533063116707403</v>
          </cell>
          <cell r="H285">
            <v>30.397914157803264</v>
          </cell>
          <cell r="I285">
            <v>28.734250365804456</v>
          </cell>
          <cell r="J285">
            <v>15.841934655888627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27.126516830042682</v>
          </cell>
          <cell r="F286">
            <v>24.095689602420816</v>
          </cell>
          <cell r="G286">
            <v>27.601740748114288</v>
          </cell>
          <cell r="H286">
            <v>30.49045179531393</v>
          </cell>
          <cell r="I286">
            <v>28.746094497974315</v>
          </cell>
          <cell r="J286">
            <v>15.831833494246631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0.30346536140314767</v>
          </cell>
          <cell r="F287">
            <v>4.4852522969715274</v>
          </cell>
          <cell r="G287">
            <v>1.6538847625956702E-2</v>
          </cell>
          <cell r="H287">
            <v>2.5562958573497876E-3</v>
          </cell>
          <cell r="I287">
            <v>3.7682046732550835E-3</v>
          </cell>
          <cell r="J287">
            <v>4.6563167882565015E-3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G288">
            <v>2.7411837191545973E-3</v>
          </cell>
          <cell r="H288">
            <v>2.0283549373114858E-3</v>
          </cell>
          <cell r="I288">
            <v>7.6195171709524834E-2</v>
          </cell>
          <cell r="J288">
            <v>5.6084398077445086E-2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1.09043850797118E-4</v>
          </cell>
          <cell r="F289">
            <v>2.0294839022319101E-6</v>
          </cell>
          <cell r="G289">
            <v>3.4452534237782399E-6</v>
          </cell>
          <cell r="H289">
            <v>4.0302337761620599E-6</v>
          </cell>
          <cell r="I289">
            <v>8.0724458100050008E-6</v>
          </cell>
          <cell r="J289">
            <v>1.37092902726107E-5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2.2351612454759371</v>
          </cell>
          <cell r="F290">
            <v>2.2351632749598394</v>
          </cell>
          <cell r="G290">
            <v>2.2351667202132632</v>
          </cell>
          <cell r="H290">
            <v>2.2351707504470393</v>
          </cell>
          <cell r="I290">
            <v>2.2351850222437375</v>
          </cell>
          <cell r="J290">
            <v>1.1210370323977299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H291">
            <v>3.9814888059428559E-3</v>
          </cell>
          <cell r="I291">
            <v>7.7800586416458045E-3</v>
          </cell>
          <cell r="J291">
            <v>2.688035846422672E-3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H292">
            <v>1.0748299064931818E-2</v>
          </cell>
          <cell r="I292">
            <v>2.0134911833003061E-2</v>
          </cell>
          <cell r="J292">
            <v>6.6806195936812088E-3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H293">
            <v>1.9728376372470952E-2</v>
          </cell>
          <cell r="I293">
            <v>3.6541153010820747E-2</v>
          </cell>
          <cell r="J293">
            <v>1.1155070739163222E-2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H294">
            <v>3.5348877933033199E-4</v>
          </cell>
          <cell r="I294">
            <v>1.35179387900904E-4</v>
          </cell>
          <cell r="J294">
            <v>9.1557143281520997E-6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H295">
            <v>3.5348877933033199E-4</v>
          </cell>
          <cell r="I295">
            <v>6.912646501307456E-4</v>
          </cell>
          <cell r="J295">
            <v>2.4017680693110417E-4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14.804701451601742</v>
          </cell>
          <cell r="F296">
            <v>14.922781278639754</v>
          </cell>
          <cell r="G296">
            <v>14.475345384599574</v>
          </cell>
          <cell r="H296">
            <v>14.714382118229455</v>
          </cell>
          <cell r="I296">
            <v>17.502934437382343</v>
          </cell>
          <cell r="J296">
            <v>17.916807551562041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45.694344414302257</v>
          </cell>
          <cell r="F297">
            <v>3.6597535864172956E-2</v>
          </cell>
          <cell r="G297">
            <v>6.3507840785091196E-2</v>
          </cell>
          <cell r="H297">
            <v>2.2325302057616077E-2</v>
          </cell>
          <cell r="I297">
            <v>0.33534277479339553</v>
          </cell>
          <cell r="J297">
            <v>2.7874439496908603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23.035997132063976</v>
          </cell>
          <cell r="F298">
            <v>18.380414921359755</v>
          </cell>
          <cell r="G298">
            <v>18.825970853617964</v>
          </cell>
          <cell r="H298">
            <v>17.328876891640082</v>
          </cell>
          <cell r="I298">
            <v>19.012215492154535</v>
          </cell>
          <cell r="J298">
            <v>20.20463410084778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10.420031854300699</v>
          </cell>
          <cell r="F299">
            <v>15.012359409701018</v>
          </cell>
          <cell r="G299">
            <v>14.944863078300068</v>
          </cell>
          <cell r="H299">
            <v>15.392076098822354</v>
          </cell>
          <cell r="I299">
            <v>18.47362122295716</v>
          </cell>
          <cell r="J299">
            <v>18.39489587576665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23.923508517877487</v>
          </cell>
          <cell r="F300">
            <v>19.377188184579218</v>
          </cell>
          <cell r="G300">
            <v>19.507999068970218</v>
          </cell>
          <cell r="H300">
            <v>18.321746723129223</v>
          </cell>
          <cell r="I300">
            <v>20.014349837558843</v>
          </cell>
          <cell r="J300">
            <v>21.509128728049053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117.87855620810798</v>
          </cell>
          <cell r="F301">
            <v>67.729341330143924</v>
          </cell>
          <cell r="G301">
            <v>67.817686226273011</v>
          </cell>
          <cell r="H301">
            <v>65.779407133878692</v>
          </cell>
          <cell r="I301">
            <v>75.338463764846281</v>
          </cell>
          <cell r="J301">
            <v>80.812910205916396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4.3834056643998299E-7</v>
          </cell>
          <cell r="F302">
            <v>4.4661180787648703E-7</v>
          </cell>
          <cell r="G302">
            <v>5.07738506097997E-7</v>
          </cell>
          <cell r="H302">
            <v>5.83142503628876E-7</v>
          </cell>
          <cell r="I302">
            <v>9.0725023245614098E-7</v>
          </cell>
          <cell r="J302">
            <v>1.3444812617664E-6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4.3300926568035392</v>
          </cell>
          <cell r="G303">
            <v>4.3300933992351043</v>
          </cell>
          <cell r="H303">
            <v>4.3300942278123999</v>
          </cell>
          <cell r="I303">
            <v>4.330095713734214</v>
          </cell>
          <cell r="J303">
            <v>4.3300971790211582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101.178197689179</v>
          </cell>
          <cell r="F304">
            <v>98.1440442870814</v>
          </cell>
          <cell r="G304">
            <v>89.861423372824405</v>
          </cell>
          <cell r="H304">
            <v>258.50598011295398</v>
          </cell>
          <cell r="I304">
            <v>239.77402751396599</v>
          </cell>
          <cell r="J304">
            <v>59.430971891646799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0.59440853591289611</v>
          </cell>
          <cell r="F305">
            <v>0.62604578146218837</v>
          </cell>
          <cell r="G305">
            <v>0.56331291842813924</v>
          </cell>
          <cell r="H305">
            <v>1.6485208184221087</v>
          </cell>
          <cell r="I305">
            <v>1.526566573737512</v>
          </cell>
          <cell r="J305">
            <v>0.3786714023877969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0.6925886809877837</v>
          </cell>
          <cell r="F306">
            <v>0.75041325338596443</v>
          </cell>
          <cell r="G306">
            <v>0.70351002848536859</v>
          </cell>
          <cell r="H306">
            <v>2.1967964544379468</v>
          </cell>
          <cell r="I306">
            <v>2.2898498606062669</v>
          </cell>
          <cell r="J306">
            <v>0.5680071035816957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1.7939396753400536</v>
          </cell>
          <cell r="F307">
            <v>1.7401426292035715</v>
          </cell>
          <cell r="G307">
            <v>1.5932876484543337</v>
          </cell>
          <cell r="H307">
            <v>4.5834393637048505</v>
          </cell>
          <cell r="I307">
            <v>4.2513125445738611</v>
          </cell>
          <cell r="J307">
            <v>1.0537406363767183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F308">
            <v>2.7205244388858199E-2</v>
          </cell>
          <cell r="G308">
            <v>2.0031172770936701E-3</v>
          </cell>
          <cell r="H308">
            <v>8.5363957079006195E-2</v>
          </cell>
          <cell r="I308">
            <v>1.05563107655469E-5</v>
          </cell>
          <cell r="J308">
            <v>4.4869954284733503E-6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6.5199848519901918E-2</v>
          </cell>
          <cell r="F309">
            <v>4.7899783293744974E-2</v>
          </cell>
          <cell r="G309">
            <v>4.1992613058057598E-2</v>
          </cell>
          <cell r="H309">
            <v>0.12559117722882066</v>
          </cell>
          <cell r="I309">
            <v>0.11567569956932981</v>
          </cell>
          <cell r="J309">
            <v>3.0234880661163584E-2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0.62579806327093634</v>
          </cell>
          <cell r="F310">
            <v>0.73757968891109504</v>
          </cell>
          <cell r="G310">
            <v>0.73660053771229317</v>
          </cell>
          <cell r="H310">
            <v>0.73483658682950692</v>
          </cell>
          <cell r="I310">
            <v>0.74571365431848724</v>
          </cell>
          <cell r="J310">
            <v>0.74316321199024271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0.62579806327093634</v>
          </cell>
          <cell r="F311">
            <v>0.73757968891109504</v>
          </cell>
          <cell r="G311">
            <v>0.73660053771229317</v>
          </cell>
          <cell r="H311">
            <v>0.73483658682950692</v>
          </cell>
          <cell r="I311">
            <v>0.74571365431848724</v>
          </cell>
          <cell r="J311">
            <v>0.74316321199024271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2.8226303254856662E-3</v>
          </cell>
          <cell r="F312">
            <v>1.8569591497500926E-2</v>
          </cell>
          <cell r="G312">
            <v>2.7964173944818885E-2</v>
          </cell>
          <cell r="H312">
            <v>1.2492715331494562E-2</v>
          </cell>
          <cell r="I312">
            <v>2.2193942604011002E-2</v>
          </cell>
          <cell r="J312">
            <v>6.3239391333781231E-2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2.8226303254856575E-3</v>
          </cell>
          <cell r="F313">
            <v>1.8581971225165882E-2</v>
          </cell>
          <cell r="G313">
            <v>2.7993303292678063E-2</v>
          </cell>
          <cell r="H313">
            <v>1.2492715331494562E-2</v>
          </cell>
          <cell r="I313">
            <v>2.2193942604010926E-2</v>
          </cell>
          <cell r="J313">
            <v>6.3239391333781148E-2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3.7650741402637947E-3</v>
          </cell>
          <cell r="F314">
            <v>2.4451529179059975E-2</v>
          </cell>
          <cell r="G314">
            <v>3.6121958386020059E-2</v>
          </cell>
          <cell r="H314">
            <v>1.5617461205010624E-2</v>
          </cell>
          <cell r="I314">
            <v>2.6112087751257413E-2</v>
          </cell>
          <cell r="J314">
            <v>7.026755741152392E-2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3.7650741402637947E-3</v>
          </cell>
          <cell r="F315">
            <v>2.4451529179059975E-2</v>
          </cell>
          <cell r="G315">
            <v>3.6121958386020059E-2</v>
          </cell>
          <cell r="H315">
            <v>1.5617461205010624E-2</v>
          </cell>
          <cell r="I315">
            <v>2.6112087751257413E-2</v>
          </cell>
          <cell r="J315">
            <v>7.026755741152392E-2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2.6820600959450202E-3</v>
          </cell>
          <cell r="F316">
            <v>4.7183848578970897E-5</v>
          </cell>
          <cell r="G316">
            <v>3.1253776603094401E-5</v>
          </cell>
          <cell r="H316">
            <v>2.7768972412918199E-5</v>
          </cell>
          <cell r="I316">
            <v>9.3738285073933505E-4</v>
          </cell>
          <cell r="J316">
            <v>4.0919493338975502E-2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2.8444370864390187E-3</v>
          </cell>
          <cell r="F317">
            <v>2.8791363998630537E-3</v>
          </cell>
          <cell r="G317">
            <v>2.8853833473907148E-3</v>
          </cell>
          <cell r="H317">
            <v>2.774731318395575E-3</v>
          </cell>
          <cell r="I317">
            <v>1.8566443310400291E-3</v>
          </cell>
          <cell r="J317">
            <v>4.1872977397890747E-2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0.9294804743630779</v>
          </cell>
          <cell r="F318">
            <v>2.0598278469626319</v>
          </cell>
          <cell r="G318">
            <v>7.8796633887880538E-2</v>
          </cell>
          <cell r="H318">
            <v>1.2822649332758012</v>
          </cell>
          <cell r="I318">
            <v>4.0977209845040365E-2</v>
          </cell>
          <cell r="J318">
            <v>2.0256537092180948E-2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7.0512311848233533E-2</v>
          </cell>
          <cell r="F319">
            <v>0.17044065286636959</v>
          </cell>
          <cell r="G319">
            <v>7.5471773024195464E-3</v>
          </cell>
          <cell r="H319">
            <v>0.16654372268309398</v>
          </cell>
          <cell r="I319">
            <v>1.8485514871076546E-2</v>
          </cell>
          <cell r="J319">
            <v>9.1380676983634623E-3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25.6078644612268</v>
          </cell>
          <cell r="F320">
            <v>51.511103321186098</v>
          </cell>
          <cell r="G320">
            <v>2.7682872247553698</v>
          </cell>
          <cell r="H320">
            <v>46.756786444936303</v>
          </cell>
          <cell r="I320">
            <v>5.8246148254943799</v>
          </cell>
          <cell r="J320">
            <v>2.72654816536186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0.34746084750646855</v>
          </cell>
          <cell r="F321">
            <v>0.69892948875422045</v>
          </cell>
          <cell r="G321">
            <v>3.7561563429516588E-2</v>
          </cell>
          <cell r="H321">
            <v>0.63442044022980115</v>
          </cell>
          <cell r="I321">
            <v>7.9031408758404004E-2</v>
          </cell>
          <cell r="J321">
            <v>3.6995226124312885E-2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F322">
            <v>7.1542422025507998E-3</v>
          </cell>
          <cell r="G322">
            <v>1.21037499434346E-4</v>
          </cell>
          <cell r="H322">
            <v>1.74638479668465E-2</v>
          </cell>
          <cell r="I322">
            <v>1.4860842117883101E-4</v>
          </cell>
          <cell r="J322">
            <v>9.7958714541413394E-4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8.3038339357630626E-3</v>
          </cell>
          <cell r="F323">
            <v>8.0846072052907208E-3</v>
          </cell>
          <cell r="G323">
            <v>8.1884673174419751E-3</v>
          </cell>
          <cell r="H323">
            <v>2.5646870119101096E-2</v>
          </cell>
          <cell r="I323">
            <v>1.2639961357513163E-2</v>
          </cell>
          <cell r="J323">
            <v>1.3174123129053598E-3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29.714406247647471</v>
          </cell>
          <cell r="F324">
            <v>29.713908453780029</v>
          </cell>
          <cell r="G324">
            <v>26.105510967589105</v>
          </cell>
          <cell r="H324">
            <v>29.707214856852868</v>
          </cell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89.580594188622698</v>
          </cell>
          <cell r="F325">
            <v>89.579093479839969</v>
          </cell>
          <cell r="G325">
            <v>78.700787913585955</v>
          </cell>
          <cell r="H325">
            <v>89.558914163955393</v>
          </cell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1.0099999793304135</v>
          </cell>
          <cell r="F326">
            <v>1.009998081724977</v>
          </cell>
          <cell r="G326">
            <v>1.0099970113145336</v>
          </cell>
          <cell r="H326">
            <v>1.0099966005572152</v>
          </cell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2671.9932864621901</v>
          </cell>
          <cell r="F327">
            <v>2731.4589991368298</v>
          </cell>
          <cell r="G327">
            <v>2740.1143001925898</v>
          </cell>
          <cell r="H327">
            <v>2625.9774037982602</v>
          </cell>
          <cell r="I327">
            <v>2358.4370077518502</v>
          </cell>
          <cell r="J327">
            <v>1346.0964274993401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47.531273158158484</v>
          </cell>
          <cell r="F328">
            <v>48.283009635139571</v>
          </cell>
          <cell r="G328">
            <v>48.439390303268794</v>
          </cell>
          <cell r="H328">
            <v>46.420890639649684</v>
          </cell>
          <cell r="I328">
            <v>41.787242177450779</v>
          </cell>
          <cell r="J328">
            <v>23.88161278409396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47.375767490464355</v>
          </cell>
          <cell r="F329">
            <v>48.430124098170651</v>
          </cell>
          <cell r="G329">
            <v>48.583586882847278</v>
          </cell>
          <cell r="H329">
            <v>46.559883046068506</v>
          </cell>
          <cell r="I329">
            <v>41.816259002692313</v>
          </cell>
          <cell r="J329">
            <v>23.866957934385489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0.30735000397074475</v>
          </cell>
          <cell r="F330">
            <v>7.1313853199288461E-3</v>
          </cell>
          <cell r="G330">
            <v>7.1378781813096126E-3</v>
          </cell>
          <cell r="H330">
            <v>7.1458757053192408E-3</v>
          </cell>
          <cell r="I330">
            <v>7.1886966471474854E-3</v>
          </cell>
          <cell r="J330">
            <v>7.2388512062653652E-3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G331">
            <v>3.4109673368386793E-3</v>
          </cell>
          <cell r="H331">
            <v>2.1588044085737329E-3</v>
          </cell>
          <cell r="I331">
            <v>9.7288820502515153E-2</v>
          </cell>
          <cell r="J331">
            <v>8.3708666496791984E-2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1.4737368462979401E-4</v>
          </cell>
          <cell r="F332">
            <v>2.5558936592430302E-6</v>
          </cell>
          <cell r="G332">
            <v>1.3241894375538299E-5</v>
          </cell>
          <cell r="H332">
            <v>3.7822309760787098E-6</v>
          </cell>
          <cell r="I332">
            <v>6.0827528088857698E-6</v>
          </cell>
          <cell r="J332">
            <v>2.0309386345167499E-5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3.0973873810805497</v>
          </cell>
          <cell r="F333">
            <v>3.0973899369742091</v>
          </cell>
          <cell r="G333">
            <v>3.0974031788685847</v>
          </cell>
          <cell r="H333">
            <v>3.0974069610995607</v>
          </cell>
          <cell r="I333">
            <v>3.0974201374265666</v>
          </cell>
          <cell r="J333">
            <v>1.5534826874532119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H334">
            <v>0.16918863681395699</v>
          </cell>
          <cell r="I334">
            <v>0.50044077656743802</v>
          </cell>
          <cell r="J334">
            <v>0.360921599386064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H335">
            <v>1.259915380529467E-3</v>
          </cell>
          <cell r="I335">
            <v>3.9041479022991652E-3</v>
          </cell>
          <cell r="J335">
            <v>2.8796936121228468E-3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H336">
            <v>1.411105226193002E-3</v>
          </cell>
          <cell r="I336">
            <v>4.1383967764371159E-3</v>
          </cell>
          <cell r="J336">
            <v>2.8796936121228468E-3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H337">
            <v>2.9997985250701572E-3</v>
          </cell>
          <cell r="I337">
            <v>8.8730634143162866E-3</v>
          </cell>
          <cell r="J337">
            <v>6.3993191380507701E-3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H338">
            <v>1.12046698968652E-4</v>
          </cell>
          <cell r="I338">
            <v>2.9225620231716899E-6</v>
          </cell>
          <cell r="J338">
            <v>3.9150411023460902E-5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H339">
            <v>1.12046698968652E-4</v>
          </cell>
          <cell r="I339">
            <v>3.475994904741482E-4</v>
          </cell>
          <cell r="J339">
            <v>2.5617452146033787E-4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H340">
            <v>6.0162285044185288E-3</v>
          </cell>
          <cell r="I340">
            <v>0.24621509816162149</v>
          </cell>
          <cell r="J340">
            <v>0.1352396457337241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H341">
            <v>8.0487381342896538E-3</v>
          </cell>
          <cell r="I341">
            <v>0.41035849693603577</v>
          </cell>
          <cell r="J341">
            <v>0.27047929146744815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H342">
            <v>1.624741408424572E-2</v>
          </cell>
          <cell r="I342">
            <v>0.74609496820276722</v>
          </cell>
          <cell r="J342">
            <v>0.45078944051548941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H343">
            <v>1.09418441639701E-3</v>
          </cell>
          <cell r="I343">
            <v>3.9518907401820999E-2</v>
          </cell>
          <cell r="J343">
            <v>1.50671176849304E-3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H344">
            <v>1.09418441639701E-3</v>
          </cell>
          <cell r="I344">
            <v>4.1378333976597466E-2</v>
          </cell>
          <cell r="J344">
            <v>3.0656706954283193E-2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3.3060379800969844</v>
          </cell>
          <cell r="F345">
            <v>12.898949914642921</v>
          </cell>
          <cell r="G345">
            <v>16.393274913814626</v>
          </cell>
          <cell r="H345">
            <v>26.438335537520835</v>
          </cell>
          <cell r="I345">
            <v>24.699435352845708</v>
          </cell>
          <cell r="J345">
            <v>21.713543847283901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3.0517273662433708</v>
          </cell>
          <cell r="F346">
            <v>12.869010474341275</v>
          </cell>
          <cell r="G346">
            <v>16.343172729815375</v>
          </cell>
          <cell r="H346">
            <v>18.585364585781985</v>
          </cell>
          <cell r="I346">
            <v>12.894558162147383</v>
          </cell>
          <cell r="J346">
            <v>9.9634932210638105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0.25431061385361442</v>
          </cell>
          <cell r="F347">
            <v>2.993944030164335E-2</v>
          </cell>
          <cell r="G347">
            <v>5.0102183999250309E-2</v>
          </cell>
          <cell r="H347">
            <v>7.8529709517388673</v>
          </cell>
          <cell r="I347">
            <v>11.804877190698313</v>
          </cell>
          <cell r="J347">
            <v>11.750050626220077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2.9830218538354701E-6</v>
          </cell>
          <cell r="F348">
            <v>3.1998824534677098E-6</v>
          </cell>
          <cell r="G348">
            <v>1.68464631741409E-4</v>
          </cell>
          <cell r="H348">
            <v>1.26097318596638E-5</v>
          </cell>
          <cell r="I348">
            <v>3.0738169191976799E-6</v>
          </cell>
          <cell r="J348">
            <v>4.0260933247069602E-6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0.86351977616508602</v>
          </cell>
          <cell r="G349">
            <v>0.86352498917812437</v>
          </cell>
          <cell r="H349">
            <v>0.86370039154993095</v>
          </cell>
          <cell r="I349">
            <v>0.86371273371386037</v>
          </cell>
          <cell r="J349">
            <v>0.86371730668582547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3.9293867681034086E-6</v>
          </cell>
          <cell r="F350">
            <v>1.8049998527725241E-3</v>
          </cell>
          <cell r="G350">
            <v>5.9215147611806629E-2</v>
          </cell>
          <cell r="H350">
            <v>1.8568774673211351E-2</v>
          </cell>
          <cell r="I350">
            <v>9.184630179101462E-2</v>
          </cell>
          <cell r="J350">
            <v>0.23205246924275705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3.9293867681034162E-6</v>
          </cell>
          <cell r="F351">
            <v>1.8064752038654693E-3</v>
          </cell>
          <cell r="G351">
            <v>5.9290773598539445E-2</v>
          </cell>
          <cell r="H351">
            <v>1.8568774673211316E-2</v>
          </cell>
          <cell r="I351">
            <v>9.1846301791014509E-2</v>
          </cell>
          <cell r="J351">
            <v>0.23205246924275702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6.4181350290298447E-6</v>
          </cell>
          <cell r="F352">
            <v>2.1992254357631191E-3</v>
          </cell>
          <cell r="G352">
            <v>7.0585821325348616E-2</v>
          </cell>
          <cell r="H352">
            <v>2.1344986205356936E-2</v>
          </cell>
          <cell r="I352">
            <v>9.8761031332566432E-2</v>
          </cell>
          <cell r="J352">
            <v>0.2343980006190905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6.4181350290298447E-6</v>
          </cell>
          <cell r="F353">
            <v>2.1992254357631191E-3</v>
          </cell>
          <cell r="G353">
            <v>7.0585821325348616E-2</v>
          </cell>
          <cell r="H353">
            <v>2.1344986205356936E-2</v>
          </cell>
          <cell r="I353">
            <v>9.8761031332566432E-2</v>
          </cell>
          <cell r="J353">
            <v>0.2343980006190905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2.1407899853254701E-2</v>
          </cell>
          <cell r="F354">
            <v>2.8625886506057998E-4</v>
          </cell>
          <cell r="G354">
            <v>3.0642190961741901E-4</v>
          </cell>
          <cell r="H354">
            <v>1.78332325962562E-4</v>
          </cell>
          <cell r="I354">
            <v>3.7845150245206299E-3</v>
          </cell>
          <cell r="J354">
            <v>2.8237765702597499E-2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2.1407899853254701E-2</v>
          </cell>
          <cell r="F355">
            <v>2.1655689122537101E-2</v>
          </cell>
          <cell r="G355">
            <v>2.1851991815676979E-2</v>
          </cell>
          <cell r="H355">
            <v>2.1738408646134556E-2</v>
          </cell>
          <cell r="I355">
            <v>2.2509122198958592E-2</v>
          </cell>
          <cell r="J355">
            <v>3.8785094303403954E-2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1.52316351027187E-5</v>
          </cell>
          <cell r="F356">
            <v>3.08893298077582E-5</v>
          </cell>
          <cell r="G356">
            <v>3.1551244178200903E-5</v>
          </cell>
          <cell r="H356">
            <v>6.7880954524068161E-3</v>
          </cell>
          <cell r="I356">
            <v>2.7070224422087598E-2</v>
          </cell>
          <cell r="J356">
            <v>8.6864187293180711E-2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1.5231635102718727E-5</v>
          </cell>
          <cell r="F357">
            <v>3.0914577791253762E-5</v>
          </cell>
          <cell r="G357">
            <v>3.1591539509207582E-5</v>
          </cell>
          <cell r="H357">
            <v>6.7880954524068022E-3</v>
          </cell>
          <cell r="I357">
            <v>2.7070224422087567E-2</v>
          </cell>
          <cell r="J357">
            <v>8.6864187293180684E-2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1.5231635102718727E-5</v>
          </cell>
          <cell r="F358">
            <v>3.0914577791253762E-5</v>
          </cell>
          <cell r="G358">
            <v>3.1591539509207582E-5</v>
          </cell>
          <cell r="H358">
            <v>7.8039756065771595E-3</v>
          </cell>
          <cell r="I358">
            <v>2.9109335235899508E-2</v>
          </cell>
          <cell r="J358">
            <v>8.7743170367581766E-2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1.5231635102718727E-5</v>
          </cell>
          <cell r="F359">
            <v>3.0914577791253762E-5</v>
          </cell>
          <cell r="G359">
            <v>3.1591539509207582E-5</v>
          </cell>
          <cell r="H359">
            <v>7.8039756065771595E-3</v>
          </cell>
          <cell r="I359">
            <v>2.9109335235899508E-2</v>
          </cell>
          <cell r="J359">
            <v>8.7743170367581766E-2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1.2011241729415201E-2</v>
          </cell>
          <cell r="F360">
            <v>3.2389908599835898E-4</v>
          </cell>
          <cell r="G360">
            <v>5.6181032616983196E-4</v>
          </cell>
          <cell r="H360">
            <v>5.8218194269160704E-4</v>
          </cell>
          <cell r="I360">
            <v>1.15473905101212E-3</v>
          </cell>
          <cell r="J360">
            <v>2.3806398371709501E-3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1.2011241729415201E-2</v>
          </cell>
          <cell r="F361">
            <v>1.2296778119822181E-2</v>
          </cell>
          <cell r="G361">
            <v>1.2763150262831341E-2</v>
          </cell>
          <cell r="H361">
            <v>1.3205565226798872E-2</v>
          </cell>
          <cell r="I361">
            <v>1.8630966612124236E-2</v>
          </cell>
          <cell r="J361">
            <v>1.0386232439063206E-2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213.781107333259</v>
          </cell>
          <cell r="F362">
            <v>0.31888248506374101</v>
          </cell>
          <cell r="G362">
            <v>0.76271342881115101</v>
          </cell>
          <cell r="H362">
            <v>0.45657239430441598</v>
          </cell>
          <cell r="I362">
            <v>0.73910902416892899</v>
          </cell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2.730009268847684</v>
          </cell>
          <cell r="F363">
            <v>4.0721659212856025E-3</v>
          </cell>
          <cell r="G363">
            <v>9.7399379959386273E-3</v>
          </cell>
          <cell r="H363">
            <v>5.8304818601579139E-3</v>
          </cell>
          <cell r="I363">
            <v>9.4385070404031414E-3</v>
          </cell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2.7763780173150447</v>
          </cell>
          <cell r="F364">
            <v>4.1413309748537805E-3</v>
          </cell>
          <cell r="G364">
            <v>9.905369205339621E-3</v>
          </cell>
          <cell r="H364">
            <v>5.9295116143430636E-3</v>
          </cell>
          <cell r="I364">
            <v>9.5988184957003699E-3</v>
          </cell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F365">
            <v>0.375903037652562</v>
          </cell>
          <cell r="G365">
            <v>8.3354638164482502</v>
          </cell>
          <cell r="H365">
            <v>6.7402414195655096</v>
          </cell>
          <cell r="I365">
            <v>48.823018920614501</v>
          </cell>
          <cell r="J365">
            <v>33.235841839576203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F366">
            <v>1.6588549096904553E-3</v>
          </cell>
          <cell r="G366">
            <v>3.6981209021808681E-2</v>
          </cell>
          <cell r="H366">
            <v>3.4407122626226874E-2</v>
          </cell>
          <cell r="I366">
            <v>0.26194871942860565</v>
          </cell>
          <cell r="J366">
            <v>0.18185072154670726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F367">
            <v>3.5686354585938601E-3</v>
          </cell>
          <cell r="G367">
            <v>7.838316027151189E-2</v>
          </cell>
          <cell r="H367">
            <v>7.1108053427535636E-2</v>
          </cell>
          <cell r="I367">
            <v>0.52819168015931917</v>
          </cell>
          <cell r="J367">
            <v>0.35783529078545601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F368">
            <v>6.664947476109258E-3</v>
          </cell>
          <cell r="G368">
            <v>0.14779191163915342</v>
          </cell>
          <cell r="H368">
            <v>0.11950782658804103</v>
          </cell>
          <cell r="I368">
            <v>0.8656563638406819</v>
          </cell>
          <cell r="J368">
            <v>0.58928797587901061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F369">
            <v>4.9475637928755498E-4</v>
          </cell>
          <cell r="G369">
            <v>2.25132244735924E-3</v>
          </cell>
          <cell r="H369">
            <v>1.972878818679E-5</v>
          </cell>
          <cell r="I369">
            <v>1.29684437434295E-5</v>
          </cell>
          <cell r="J369">
            <v>2.6891673282620999E-4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F370">
            <v>4.9475637928755498E-4</v>
          </cell>
          <cell r="G370">
            <v>2.7456557941343933E-3</v>
          </cell>
          <cell r="H370">
            <v>2.7639815600674095E-3</v>
          </cell>
          <cell r="I370">
            <v>1.982427662976128E-2</v>
          </cell>
          <cell r="J370">
            <v>1.4128586217137407E-2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26.492985504273026</v>
          </cell>
          <cell r="F371">
            <v>4.2035207672284913E-3</v>
          </cell>
          <cell r="G371">
            <v>4.5787731518352696E-3</v>
          </cell>
          <cell r="H371">
            <v>3.3389223455184101E-3</v>
          </cell>
          <cell r="I371">
            <v>8.6043777666158418E-3</v>
          </cell>
          <cell r="J371">
            <v>3.1707295689485169E-3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26.492985504273026</v>
          </cell>
          <cell r="F372">
            <v>4.2035207672284913E-3</v>
          </cell>
          <cell r="G372">
            <v>4.5787731518352696E-3</v>
          </cell>
          <cell r="H372">
            <v>3.3389223455184101E-3</v>
          </cell>
          <cell r="I372">
            <v>8.6043777666158418E-3</v>
          </cell>
          <cell r="J372">
            <v>3.1707295689485169E-3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1.1723756540014199E-5</v>
          </cell>
          <cell r="F373">
            <v>1.0023534478851801E-5</v>
          </cell>
          <cell r="G373">
            <v>1.25909207213643E-5</v>
          </cell>
          <cell r="H373">
            <v>1.4937088094384101E-5</v>
          </cell>
          <cell r="I373">
            <v>2.13378251141687E-5</v>
          </cell>
          <cell r="J373">
            <v>3.03903240482784E-5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4.032916347319361</v>
          </cell>
          <cell r="F374">
            <v>5.2116143784699531E-3</v>
          </cell>
          <cell r="G374">
            <v>5.0989694702092692E-3</v>
          </cell>
          <cell r="H374">
            <v>5.0163066303055004E-3</v>
          </cell>
          <cell r="I374">
            <v>4.9971381135840431E-3</v>
          </cell>
          <cell r="J374">
            <v>2.5382376688405373E-3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3.4262206523983506E-2</v>
          </cell>
          <cell r="F375">
            <v>2.7645480130518318E-2</v>
          </cell>
          <cell r="G375">
            <v>3.4134801483596502E-2</v>
          </cell>
          <cell r="H375">
            <v>1.8375572752179586E-2</v>
          </cell>
          <cell r="I375">
            <v>0.13506296500211093</v>
          </cell>
          <cell r="J375">
            <v>1.6663513425168253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3.4262206523983416E-2</v>
          </cell>
          <cell r="F376">
            <v>2.7645480130518225E-2</v>
          </cell>
          <cell r="G376">
            <v>3.4134801483596398E-2</v>
          </cell>
          <cell r="H376">
            <v>1.837557275217953E-2</v>
          </cell>
          <cell r="I376">
            <v>0.13506296500211054</v>
          </cell>
          <cell r="J376">
            <v>1.6663513425168204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3.9518411829261933E-2</v>
          </cell>
          <cell r="F377">
            <v>3.1887009178754012E-2</v>
          </cell>
          <cell r="G377">
            <v>3.9371469201360448E-2</v>
          </cell>
          <cell r="H377">
            <v>2.1195559732537304E-2</v>
          </cell>
          <cell r="I377">
            <v>0.15577871930575848</v>
          </cell>
          <cell r="J377">
            <v>1.9218891901919102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3.9518411829261933E-2</v>
          </cell>
          <cell r="F378">
            <v>3.1887009178754012E-2</v>
          </cell>
          <cell r="G378">
            <v>3.9371469201360448E-2</v>
          </cell>
          <cell r="H378">
            <v>2.1195559732537304E-2</v>
          </cell>
          <cell r="I378">
            <v>0.15577871930575848</v>
          </cell>
          <cell r="J378">
            <v>1.9218891901919102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5.9311835047788702E-3</v>
          </cell>
          <cell r="F379">
            <v>1.11498738317848E-5</v>
          </cell>
          <cell r="G379">
            <v>3.0203864249160398E-5</v>
          </cell>
          <cell r="H379">
            <v>3.9419475002786497E-5</v>
          </cell>
          <cell r="I379">
            <v>0.2294206299091</v>
          </cell>
          <cell r="J379">
            <v>1.8625821266320599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5.9311835047788702E-3</v>
          </cell>
          <cell r="F380">
            <v>5.9407490273379309E-3</v>
          </cell>
          <cell r="G380">
            <v>5.9662452142618637E-3</v>
          </cell>
          <cell r="H380">
            <v>4.4025141857410707E-3</v>
          </cell>
          <cell r="I380">
            <v>0.24176335875649532</v>
          </cell>
          <cell r="J380">
            <v>1.9797969155162729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G381">
            <v>0.14079810723857958</v>
          </cell>
          <cell r="H381">
            <v>0.15595928880379775</v>
          </cell>
          <cell r="I381">
            <v>1.4212062383287236</v>
          </cell>
          <cell r="J381">
            <v>5.866994889840651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G382">
            <v>0.14079810723857958</v>
          </cell>
          <cell r="H382">
            <v>0.15595928880379775</v>
          </cell>
          <cell r="I382">
            <v>1.4212062383287236</v>
          </cell>
          <cell r="J382">
            <v>5.866994889840651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G383">
            <v>0.14079810723857999</v>
          </cell>
          <cell r="H383">
            <v>0.155959288803798</v>
          </cell>
          <cell r="I383">
            <v>1.4212062383287201</v>
          </cell>
          <cell r="J383">
            <v>5.8669948898406501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G384">
            <v>4.4923039365048302E-2</v>
          </cell>
          <cell r="H384">
            <v>3.5475234081719003E-5</v>
          </cell>
          <cell r="I384">
            <v>0.170538771393072</v>
          </cell>
          <cell r="J384">
            <v>1.36598922345857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G385">
            <v>4.4923039365048302E-2</v>
          </cell>
          <cell r="H385">
            <v>4.4958514599130001E-2</v>
          </cell>
          <cell r="I385">
            <v>0.40969231075847701</v>
          </cell>
          <cell r="J385">
            <v>1.6912835229696099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0.1553127490638655</v>
          </cell>
          <cell r="F386">
            <v>1.386364708196319E-3</v>
          </cell>
          <cell r="G386">
            <v>3.0013317155932612E-2</v>
          </cell>
          <cell r="H386">
            <v>2.2314878422028967E-2</v>
          </cell>
          <cell r="I386">
            <v>7.3206219102479944E-2</v>
          </cell>
          <cell r="J386">
            <v>7.3600862939014314E-2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0.15531274906386586</v>
          </cell>
          <cell r="F387">
            <v>1.3854410808091142E-3</v>
          </cell>
          <cell r="G387">
            <v>2.9982085816540414E-2</v>
          </cell>
          <cell r="H387">
            <v>2.2314878422028967E-2</v>
          </cell>
          <cell r="I387">
            <v>7.3206219102480166E-2</v>
          </cell>
          <cell r="J387">
            <v>7.3600862939014411E-2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0.20708523245559377</v>
          </cell>
          <cell r="F388">
            <v>1.8257311276447775E-3</v>
          </cell>
          <cell r="G388">
            <v>3.8728427886926119E-2</v>
          </cell>
          <cell r="H388">
            <v>2.789516506773445E-2</v>
          </cell>
          <cell r="I388">
            <v>8.6126530690987121E-2</v>
          </cell>
          <cell r="J388">
            <v>8.1780303639524959E-2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0.20708523245559377</v>
          </cell>
          <cell r="F389">
            <v>1.8257311276447775E-3</v>
          </cell>
          <cell r="G389">
            <v>3.8728427886926119E-2</v>
          </cell>
          <cell r="H389">
            <v>2.789516506773445E-2</v>
          </cell>
          <cell r="I389">
            <v>8.6126530690987121E-2</v>
          </cell>
          <cell r="J389">
            <v>8.1780303639524959E-2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3.6964804236730403E-2</v>
          </cell>
          <cell r="F390">
            <v>5.1373656349859098E-4</v>
          </cell>
          <cell r="G390">
            <v>5.52633643492725E-4</v>
          </cell>
          <cell r="H390">
            <v>3.4467585043266598E-4</v>
          </cell>
          <cell r="I390">
            <v>1.88249958210449E-3</v>
          </cell>
          <cell r="J390">
            <v>2.0805894337726501E-2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3.6964804236730403E-2</v>
          </cell>
          <cell r="F391">
            <v>3.740215508326783E-2</v>
          </cell>
          <cell r="G391">
            <v>3.7724806329525878E-2</v>
          </cell>
          <cell r="H391">
            <v>3.7509254773888293E-2</v>
          </cell>
          <cell r="I391">
            <v>3.6539050615339658E-2</v>
          </cell>
          <cell r="J391">
            <v>3.6607395803065296E-2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F392">
            <v>1.3816580373438809E-4</v>
          </cell>
          <cell r="G392">
            <v>3.8016926910388364</v>
          </cell>
          <cell r="H392">
            <v>4.8779369417852054</v>
          </cell>
          <cell r="I392">
            <v>6.5556900600016146</v>
          </cell>
          <cell r="J392">
            <v>8.8104861699807753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F393">
            <v>1.3816580373438809E-4</v>
          </cell>
          <cell r="G393">
            <v>3.8016926910388364</v>
          </cell>
          <cell r="H393">
            <v>4.8779369417852054</v>
          </cell>
          <cell r="I393">
            <v>6.5556900600016146</v>
          </cell>
          <cell r="J393">
            <v>8.8104861699807753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F394">
            <v>1.3816580373438801E-4</v>
          </cell>
          <cell r="G394">
            <v>3.80169269103884</v>
          </cell>
          <cell r="H394">
            <v>4.8779369417852099</v>
          </cell>
          <cell r="I394">
            <v>6.5556900600016199</v>
          </cell>
          <cell r="J394">
            <v>8.8104861699807699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F395">
            <v>4.7116635337962302E-5</v>
          </cell>
          <cell r="G395">
            <v>1.21291857759357</v>
          </cell>
          <cell r="H395">
            <v>0.19319926184312</v>
          </cell>
          <cell r="I395">
            <v>0.259686054842239</v>
          </cell>
          <cell r="J395">
            <v>2.0513954843583502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F396">
            <v>4.7116635337962302E-5</v>
          </cell>
          <cell r="G396">
            <v>1.21296569422891</v>
          </cell>
          <cell r="H396">
            <v>1.40616495607203</v>
          </cell>
          <cell r="I396">
            <v>1.88981235126058</v>
          </cell>
          <cell r="J396">
            <v>2.5398042795697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8.4764158140006938</v>
          </cell>
          <cell r="F397">
            <v>3.6071376917261129E-3</v>
          </cell>
          <cell r="G397">
            <v>0.32882329543547872</v>
          </cell>
          <cell r="H397">
            <v>2.3420880534475028E-2</v>
          </cell>
          <cell r="I397">
            <v>0.12455023452307951</v>
          </cell>
          <cell r="J397">
            <v>9.6488392928060593E-2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8.4764158140006742</v>
          </cell>
          <cell r="F398">
            <v>3.6095424501872593E-3</v>
          </cell>
          <cell r="G398">
            <v>0.32916581970155695</v>
          </cell>
          <cell r="H398">
            <v>2.3420880534475028E-2</v>
          </cell>
          <cell r="I398">
            <v>0.12455023452307908</v>
          </cell>
          <cell r="J398">
            <v>9.6488392928060551E-2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11.301889319039798</v>
          </cell>
          <cell r="F399">
            <v>4.750965002181186E-3</v>
          </cell>
          <cell r="G399">
            <v>0.42473165697825493</v>
          </cell>
          <cell r="H399">
            <v>2.9277667708578915E-2</v>
          </cell>
          <cell r="I399">
            <v>0.14653125471495193</v>
          </cell>
          <cell r="J399">
            <v>0.10721089251630353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11.301889319039798</v>
          </cell>
          <cell r="F400">
            <v>4.750965002181186E-3</v>
          </cell>
          <cell r="G400">
            <v>0.42473165697825493</v>
          </cell>
          <cell r="H400">
            <v>2.9277667708578915E-2</v>
          </cell>
          <cell r="I400">
            <v>0.14653125471495193</v>
          </cell>
          <cell r="J400">
            <v>0.10721089251630353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0.54083356990750497</v>
          </cell>
          <cell r="F401">
            <v>2.7010776313551703E-4</v>
          </cell>
          <cell r="G401">
            <v>3.0020000638687999E-4</v>
          </cell>
          <cell r="H401">
            <v>2.41956079724588E-4</v>
          </cell>
          <cell r="I401">
            <v>1.71018840407514E-2</v>
          </cell>
          <cell r="J401">
            <v>2.1327136247997099E-3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0.54150576438507381</v>
          </cell>
          <cell r="F402">
            <v>9.6953021438926978E-2</v>
          </cell>
          <cell r="G402">
            <v>9.2668406347834964E-2</v>
          </cell>
          <cell r="H402">
            <v>5.0249049634072229E-2</v>
          </cell>
          <cell r="I402">
            <v>4.8939684006551916E-2</v>
          </cell>
          <cell r="J402">
            <v>2.7779407431684486E-2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52.727467994382131</v>
          </cell>
          <cell r="F403">
            <v>3.6772929077480455E-2</v>
          </cell>
          <cell r="G403">
            <v>6.1868996593320631E-2</v>
          </cell>
          <cell r="H403">
            <v>2.3295759445758131E-2</v>
          </cell>
          <cell r="I403">
            <v>0.37800515743915103</v>
          </cell>
          <cell r="J403">
            <v>3.7137873412586657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61.882465736287671</v>
          </cell>
          <cell r="F404">
            <v>58.308443973648409</v>
          </cell>
          <cell r="G404">
            <v>61.910524014042387</v>
          </cell>
          <cell r="H404">
            <v>63.438799781572712</v>
          </cell>
          <cell r="I404">
            <v>66.785270010298078</v>
          </cell>
          <cell r="J404">
            <v>69.420218255925761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114.60992746250736</v>
          </cell>
          <cell r="F405">
            <v>58.345216902725873</v>
          </cell>
          <cell r="G405">
            <v>61.972393010635763</v>
          </cell>
          <cell r="H405">
            <v>63.462095541018485</v>
          </cell>
          <cell r="I405">
            <v>67.163275167737197</v>
          </cell>
          <cell r="J405">
            <v>73.134005597184427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4.7179576712380898E-7</v>
          </cell>
          <cell r="F406">
            <v>5.1372592419825099E-7</v>
          </cell>
          <cell r="G406">
            <v>5.5944548564696401E-7</v>
          </cell>
          <cell r="H406">
            <v>6.7123259310892197E-7</v>
          </cell>
          <cell r="I406">
            <v>1.1496065577926199E-6</v>
          </cell>
          <cell r="J406">
            <v>2.0011611564487298E-6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4.3683890123473583</v>
          </cell>
          <cell r="G407">
            <v>4.3683898444707108</v>
          </cell>
          <cell r="H407">
            <v>4.3683907732212148</v>
          </cell>
          <cell r="I407">
            <v>4.3683926055537983</v>
          </cell>
          <cell r="J407">
            <v>4.3683946824246389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0.40448253733635486</v>
          </cell>
          <cell r="F408">
            <v>5.6047430451326867E-2</v>
          </cell>
          <cell r="G408">
            <v>0.28157075303546053</v>
          </cell>
          <cell r="H408">
            <v>1.1747563979556144E-2</v>
          </cell>
          <cell r="I408">
            <v>0.51490044359307763</v>
          </cell>
          <cell r="J408">
            <v>1.9760540464776716E-3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1.0577965574095998</v>
          </cell>
          <cell r="F409">
            <v>0.14657438457909611</v>
          </cell>
          <cell r="G409">
            <v>0.73635953529548992</v>
          </cell>
          <cell r="H409">
            <v>3.0722049998390868E-2</v>
          </cell>
          <cell r="I409">
            <v>1.3465597803756659</v>
          </cell>
          <cell r="J409">
            <v>5.167746378828688E-3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1.6649098541024163</v>
          </cell>
          <cell r="F410">
            <v>0.23103116555388314</v>
          </cell>
          <cell r="G410">
            <v>1.0923837581254321</v>
          </cell>
          <cell r="H410">
            <v>4.7425574590771111E-2</v>
          </cell>
          <cell r="I410">
            <v>1.6869920272807353</v>
          </cell>
          <cell r="J410">
            <v>7.7661592757964993E-3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F411">
            <v>1.7408177840509099E-6</v>
          </cell>
          <cell r="G411">
            <v>2.8024284065929E-4</v>
          </cell>
          <cell r="H411">
            <v>3.3222971738333898E-5</v>
          </cell>
          <cell r="I411">
            <v>2.1969840235421499E-2</v>
          </cell>
          <cell r="J411">
            <v>6.6885554343305797E-6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1.7508334993223199E-2</v>
          </cell>
          <cell r="F412">
            <v>1.0234319776364451E-2</v>
          </cell>
          <cell r="G412">
            <v>1.0510315229610642E-2</v>
          </cell>
          <cell r="H412">
            <v>1.6489482153251751E-3</v>
          </cell>
          <cell r="I412">
            <v>2.3515839576711758E-2</v>
          </cell>
          <cell r="J412">
            <v>3.5846323981010217E-4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I413">
            <v>1.7051287561952472E-2</v>
          </cell>
          <cell r="J413">
            <v>3.7283047436493494E-2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I414">
            <v>1.7051287561952472E-2</v>
          </cell>
          <cell r="J414">
            <v>3.7283047436493494E-2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I415">
            <v>2.50001282069312E-3</v>
          </cell>
          <cell r="J415">
            <v>2.2201436112775199E-3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I416">
            <v>2.50162826821716E-3</v>
          </cell>
          <cell r="J416">
            <v>3.0764511194981601E-3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125.17714455065254</v>
          </cell>
          <cell r="F417">
            <v>139.90676110178623</v>
          </cell>
          <cell r="G417">
            <v>123.81994288873356</v>
          </cell>
          <cell r="H417">
            <v>127.02802898578764</v>
          </cell>
          <cell r="I417">
            <v>110.08510646282697</v>
          </cell>
          <cell r="J417">
            <v>65.318560893415821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126.49538973853578</v>
          </cell>
          <cell r="F418">
            <v>143.53312125086629</v>
          </cell>
          <cell r="G418">
            <v>126.75358427587814</v>
          </cell>
          <cell r="H418">
            <v>129.56890574590489</v>
          </cell>
          <cell r="I418">
            <v>111.48330963989849</v>
          </cell>
          <cell r="J418">
            <v>65.678042885105015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9.1104509129460296E-7</v>
          </cell>
          <cell r="F419">
            <v>9.8800826839320099E-7</v>
          </cell>
          <cell r="G419">
            <v>1.1306656093264199E-6</v>
          </cell>
          <cell r="H419">
            <v>1.3899083662381599E-6</v>
          </cell>
          <cell r="I419">
            <v>2.8097245005402799E-6</v>
          </cell>
          <cell r="J419">
            <v>8.6588937796566401E-6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15.305610087832049</v>
          </cell>
          <cell r="I420">
            <v>15.305613603592537</v>
          </cell>
          <cell r="J420">
            <v>15.305619237965763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12.240006259715576</v>
          </cell>
          <cell r="F421">
            <v>12.230024306454794</v>
          </cell>
          <cell r="G421">
            <v>12.23236327679531</v>
          </cell>
          <cell r="H421">
            <v>12.240095597449235</v>
          </cell>
          <cell r="I421">
            <v>12.255762641004772</v>
          </cell>
          <cell r="J421">
            <v>12.271679600112257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12.240006259715576</v>
          </cell>
          <cell r="F422">
            <v>12.230024306454794</v>
          </cell>
          <cell r="G422">
            <v>12.23236327679531</v>
          </cell>
          <cell r="H422">
            <v>12.240095597449235</v>
          </cell>
          <cell r="I422">
            <v>12.255762641004772</v>
          </cell>
          <cell r="J422">
            <v>12.271679600112257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2.3158294043454659E-5</v>
          </cell>
          <cell r="F424">
            <v>3.0940794985197428E-5</v>
          </cell>
          <cell r="G424">
            <v>3.1860615261005782E-5</v>
          </cell>
          <cell r="H424">
            <v>6.3862052390978655E-3</v>
          </cell>
          <cell r="I424">
            <v>1.5375800636277632E-2</v>
          </cell>
          <cell r="J424">
            <v>6.1997226122645563E-3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2.3158294043454591E-5</v>
          </cell>
          <cell r="F425">
            <v>3.0961422181854191E-5</v>
          </cell>
          <cell r="G425">
            <v>3.1893803401902637E-5</v>
          </cell>
          <cell r="H425">
            <v>6.3862052390978655E-3</v>
          </cell>
          <cell r="I425">
            <v>1.5375800636277573E-2</v>
          </cell>
          <cell r="J425">
            <v>6.1997226122645485E-3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1.8341400231469029E-5</v>
          </cell>
          <cell r="F426">
            <v>2.2429080591572388E-5</v>
          </cell>
          <cell r="G426">
            <v>2.3561999629892974E-5</v>
          </cell>
          <cell r="H426">
            <v>7.9843235896666868E-3</v>
          </cell>
          <cell r="I426">
            <v>1.8090744259898553E-2</v>
          </cell>
          <cell r="J426">
            <v>6.8901477208169627E-3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1.8341400231469029E-5</v>
          </cell>
          <cell r="F427">
            <v>2.2429080591572388E-5</v>
          </cell>
          <cell r="G427">
            <v>2.3561999629892974E-5</v>
          </cell>
          <cell r="H427">
            <v>7.9843235896666868E-3</v>
          </cell>
          <cell r="I427">
            <v>1.8090744259898553E-2</v>
          </cell>
          <cell r="J427">
            <v>6.8901477208169627E-3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1.4944712734808499E-2</v>
          </cell>
          <cell r="F428">
            <v>3.6841166890187201E-4</v>
          </cell>
          <cell r="G428">
            <v>5.5076537426697705E-4</v>
          </cell>
          <cell r="H428">
            <v>4.3755789660717602E-4</v>
          </cell>
          <cell r="I428">
            <v>1.35166294147422E-3</v>
          </cell>
          <cell r="J428">
            <v>2.6127761925608E-3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1.4944712734808499E-2</v>
          </cell>
          <cell r="F429">
            <v>1.5265842327569218E-2</v>
          </cell>
          <cell r="G429">
            <v>1.5694150516049839E-2</v>
          </cell>
          <cell r="H429">
            <v>1.5935326885175693E-2</v>
          </cell>
          <cell r="I429">
            <v>2.092147592330694E-2</v>
          </cell>
          <cell r="J429">
            <v>1.1673726175694333E-2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0.18406962888239223</v>
          </cell>
          <cell r="F430">
            <v>1.8370466201997695</v>
          </cell>
          <cell r="G430">
            <v>8.3404695646607224E-3</v>
          </cell>
          <cell r="H430">
            <v>3.513537805988903E-3</v>
          </cell>
          <cell r="I430">
            <v>1.7164389022939291E-3</v>
          </cell>
          <cell r="J430">
            <v>1.0967997735026681E-5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15.876706757197301</v>
          </cell>
          <cell r="F431">
            <v>158.45226974868001</v>
          </cell>
          <cell r="G431">
            <v>0.71939727536504305</v>
          </cell>
          <cell r="H431">
            <v>0.30305602159742501</v>
          </cell>
          <cell r="I431">
            <v>0.148049394589578</v>
          </cell>
          <cell r="J431">
            <v>9.4603159038194197E-4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0.21542342954134769</v>
          </cell>
          <cell r="F432">
            <v>2.1499629545275423</v>
          </cell>
          <cell r="G432">
            <v>9.7611570605840251E-3</v>
          </cell>
          <cell r="H432">
            <v>4.1120220026787764E-3</v>
          </cell>
          <cell r="I432">
            <v>2.0088113241462395E-3</v>
          </cell>
          <cell r="J432">
            <v>1.2836249530284148E-5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1.25602006503926E-2</v>
          </cell>
          <cell r="F433">
            <v>0.180932054273126</v>
          </cell>
          <cell r="G433">
            <v>6.4111123675192398E-5</v>
          </cell>
          <cell r="H433">
            <v>7.0070067320895398E-5</v>
          </cell>
          <cell r="I433">
            <v>3.2916234742566498E-4</v>
          </cell>
          <cell r="J433">
            <v>2.1608380892329899E-3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5.2125846760555414E-2</v>
          </cell>
          <cell r="F434">
            <v>0.23303807859650752</v>
          </cell>
          <cell r="G434">
            <v>2.2614145216097392E-2</v>
          </cell>
          <cell r="H434">
            <v>1.5756747557842898E-2</v>
          </cell>
          <cell r="I434">
            <v>8.0486615432084907E-3</v>
          </cell>
          <cell r="J434">
            <v>2.5818061894829717E-3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H435">
            <v>0.42777093159047253</v>
          </cell>
          <cell r="I435">
            <v>2.1167624737777815</v>
          </cell>
          <cell r="J435">
            <v>17.17395080210564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H436">
            <v>1.0835370494756461E-3</v>
          </cell>
          <cell r="I436">
            <v>6.1917800931497267E-3</v>
          </cell>
          <cell r="J436">
            <v>6.5558067677590065E-3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H437">
            <v>1.014242747696224E-3</v>
          </cell>
          <cell r="I437">
            <v>6.6801747380512526E-3</v>
          </cell>
          <cell r="J437">
            <v>7.3566594427127647E-3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H438">
            <v>1.0062225344488831E-3</v>
          </cell>
          <cell r="I438">
            <v>1.8876243180691692E-3</v>
          </cell>
          <cell r="J438">
            <v>3.6100750597753031E-3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H439">
            <v>1.5594553043074945E-3</v>
          </cell>
          <cell r="I439">
            <v>2.2606759398888154E-3</v>
          </cell>
          <cell r="J439">
            <v>1.7667062326229815E-3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H440">
            <v>6.6949245467594273E-2</v>
          </cell>
          <cell r="I440">
            <v>0.53820338087202113</v>
          </cell>
          <cell r="J440">
            <v>4.6391583970189885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H441">
            <v>3.9125715399785585E-2</v>
          </cell>
          <cell r="I441">
            <v>0.25727509285486422</v>
          </cell>
          <cell r="J441">
            <v>2.4779557745416336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H442">
            <v>6.8490606770546483E-2</v>
          </cell>
          <cell r="I442">
            <v>0.33463538510679264</v>
          </cell>
          <cell r="J442">
            <v>2.0513710738413602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H443">
            <v>3.6411836849562319E-2</v>
          </cell>
          <cell r="I443">
            <v>0.25848667889797422</v>
          </cell>
          <cell r="J443">
            <v>2.3915302716423841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H444">
            <v>8.0923531458539279E-3</v>
          </cell>
          <cell r="I444">
            <v>1.3995475411672042E-2</v>
          </cell>
          <cell r="J444">
            <v>1.4068325492447695E-2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H445">
            <v>4.2455722310034798E-3</v>
          </cell>
          <cell r="I445">
            <v>8.7063919506772409E-3</v>
          </cell>
          <cell r="J445">
            <v>8.1893551204174821E-3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H446">
            <v>4.1238147782540292E-2</v>
          </cell>
          <cell r="I446">
            <v>0.30295849081509318</v>
          </cell>
          <cell r="J446">
            <v>5.1989032759821141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1.5863647515975451E-2</v>
          </cell>
          <cell r="I447">
            <v>2.806243882542284E-2</v>
          </cell>
          <cell r="J447">
            <v>1.311248842800646E-2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2.5679967311043163E-3</v>
          </cell>
          <cell r="I448">
            <v>5.2292456442606917E-2</v>
          </cell>
          <cell r="J448">
            <v>6.1427700200412126E-2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2.8174739465001413E-2</v>
          </cell>
          <cell r="I449">
            <v>3.7875771143169722E-2</v>
          </cell>
          <cell r="J449">
            <v>2.6229957407214004E-2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3.6182842025799876E-2</v>
          </cell>
          <cell r="I450">
            <v>7.4967904943068195E-2</v>
          </cell>
          <cell r="J450">
            <v>4.4086000753191856E-2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3.6273835245385015E-2</v>
          </cell>
          <cell r="I451">
            <v>8.7192573215332705E-2</v>
          </cell>
          <cell r="J451">
            <v>7.1282746710025768E-2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2.2463715669816253E-3</v>
          </cell>
          <cell r="I452">
            <v>3.7927781024473723E-3</v>
          </cell>
          <cell r="J452">
            <v>2.2395858077701174E-3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2.3581701276736838E-3</v>
          </cell>
          <cell r="I453">
            <v>2.8325689754494267E-3</v>
          </cell>
          <cell r="J453">
            <v>2.0489171318870758E-3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1.3655959185338703E-3</v>
          </cell>
          <cell r="I454">
            <v>1.2667226093114889E-3</v>
          </cell>
          <cell r="J454">
            <v>9.3746715294283742E-4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1.5871551771328195E-3</v>
          </cell>
          <cell r="I455">
            <v>1.9683271223787367E-3</v>
          </cell>
          <cell r="J455">
            <v>1.4459565660839722E-3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1.1495492020964478E-2</v>
          </cell>
          <cell r="I456">
            <v>1.1840324822368081E-2</v>
          </cell>
          <cell r="J456">
            <v>5.9226906154008028E-3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2.0630890862635778E-2</v>
          </cell>
          <cell r="I457">
            <v>8.3531070441061381E-2</v>
          </cell>
          <cell r="J457">
            <v>0.14490007371106042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4.3898072226130097E-2</v>
          </cell>
          <cell r="I458">
            <v>0.88586770938208703</v>
          </cell>
          <cell r="J458">
            <v>4.3360678224378502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4.3898072226130097E-2</v>
          </cell>
          <cell r="I459">
            <v>1.2374046840740736</v>
          </cell>
          <cell r="J459">
            <v>5.1149694168358533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1.1839573148007116</v>
          </cell>
          <cell r="F460">
            <v>2.9775968138331999E-3</v>
          </cell>
          <cell r="G460">
            <v>1.1329517712886846E-2</v>
          </cell>
          <cell r="H460">
            <v>3.1709662888576096E-3</v>
          </cell>
          <cell r="I460">
            <v>5.0097594353447662E-3</v>
          </cell>
          <cell r="J460">
            <v>2.4427712081578454E-3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1.1839573148007116</v>
          </cell>
          <cell r="F461">
            <v>2.9775968138331999E-3</v>
          </cell>
          <cell r="G461">
            <v>1.1329517712886846E-2</v>
          </cell>
          <cell r="H461">
            <v>3.1709662888576096E-3</v>
          </cell>
          <cell r="I461">
            <v>5.0097594353447662E-3</v>
          </cell>
          <cell r="J461">
            <v>2.4427712081578454E-3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147.84368632964586</v>
          </cell>
          <cell r="F462">
            <v>105.0252957836255</v>
          </cell>
          <cell r="G462">
            <v>99.219618174950284</v>
          </cell>
          <cell r="H462">
            <v>129.71170925340101</v>
          </cell>
          <cell r="I462">
            <v>125.84026755731757</v>
          </cell>
          <cell r="J462">
            <v>97.751452587180324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28.871450413936536</v>
          </cell>
          <cell r="F463">
            <v>70.1352328764482</v>
          </cell>
          <cell r="G463">
            <v>70.503464843306148</v>
          </cell>
          <cell r="H463">
            <v>42.991449683652952</v>
          </cell>
          <cell r="I463">
            <v>29.749573736129502</v>
          </cell>
          <cell r="J463">
            <v>25.636539157333704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0.21018975975205695</v>
          </cell>
          <cell r="F464">
            <v>2.1878496447176276E-2</v>
          </cell>
          <cell r="G464">
            <v>3.8060227896308224E-2</v>
          </cell>
          <cell r="H464">
            <v>1.4409427961329838E-2</v>
          </cell>
          <cell r="I464">
            <v>0.93501661262859215</v>
          </cell>
          <cell r="J464">
            <v>2.264313023783517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180.6316967027764</v>
          </cell>
          <cell r="F465">
            <v>183.43821921095079</v>
          </cell>
          <cell r="G465">
            <v>177.17736586694772</v>
          </cell>
          <cell r="H465">
            <v>179.28114155771061</v>
          </cell>
          <cell r="I465">
            <v>160.72222412803498</v>
          </cell>
          <cell r="J465">
            <v>127.64634847255323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1.2197879058021599E-6</v>
          </cell>
          <cell r="F466">
            <v>1.3179511857626699E-6</v>
          </cell>
          <cell r="G466">
            <v>1.48783395736962E-6</v>
          </cell>
          <cell r="H466">
            <v>1.92423139769189E-6</v>
          </cell>
          <cell r="I466">
            <v>3.6258233749799298E-6</v>
          </cell>
          <cell r="J466">
            <v>1.11212218768765E-5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13.914191375428757</v>
          </cell>
          <cell r="I467">
            <v>13.914196117045547</v>
          </cell>
          <cell r="J467">
            <v>13.914203375872001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0.90177986752751582</v>
          </cell>
          <cell r="F468">
            <v>2.2679338408250222E-3</v>
          </cell>
          <cell r="G468">
            <v>8.6293068631426665E-3</v>
          </cell>
          <cell r="H468">
            <v>2.4152167685044974E-3</v>
          </cell>
          <cell r="I468">
            <v>3.8157627335664236E-3</v>
          </cell>
          <cell r="J468">
            <v>1.8605754354103598E-3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1.1839573148007116</v>
          </cell>
          <cell r="F469">
            <v>2.9775968138331999E-3</v>
          </cell>
          <cell r="G469">
            <v>1.1329517712886846E-2</v>
          </cell>
          <cell r="H469">
            <v>3.1709662888576096E-3</v>
          </cell>
          <cell r="I469">
            <v>5.0097594353447662E-3</v>
          </cell>
          <cell r="J469">
            <v>2.4427712081578454E-3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3.1084264911177602E-4</v>
          </cell>
          <cell r="F470">
            <v>1.8051402723050301E-4</v>
          </cell>
          <cell r="G470">
            <v>1.2482167338523901E-4</v>
          </cell>
          <cell r="H470">
            <v>1.8859595251660799E-4</v>
          </cell>
          <cell r="I470">
            <v>2.5372894563841799E-4</v>
          </cell>
          <cell r="J470">
            <v>1.5269543308525399E-4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0.11466018458964367</v>
          </cell>
          <cell r="F471">
            <v>2.0384709387938668E-2</v>
          </cell>
          <cell r="G471">
            <v>1.9314173884778713E-2</v>
          </cell>
          <cell r="H471">
            <v>8.4260144991542274E-3</v>
          </cell>
          <cell r="I471">
            <v>4.2635431005141611E-3</v>
          </cell>
          <cell r="J471">
            <v>3.360691579023827E-3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4.8515898869962416E-2</v>
          </cell>
          <cell r="J472">
            <v>3.2857042449643686E-2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6.1857771059202059E-2</v>
          </cell>
          <cell r="J473">
            <v>4.3535581245777888E-2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6.8407417406646998</v>
          </cell>
          <cell r="J474">
            <v>4.6328429853997601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0.12128974717490597</v>
          </cell>
          <cell r="J475">
            <v>8.2142606124109188E-2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2.7334042231780698E-3</v>
          </cell>
          <cell r="J476">
            <v>1.59858767546823E-5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2.7334042231780698E-3</v>
          </cell>
          <cell r="J477">
            <v>2.7485145421063365E-3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258.91014754014645</v>
          </cell>
          <cell r="F478">
            <v>119.69343116501645</v>
          </cell>
          <cell r="G478">
            <v>116.22279524187175</v>
          </cell>
          <cell r="H478">
            <v>146.2342747424959</v>
          </cell>
          <cell r="I478">
            <v>143.8519521855236</v>
          </cell>
          <cell r="J478">
            <v>138.31843233193717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1.0707120422507159</v>
          </cell>
          <cell r="F479">
            <v>1.9451551261796433E-2</v>
          </cell>
          <cell r="G479">
            <v>3.5195917798980958E-2</v>
          </cell>
          <cell r="H479">
            <v>1.4248891391402733E-2</v>
          </cell>
          <cell r="I479">
            <v>2.0593465004285421E-2</v>
          </cell>
          <cell r="J479">
            <v>0.65372579087708815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268.1920280933121</v>
          </cell>
          <cell r="F480">
            <v>125.3744772418477</v>
          </cell>
          <cell r="G480">
            <v>121.49188860332512</v>
          </cell>
          <cell r="H480">
            <v>152.28164683893198</v>
          </cell>
          <cell r="I480">
            <v>148.73530115876446</v>
          </cell>
          <cell r="J480">
            <v>142.64818152150053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1.1528183766160601E-5</v>
          </cell>
          <cell r="F481">
            <v>1.13893105612149E-5</v>
          </cell>
          <cell r="G481">
            <v>1.31207370682275E-5</v>
          </cell>
          <cell r="H481">
            <v>1.2277529906938001E-5</v>
          </cell>
          <cell r="I481">
            <v>1.7524291207931501E-5</v>
          </cell>
          <cell r="J481">
            <v>3.8131817652184401E-5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12.649274772300126</v>
          </cell>
          <cell r="I482">
            <v>12.649312104162304</v>
          </cell>
          <cell r="J482">
            <v>12.649340084226999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2267.7891917275201</v>
          </cell>
          <cell r="F483">
            <v>2047.5483654631901</v>
          </cell>
          <cell r="G483">
            <v>1983.2043789593499</v>
          </cell>
          <cell r="H483">
            <v>1412.28843855011</v>
          </cell>
          <cell r="I483">
            <v>467.99869927591601</v>
          </cell>
          <cell r="J483">
            <v>3.5203095229663101E-4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30.256641375231421</v>
          </cell>
          <cell r="F484">
            <v>27.318207890861462</v>
          </cell>
          <cell r="G484">
            <v>26.461882303274813</v>
          </cell>
          <cell r="H484">
            <v>18.844992822791387</v>
          </cell>
          <cell r="I484">
            <v>6.2509314797237829</v>
          </cell>
          <cell r="J484">
            <v>0.83085352715375471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30.770545342300206</v>
          </cell>
          <cell r="F485">
            <v>27.782203059202086</v>
          </cell>
          <cell r="G485">
            <v>26.909150325093005</v>
          </cell>
          <cell r="H485">
            <v>19.162665380598455</v>
          </cell>
          <cell r="I485">
            <v>6.3500501937030682</v>
          </cell>
          <cell r="J485">
            <v>4.7765393798728731E-6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2.1838031010800508E-3</v>
          </cell>
          <cell r="H486">
            <v>2.4076892828233253E-3</v>
          </cell>
          <cell r="I486">
            <v>7.0539169165508763E-3</v>
          </cell>
          <cell r="J486">
            <v>0.84496188929934235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9.2707649903986091</v>
          </cell>
          <cell r="F487">
            <v>9.2702197494460208</v>
          </cell>
          <cell r="G487">
            <v>1.6291016864772001</v>
          </cell>
          <cell r="H487">
            <v>0.76938413054724997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0.10000825232360949</v>
          </cell>
          <cell r="F488">
            <v>0.10000237054418569</v>
          </cell>
          <cell r="G488">
            <v>1.7573912475482237E-2</v>
          </cell>
          <cell r="H488">
            <v>8.299720933627297E-3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0.10000825232360949</v>
          </cell>
          <cell r="F489">
            <v>0.10000237054418569</v>
          </cell>
          <cell r="G489">
            <v>1.7573912475482237E-2</v>
          </cell>
          <cell r="H489">
            <v>8.299720933627297E-3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54.392406230721903</v>
          </cell>
          <cell r="F490">
            <v>43.482545355215791</v>
          </cell>
          <cell r="G490">
            <v>53.240973608041301</v>
          </cell>
          <cell r="H490">
            <v>52.147181729272859</v>
          </cell>
          <cell r="I490">
            <v>49.956913101443739</v>
          </cell>
          <cell r="J490">
            <v>47.774465199776145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54.392406230721903</v>
          </cell>
          <cell r="F491">
            <v>43.482545355215791</v>
          </cell>
          <cell r="G491">
            <v>53.240973608041301</v>
          </cell>
          <cell r="H491">
            <v>52.147181729272859</v>
          </cell>
          <cell r="I491">
            <v>49.956913101443739</v>
          </cell>
          <cell r="J491">
            <v>47.774465199776145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3.770626072309418</v>
          </cell>
          <cell r="G493">
            <v>3.9068617576911624</v>
          </cell>
          <cell r="H493">
            <v>13.433118017203995</v>
          </cell>
          <cell r="I493">
            <v>15.534823898436517</v>
          </cell>
          <cell r="J493">
            <v>19.871746749662879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1.2568753574364748</v>
          </cell>
          <cell r="G494">
            <v>1.3022872525637212</v>
          </cell>
          <cell r="H494">
            <v>4.4777060057346629</v>
          </cell>
          <cell r="I494">
            <v>5.1782746328121698</v>
          </cell>
          <cell r="J494">
            <v>6.623915583220958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0.232724282690602</v>
          </cell>
          <cell r="G495">
            <v>8.4611355224744403E-3</v>
          </cell>
          <cell r="H495">
            <v>0.58628585888401996</v>
          </cell>
          <cell r="I495">
            <v>0.16187930165422501</v>
          </cell>
          <cell r="J495">
            <v>0.84602344656311801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0.232724282690602</v>
          </cell>
          <cell r="G496">
            <v>0.24118204848987923</v>
          </cell>
          <cell r="H496">
            <v>0.82746197585090309</v>
          </cell>
          <cell r="I496">
            <v>0.96058163481416681</v>
          </cell>
          <cell r="J496">
            <v>1.2267431728465317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7.1200062681625891</v>
          </cell>
          <cell r="F497">
            <v>7.6289120912896049</v>
          </cell>
          <cell r="G497">
            <v>7.3111363711330206</v>
          </cell>
          <cell r="H497">
            <v>8.3819986863905882</v>
          </cell>
          <cell r="I497">
            <v>10.323867201915069</v>
          </cell>
          <cell r="J497">
            <v>12.594482428922062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7.7403425048240218</v>
          </cell>
          <cell r="F498">
            <v>8.2914074995572555</v>
          </cell>
          <cell r="G498">
            <v>7.9429048703065215</v>
          </cell>
          <cell r="H498">
            <v>9.1003254996923797</v>
          </cell>
          <cell r="I498">
            <v>11.193915685676661</v>
          </cell>
          <cell r="J498">
            <v>13.638009137918122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0.79554828839077896</v>
          </cell>
          <cell r="F499">
            <v>7.7306011442757101E-7</v>
          </cell>
          <cell r="G499">
            <v>8.8524110079637595E-7</v>
          </cell>
          <cell r="H499">
            <v>1.0220874898876901E-6</v>
          </cell>
          <cell r="I499">
            <v>1.9230216019320898E-6</v>
          </cell>
          <cell r="J499">
            <v>2.7767860958629499E-6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0.79554828839077896</v>
          </cell>
          <cell r="F500">
            <v>0.79554906145089299</v>
          </cell>
          <cell r="G500">
            <v>0.79554994669199397</v>
          </cell>
          <cell r="H500">
            <v>0.79555096877948395</v>
          </cell>
          <cell r="I500">
            <v>0.79555439527569904</v>
          </cell>
          <cell r="J500">
            <v>0.79555717206179499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2.0744866863886869E-2</v>
          </cell>
          <cell r="I501">
            <v>1.9071068847861945</v>
          </cell>
          <cell r="J501">
            <v>8.5015950371593174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2.0902909309045044E-2</v>
          </cell>
          <cell r="I502">
            <v>1.9216359650269657</v>
          </cell>
          <cell r="J502">
            <v>8.5663634869273011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2.3602175881253999E-3</v>
          </cell>
          <cell r="I503">
            <v>2.632054862268E-3</v>
          </cell>
          <cell r="J503">
            <v>0.29631840450969699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2.3602175881253999E-3</v>
          </cell>
          <cell r="I504">
            <v>0.10188316560926999</v>
          </cell>
          <cell r="J504">
            <v>0.39820157011896801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1.2875830897520901</v>
          </cell>
          <cell r="G505">
            <v>2.1017695321706564</v>
          </cell>
          <cell r="H505">
            <v>2.6967994375753142</v>
          </cell>
          <cell r="I505">
            <v>3.6255335713341257</v>
          </cell>
          <cell r="J505">
            <v>9.7520396188323488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1.2875830897520901</v>
          </cell>
          <cell r="G506">
            <v>2.1017695321706564</v>
          </cell>
          <cell r="H506">
            <v>2.6967994375753142</v>
          </cell>
          <cell r="I506">
            <v>3.6255335713341257</v>
          </cell>
          <cell r="J506">
            <v>9.7520396188323488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1.2875830897520899</v>
          </cell>
          <cell r="G507">
            <v>2.10176953217066</v>
          </cell>
          <cell r="H507">
            <v>2.6967994375753199</v>
          </cell>
          <cell r="I507">
            <v>3.6255335713341301</v>
          </cell>
          <cell r="J507">
            <v>9.7520396188323399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1.76062049494025E-7</v>
          </cell>
          <cell r="G508">
            <v>0.18744009254543201</v>
          </cell>
          <cell r="H508">
            <v>0.118543143289757</v>
          </cell>
          <cell r="I508">
            <v>0.36867305893507701</v>
          </cell>
          <cell r="J508">
            <v>2.2424034757498901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0.43894549353846252</v>
          </cell>
          <cell r="G509">
            <v>0.670588268607481</v>
          </cell>
          <cell r="H509">
            <v>0.77740662415672102</v>
          </cell>
          <cell r="I509">
            <v>1.0451336898378791</v>
          </cell>
          <cell r="J509">
            <v>2.81122667931252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1.4500062671618608</v>
          </cell>
          <cell r="F510">
            <v>3.7972853414799448</v>
          </cell>
          <cell r="G510">
            <v>3.7937991032978271</v>
          </cell>
          <cell r="H510">
            <v>0.99730360728054557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1.4500062671618608</v>
          </cell>
          <cell r="F511">
            <v>3.7972853414799448</v>
          </cell>
          <cell r="G511">
            <v>3.7937991032978271</v>
          </cell>
          <cell r="H511">
            <v>0.99730360728054557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45.580613758689168</v>
          </cell>
          <cell r="J513">
            <v>1673.5453347402699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-45.580613758689097</v>
          </cell>
          <cell r="J514">
            <v>-1673.5453347402699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0.32448252500853492</v>
          </cell>
          <cell r="J515">
            <v>12.406057803029277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0.15339173909494339</v>
          </cell>
          <cell r="J516">
            <v>5.8646818705229151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0.46374652056534404</v>
          </cell>
          <cell r="J517">
            <v>16.801576720134847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8.4330153793710696E-3</v>
          </cell>
          <cell r="J518">
            <v>0.24363739152793901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8.4330153793710696E-3</v>
          </cell>
          <cell r="J519">
            <v>0.249757513496108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1.1412975506720287E-4</v>
          </cell>
          <cell r="G520">
            <v>1.2881571432187829E-4</v>
          </cell>
          <cell r="H520">
            <v>8.1184223402078548E-5</v>
          </cell>
          <cell r="I520">
            <v>3.9452597637347936E-5</v>
          </cell>
          <cell r="J520">
            <v>2.8447823814452396E-5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2.8532438766800667E-3</v>
          </cell>
          <cell r="G521">
            <v>3.2203928580469537E-3</v>
          </cell>
          <cell r="H521">
            <v>2.0296055850519633E-3</v>
          </cell>
          <cell r="I521">
            <v>9.8631494093369735E-4</v>
          </cell>
          <cell r="J521">
            <v>7.1119559536130905E-4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3.4238926520160841E-4</v>
          </cell>
          <cell r="G522">
            <v>3.8644714296563455E-4</v>
          </cell>
          <cell r="H522">
            <v>2.4355267020623539E-4</v>
          </cell>
          <cell r="I522">
            <v>1.1835779291204375E-4</v>
          </cell>
          <cell r="J522">
            <v>8.5343471443357117E-5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3.8518792335180932E-3</v>
          </cell>
          <cell r="G523">
            <v>4.3475303583633898E-3</v>
          </cell>
          <cell r="H523">
            <v>2.7399675398201498E-3</v>
          </cell>
          <cell r="I523">
            <v>1.3315251702604915E-3</v>
          </cell>
          <cell r="J523">
            <v>9.6011405373776768E-4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1.17840710383499E-5</v>
          </cell>
          <cell r="F524">
            <v>3.2886192590024998E-4</v>
          </cell>
          <cell r="G524">
            <v>8.8443406396724094E-6</v>
          </cell>
          <cell r="H524">
            <v>5.6544917983505098E-6</v>
          </cell>
          <cell r="I524">
            <v>4.0257486883886999E-5</v>
          </cell>
          <cell r="J524">
            <v>7.0509579648427305E-5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1.17840710383499E-5</v>
          </cell>
          <cell r="F525">
            <v>3.4006660287050025E-4</v>
          </cell>
          <cell r="G525">
            <v>3.4708988737354788E-4</v>
          </cell>
          <cell r="H525">
            <v>3.4810605843639883E-4</v>
          </cell>
          <cell r="I525">
            <v>2.9450150632948622E-4</v>
          </cell>
          <cell r="J525">
            <v>1.7178993932441734E-4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4514.4835736451396</v>
          </cell>
          <cell r="F526">
            <v>3846.5257824789501</v>
          </cell>
          <cell r="G526">
            <v>3305.95511675741</v>
          </cell>
          <cell r="H526">
            <v>3164.1978586497798</v>
          </cell>
          <cell r="I526">
            <v>1867.82067410229</v>
          </cell>
          <cell r="J526">
            <v>3.5358307655720597E-4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60.231837677161643</v>
          </cell>
          <cell r="F527">
            <v>51.32000433090974</v>
          </cell>
          <cell r="G527">
            <v>44.109896191766431</v>
          </cell>
          <cell r="H527">
            <v>42.218864107554239</v>
          </cell>
          <cell r="I527">
            <v>24.927763833481208</v>
          </cell>
          <cell r="J527">
            <v>1.9700656841322443E-2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61.254865314045254</v>
          </cell>
          <cell r="F528">
            <v>52.191665976647819</v>
          </cell>
          <cell r="G528">
            <v>44.856921529951258</v>
          </cell>
          <cell r="H528">
            <v>42.933485191991601</v>
          </cell>
          <cell r="I528">
            <v>25.34356409908121</v>
          </cell>
          <cell r="J528">
            <v>4.7975994105455314E-6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2.1737977016583129E-3</v>
          </cell>
          <cell r="H529">
            <v>2.4591913532674798E-3</v>
          </cell>
          <cell r="I529">
            <v>7.5936063976555146E-3</v>
          </cell>
          <cell r="J529">
            <v>2.0030440123604023E-2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71.694113956669156</v>
          </cell>
          <cell r="F530">
            <v>35.298794927904019</v>
          </cell>
          <cell r="G530">
            <v>54.814607485516568</v>
          </cell>
          <cell r="H530">
            <v>30.890327817839889</v>
          </cell>
          <cell r="I530">
            <v>14.642195955743878</v>
          </cell>
          <cell r="J530">
            <v>21.712936074351088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71.694113956669156</v>
          </cell>
          <cell r="F531">
            <v>35.298794927904019</v>
          </cell>
          <cell r="G531">
            <v>54.814607485516568</v>
          </cell>
          <cell r="H531">
            <v>30.890327817839889</v>
          </cell>
          <cell r="I531">
            <v>14.642195955743878</v>
          </cell>
          <cell r="J531">
            <v>21.712936074351088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1.7372654678018302E-5</v>
          </cell>
          <cell r="F532">
            <v>1.6872369207759001E-5</v>
          </cell>
          <cell r="G532">
            <v>2.1713882789757599E-5</v>
          </cell>
          <cell r="H532">
            <v>1.2607345180295999E-5</v>
          </cell>
          <cell r="I532">
            <v>1.3230307115549301E-5</v>
          </cell>
          <cell r="J532">
            <v>1.8054529511229199E-5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3.7499853839262403</v>
          </cell>
          <cell r="F533">
            <v>3.749974215753519</v>
          </cell>
          <cell r="G533">
            <v>3.749969552888786</v>
          </cell>
          <cell r="H533">
            <v>3.7499809171334686</v>
          </cell>
          <cell r="I533">
            <v>2.3999989814881757</v>
          </cell>
          <cell r="J533">
            <v>2.399999488758326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5.8574392755452207</v>
          </cell>
          <cell r="J534">
            <v>2870.5614904433783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-5.8574392755452198</v>
          </cell>
          <cell r="J535">
            <v>-2870.5614904433801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1.2982096454324195E-2</v>
          </cell>
          <cell r="J536">
            <v>6.3621498053918364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6.011707272613314E-2</v>
          </cell>
          <cell r="J537">
            <v>23.958123031355822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1.5734054450022099E-3</v>
          </cell>
          <cell r="J538">
            <v>0.38108728703995398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1.5734054450022099E-3</v>
          </cell>
          <cell r="J539">
            <v>0.38265985374725775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3.9606268135250276E-2</v>
          </cell>
          <cell r="F540">
            <v>6.754959333234421E-4</v>
          </cell>
          <cell r="G540">
            <v>2.0608527460609122E-2</v>
          </cell>
          <cell r="H540">
            <v>3.4666985225919509E-3</v>
          </cell>
          <cell r="I540">
            <v>8.1289949227340286E-3</v>
          </cell>
          <cell r="J540">
            <v>1.5285526141137846E-5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13.3392278353086</v>
          </cell>
          <cell r="F541">
            <v>1.0310268679711501</v>
          </cell>
          <cell r="G541">
            <v>5.1852330587895397</v>
          </cell>
          <cell r="H541">
            <v>0.98321183944192703</v>
          </cell>
          <cell r="I541">
            <v>2.0028551814939699</v>
          </cell>
          <cell r="J541">
            <v>5.5414742147294801E-3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0.18099359342345467</v>
          </cell>
          <cell r="F542">
            <v>1.3989509741806704E-2</v>
          </cell>
          <cell r="G542">
            <v>7.0355943809898638E-2</v>
          </cell>
          <cell r="H542">
            <v>1.3340730521600095E-2</v>
          </cell>
          <cell r="I542">
            <v>2.7175782652564099E-2</v>
          </cell>
          <cell r="J542">
            <v>7.5189609426451416E-5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7.2780191118681703E-5</v>
          </cell>
          <cell r="G543">
            <v>1.1717502752383999E-4</v>
          </cell>
          <cell r="H543">
            <v>1.2462902536510001E-4</v>
          </cell>
          <cell r="I543">
            <v>1.06388406454164E-4</v>
          </cell>
          <cell r="J543">
            <v>9.4596534644893204E-5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4.7961851554789305E-2</v>
          </cell>
          <cell r="F544">
            <v>1.0608264461400688E-2</v>
          </cell>
          <cell r="G544">
            <v>8.2360179222479186E-3</v>
          </cell>
          <cell r="H544">
            <v>7.2583487675382183E-3</v>
          </cell>
          <cell r="I544">
            <v>1.0273419789255294E-2</v>
          </cell>
          <cell r="J544">
            <v>3.2514711785511575E-3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8.5743756970236369</v>
          </cell>
          <cell r="F545">
            <v>9.4084583158454063</v>
          </cell>
          <cell r="G545">
            <v>8.6175025238079943</v>
          </cell>
          <cell r="H545">
            <v>6.6943648451554285</v>
          </cell>
          <cell r="I545">
            <v>3.2472699172362898</v>
          </cell>
          <cell r="J545">
            <v>0.52035129751593101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8.5743756970236369</v>
          </cell>
          <cell r="F546">
            <v>9.4084583158454063</v>
          </cell>
          <cell r="G546">
            <v>8.6175025238079943</v>
          </cell>
          <cell r="H546">
            <v>6.6943648451554285</v>
          </cell>
          <cell r="I546">
            <v>3.2472699172362898</v>
          </cell>
          <cell r="J546">
            <v>0.52035129751593101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1.2975900623689288E-2</v>
          </cell>
          <cell r="I547">
            <v>1.9116643873644531E-2</v>
          </cell>
          <cell r="J547">
            <v>3.7425792831307513E-3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2.0737674550479493E-2</v>
          </cell>
          <cell r="I548">
            <v>2.9234736445410425E-2</v>
          </cell>
          <cell r="J548">
            <v>5.4963371861248998E-3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4.2128990959116333E-2</v>
          </cell>
          <cell r="I549">
            <v>6.0800934986010309E-2</v>
          </cell>
          <cell r="J549">
            <v>1.1462748444483167E-2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1.0126724128790799E-3</v>
          </cell>
          <cell r="I550">
            <v>3.0852056164717902E-4</v>
          </cell>
          <cell r="J550">
            <v>1.25377674271155E-5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1.0126724128790799E-3</v>
          </cell>
          <cell r="I551">
            <v>1.5782098642084818E-3</v>
          </cell>
          <cell r="J551">
            <v>4.7963271375507638E-4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32.820806245502546</v>
          </cell>
          <cell r="F552">
            <v>32.820624093470848</v>
          </cell>
          <cell r="G552">
            <v>31.576082626617691</v>
          </cell>
          <cell r="H552">
            <v>32.820734807484804</v>
          </cell>
          <cell r="I552">
            <v>32.820742801088819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98.945518235100209</v>
          </cell>
          <cell r="F553">
            <v>98.944969097853587</v>
          </cell>
          <cell r="G553">
            <v>95.193025910299227</v>
          </cell>
          <cell r="H553">
            <v>98.945302869528817</v>
          </cell>
          <cell r="I553">
            <v>98.945326968001169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1.2199999783239299</v>
          </cell>
          <cell r="F554">
            <v>1.2199991313002732</v>
          </cell>
          <cell r="G554">
            <v>1.2199987027082655</v>
          </cell>
          <cell r="H554">
            <v>1.2199984703640472</v>
          </cell>
          <cell r="I554">
            <v>1.219998277275697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9.973471619897813E-3</v>
          </cell>
          <cell r="I555">
            <v>2.0901008080841197E-2</v>
          </cell>
          <cell r="J555">
            <v>1.8042250750761407E-2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9.973471619897813E-3</v>
          </cell>
          <cell r="I556">
            <v>2.0901008080841197E-2</v>
          </cell>
          <cell r="J556">
            <v>1.8042250750761407E-2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6.9640926109988601E-4</v>
          </cell>
          <cell r="I557">
            <v>1.2044229280838E-3</v>
          </cell>
          <cell r="J557">
            <v>5.7401702524104896E-4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6.9640926109988601E-4</v>
          </cell>
          <cell r="I558">
            <v>1.30831492300791E-3</v>
          </cell>
          <cell r="J558">
            <v>9.8655746817578405E-4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2.5764120316292796E-3</v>
          </cell>
          <cell r="G559">
            <v>4.2155972320625845E-2</v>
          </cell>
          <cell r="H559">
            <v>2.012616274458514E-2</v>
          </cell>
          <cell r="I559">
            <v>5.1475255883088801E-2</v>
          </cell>
          <cell r="J559">
            <v>1.5774660691213166E-2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0.83880446652826002</v>
          </cell>
          <cell r="G560">
            <v>6.8114082935089204</v>
          </cell>
          <cell r="H560">
            <v>2.9951421025153802</v>
          </cell>
          <cell r="I560">
            <v>7.54739844426555</v>
          </cell>
          <cell r="J560">
            <v>2.2242775760090798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1.4872419619295398E-2</v>
          </cell>
          <cell r="G561">
            <v>0.12076965059412983</v>
          </cell>
          <cell r="H561">
            <v>5.3105356427577619E-2</v>
          </cell>
          <cell r="I561">
            <v>0.13381912135222615</v>
          </cell>
          <cell r="J561">
            <v>3.9437545673919799E-2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0.250001536071491</v>
          </cell>
          <cell r="G562">
            <v>7.7430101670991236E-2</v>
          </cell>
          <cell r="H562">
            <v>7.4937465272495576E-2</v>
          </cell>
          <cell r="I562">
            <v>7.5197162914603807E-2</v>
          </cell>
          <cell r="J562">
            <v>2.2408237334588368E-2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0.250001536071491</v>
          </cell>
          <cell r="G563">
            <v>1.1983103513732E-5</v>
          </cell>
          <cell r="H563">
            <v>1.52435799227605E-4</v>
          </cell>
          <cell r="I563">
            <v>1.5213698693275301E-4</v>
          </cell>
          <cell r="J563">
            <v>8.9116096547727803E-3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0.250001536071491</v>
          </cell>
          <cell r="G564">
            <v>7.7430101670991985E-2</v>
          </cell>
          <cell r="H564">
            <v>7.4937465272495007E-2</v>
          </cell>
          <cell r="I564">
            <v>7.5197162914604015E-2</v>
          </cell>
          <cell r="J564">
            <v>2.2408237334588403E-2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8.334258967853999E-3</v>
          </cell>
          <cell r="I565">
            <v>1.7682953482286989E-2</v>
          </cell>
          <cell r="J565">
            <v>1.8496848207115644E-2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8.3977525865165537E-3</v>
          </cell>
          <cell r="I566">
            <v>1.7817669083225563E-2</v>
          </cell>
          <cell r="J566">
            <v>1.863776437387403E-2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8.5217437374989803E-4</v>
          </cell>
          <cell r="I567">
            <v>4.24176160611458E-5</v>
          </cell>
          <cell r="J567">
            <v>4.2382665660187699E-5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8.5217437374989803E-4</v>
          </cell>
          <cell r="I568">
            <v>1.4606991653033699E-3</v>
          </cell>
          <cell r="J568">
            <v>1.50308183096355E-3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13.723011805138684</v>
          </cell>
          <cell r="F569">
            <v>12.59428306327397</v>
          </cell>
          <cell r="G569">
            <v>10.679263103578961</v>
          </cell>
          <cell r="H569">
            <v>10.077675430202953</v>
          </cell>
          <cell r="I569">
            <v>8.3359629232430414</v>
          </cell>
          <cell r="J569">
            <v>3.4041900960669413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13.723011805138684</v>
          </cell>
          <cell r="F570">
            <v>12.59428306327397</v>
          </cell>
          <cell r="G570">
            <v>10.679263103578961</v>
          </cell>
          <cell r="H570">
            <v>10.077675430202953</v>
          </cell>
          <cell r="I570">
            <v>8.3359629232430414</v>
          </cell>
          <cell r="J570">
            <v>3.4041900960669413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0.57667364196299797</v>
          </cell>
          <cell r="I571">
            <v>2.0747783704911602</v>
          </cell>
          <cell r="J571">
            <v>0.69996157219006305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6.1348259783297679E-3</v>
          </cell>
          <cell r="I572">
            <v>2.2439978829780303E-2</v>
          </cell>
          <cell r="J572">
            <v>7.6946130276212598E-3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1.84044779349893E-3</v>
          </cell>
          <cell r="I573">
            <v>6.6216330973122252E-3</v>
          </cell>
          <cell r="J573">
            <v>2.2339199112448808E-3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1.0224709963882948E-2</v>
          </cell>
          <cell r="I574">
            <v>3.6786850540623459E-2</v>
          </cell>
          <cell r="J574">
            <v>1.2410666173582687E-2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4.0410997514309799E-4</v>
          </cell>
          <cell r="I575">
            <v>1.43908099655222E-5</v>
          </cell>
          <cell r="J575">
            <v>1.3346563442541599E-4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4.0410997514309799E-4</v>
          </cell>
          <cell r="I576">
            <v>1.3983117810926666E-3</v>
          </cell>
          <cell r="J576">
            <v>6.1219200168379471E-4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1.8062681613453943E-3</v>
          </cell>
          <cell r="F577">
            <v>4.3640316365567715E-4</v>
          </cell>
          <cell r="G577">
            <v>6.3576583323620055E-3</v>
          </cell>
          <cell r="H577">
            <v>1.5408777352320065E-3</v>
          </cell>
          <cell r="I577">
            <v>1.6327584032098665E-3</v>
          </cell>
          <cell r="J577">
            <v>5.0483315458239106E-6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9.2893791154905828E-3</v>
          </cell>
          <cell r="F578">
            <v>2.2443591273720517E-3</v>
          </cell>
          <cell r="G578">
            <v>3.2696528566433167E-2</v>
          </cell>
          <cell r="H578">
            <v>7.9245140669074593E-3</v>
          </cell>
          <cell r="I578">
            <v>8.3970432165078809E-3</v>
          </cell>
          <cell r="J578">
            <v>2.5962847949951533E-5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5.7050256665811396</v>
          </cell>
          <cell r="F579">
            <v>1.1754367680891</v>
          </cell>
          <cell r="G579">
            <v>4.8668912279008802</v>
          </cell>
          <cell r="H579">
            <v>1.2538618538892301</v>
          </cell>
          <cell r="I579">
            <v>1.28032666990057</v>
          </cell>
          <cell r="J579">
            <v>6.6379148230155203E-3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7.7408760740585253E-2</v>
          </cell>
          <cell r="F580">
            <v>1.5948938508671573E-2</v>
          </cell>
          <cell r="G580">
            <v>6.6036515982372881E-2</v>
          </cell>
          <cell r="H580">
            <v>1.7013050934725028E-2</v>
          </cell>
          <cell r="I580">
            <v>1.7372139347361922E-2</v>
          </cell>
          <cell r="J580">
            <v>9.0066686879450712E-5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4.3446158396479598E-5</v>
          </cell>
          <cell r="G581">
            <v>4.26350551641321E-5</v>
          </cell>
          <cell r="H581">
            <v>7.2238810301972705E-5</v>
          </cell>
          <cell r="I581">
            <v>4.41238480061835E-4</v>
          </cell>
          <cell r="J581">
            <v>6.6676431324863396E-5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1.0068537513816943E-2</v>
          </cell>
          <cell r="F582">
            <v>7.2315206491183996E-3</v>
          </cell>
          <cell r="G582">
            <v>6.5021672619911715E-3</v>
          </cell>
          <cell r="H582">
            <v>3.2941227142518131E-3</v>
          </cell>
          <cell r="I582">
            <v>1.1625909599066594E-3</v>
          </cell>
          <cell r="J582">
            <v>7.15441436425247E-4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2.2572979654698504E-2</v>
          </cell>
          <cell r="J583">
            <v>3.5362405590138014E-2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2.741004672356236E-2</v>
          </cell>
          <cell r="J584">
            <v>4.462398800660268E-2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5.3745189654044033E-2</v>
          </cell>
          <cell r="J585">
            <v>8.4196203786042881E-2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2.2407031060538798E-3</v>
          </cell>
          <cell r="J586">
            <v>9.5951235314401505E-4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2.2407031060538798E-3</v>
          </cell>
          <cell r="J587">
            <v>3.1993966176286173E-3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4.849836277771729</v>
          </cell>
          <cell r="G588">
            <v>9.5945036215594399</v>
          </cell>
          <cell r="H588">
            <v>12.30680472374557</v>
          </cell>
          <cell r="I588">
            <v>39.100246101170775</v>
          </cell>
          <cell r="J588">
            <v>62.600238676243045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4.849836277771729</v>
          </cell>
          <cell r="G589">
            <v>9.5945036215594399</v>
          </cell>
          <cell r="H589">
            <v>12.30680472374557</v>
          </cell>
          <cell r="I589">
            <v>39.100246101170775</v>
          </cell>
          <cell r="J589">
            <v>62.600238676243045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4.8498362777717299</v>
          </cell>
          <cell r="G590">
            <v>9.5945036215594399</v>
          </cell>
          <cell r="H590">
            <v>12.3068047237456</v>
          </cell>
          <cell r="I590">
            <v>39.100246101170796</v>
          </cell>
          <cell r="J590">
            <v>62.600238676243002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1.88145260370314E-7</v>
          </cell>
          <cell r="G591">
            <v>1.2679623233931401</v>
          </cell>
          <cell r="H591">
            <v>0.55657379232427995</v>
          </cell>
          <cell r="I591">
            <v>3.7926217730860401</v>
          </cell>
          <cell r="J591">
            <v>10.003747001577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1.6529272027323103</v>
          </cell>
          <cell r="G592">
            <v>3.0611835115383998</v>
          </cell>
          <cell r="H592">
            <v>3.5488414070585703</v>
          </cell>
          <cell r="I592">
            <v>11.275114151254737</v>
          </cell>
          <cell r="J592">
            <v>18.051673530905099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8.0457139732301785E-5</v>
          </cell>
          <cell r="J593">
            <v>9.6331972364426807E-5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0.12286576732221971</v>
          </cell>
          <cell r="J594">
            <v>0.15346629002472756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-0.12286576732222</v>
          </cell>
          <cell r="J595">
            <v>-0.153466290024727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1.924991203759923E-3</v>
          </cell>
          <cell r="J596">
            <v>2.4082993091106694E-3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2.3114152460858758E-4</v>
          </cell>
          <cell r="J597">
            <v>2.8899591709328023E-4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2.8822368296296309E-3</v>
          </cell>
          <cell r="J598">
            <v>3.6058808746411543E-3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1.55044335348654E-4</v>
          </cell>
          <cell r="J599">
            <v>1.07365516095231E-6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1.55044335348654E-4</v>
          </cell>
          <cell r="J600">
            <v>1.56117990509606E-4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0.24071662775889699</v>
          </cell>
          <cell r="G601">
            <v>3.90188769034404</v>
          </cell>
          <cell r="H601">
            <v>2.85969505763196</v>
          </cell>
          <cell r="I601">
            <v>3.71239987033869</v>
          </cell>
          <cell r="J601">
            <v>1.51341326267849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2.1917450247363767E-3</v>
          </cell>
          <cell r="G602">
            <v>2.9947100811362194E-2</v>
          </cell>
          <cell r="H602">
            <v>2.9279896939183928E-2</v>
          </cell>
          <cell r="I602">
            <v>3.8700397562454178E-2</v>
          </cell>
          <cell r="J602">
            <v>1.5840881809099695E-2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9.1971538560207575E-4</v>
          </cell>
          <cell r="G603">
            <v>1.2762124133816104E-2</v>
          </cell>
          <cell r="H603">
            <v>1.2809954910892939E-2</v>
          </cell>
          <cell r="I603">
            <v>1.723377078953035E-2</v>
          </cell>
          <cell r="J603">
            <v>7.2918344835538216E-3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4.2680253148740634E-3</v>
          </cell>
          <cell r="G604">
            <v>6.918240585716387E-2</v>
          </cell>
          <cell r="H604">
            <v>5.0703813078581017E-2</v>
          </cell>
          <cell r="I604">
            <v>6.5822692736501653E-2</v>
          </cell>
          <cell r="J604">
            <v>2.6833568487207322E-2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2.5350002847975201E-4</v>
          </cell>
          <cell r="G605">
            <v>8.8026212282562904E-4</v>
          </cell>
          <cell r="H605">
            <v>6.5404908650146703E-6</v>
          </cell>
          <cell r="I605">
            <v>4.5367601121258399E-6</v>
          </cell>
          <cell r="J605">
            <v>2.3496560835645E-4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2.5350002847975201E-4</v>
          </cell>
          <cell r="G606">
            <v>1.1336799317804656E-3</v>
          </cell>
          <cell r="H606">
            <v>1.1400018667147461E-3</v>
          </cell>
          <cell r="I606">
            <v>1.5351359649535426E-3</v>
          </cell>
          <cell r="J606">
            <v>6.5026122873304061E-4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20.224806254200605</v>
          </cell>
          <cell r="F607">
            <v>20.224249142952882</v>
          </cell>
          <cell r="G607">
            <v>6.328345594009452</v>
          </cell>
          <cell r="H607">
            <v>4.9727708960680728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60.972113879761729</v>
          </cell>
          <cell r="F608">
            <v>60.970434345727476</v>
          </cell>
          <cell r="G608">
            <v>19.078185638900369</v>
          </cell>
          <cell r="H608">
            <v>14.991508425948638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0.72999995820601615</v>
          </cell>
          <cell r="F609">
            <v>0.72998673180270834</v>
          </cell>
          <cell r="G609">
            <v>0.24537401447008303</v>
          </cell>
          <cell r="H609">
            <v>0.17949308211226839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2.0157236884590923E-2</v>
          </cell>
          <cell r="I610">
            <v>3.7403502589898274E-2</v>
          </cell>
          <cell r="J610">
            <v>1.0124757514538027E-2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7.5776279399480551E-3</v>
          </cell>
          <cell r="I611">
            <v>1.4060946343980269E-2</v>
          </cell>
          <cell r="J611">
            <v>3.8061588434281771E-3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3.213943444977254E-2</v>
          </cell>
          <cell r="I612">
            <v>5.7035157697667808E-2</v>
          </cell>
          <cell r="J612">
            <v>1.4426307944360938E-2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5.76252439903907E-4</v>
          </cell>
          <cell r="I613">
            <v>2.00728210788341E-4</v>
          </cell>
          <cell r="J613">
            <v>5.5948246567352101E-5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5.76252439903907E-4</v>
          </cell>
          <cell r="I614">
            <v>1.0620774180361743E-3</v>
          </cell>
          <cell r="J614">
            <v>3.9904810946114885E-4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2.3158293961955307E-5</v>
          </cell>
          <cell r="F615">
            <v>1.2910033727139894E-3</v>
          </cell>
          <cell r="G615">
            <v>2.7326658296274023E-2</v>
          </cell>
          <cell r="H615">
            <v>1.5657464527311968E-2</v>
          </cell>
          <cell r="I615">
            <v>5.8080770796790325E-2</v>
          </cell>
          <cell r="J615">
            <v>3.70173179062986E-2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2.3158293961955232E-5</v>
          </cell>
          <cell r="F616">
            <v>1.2918640416291283E-3</v>
          </cell>
          <cell r="G616">
            <v>2.7355123565332606E-2</v>
          </cell>
          <cell r="H616">
            <v>1.5657464527311968E-2</v>
          </cell>
          <cell r="I616">
            <v>5.8080770796790103E-2</v>
          </cell>
          <cell r="J616">
            <v>3.7017317906298565E-2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1.8341400391664318E-5</v>
          </cell>
          <cell r="F617">
            <v>1.7013881518939383E-3</v>
          </cell>
          <cell r="G617">
            <v>3.5298500673570869E-2</v>
          </cell>
          <cell r="H617">
            <v>1.9573397699775546E-2</v>
          </cell>
          <cell r="I617">
            <v>6.8331885625797811E-2</v>
          </cell>
          <cell r="J617">
            <v>4.1131920269925466E-2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1.8341400391664318E-5</v>
          </cell>
          <cell r="F618">
            <v>1.7013881518939383E-3</v>
          </cell>
          <cell r="G618">
            <v>3.5298500673570869E-2</v>
          </cell>
          <cell r="H618">
            <v>1.9573397699775546E-2</v>
          </cell>
          <cell r="I618">
            <v>6.8331885625797811E-2</v>
          </cell>
          <cell r="J618">
            <v>4.1131920269925466E-2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3.1847807991595201E-2</v>
          </cell>
          <cell r="F619">
            <v>9.3250992411494699E-4</v>
          </cell>
          <cell r="G619">
            <v>7.45488300166354E-4</v>
          </cell>
          <cell r="H619">
            <v>3.8124971368300002E-4</v>
          </cell>
          <cell r="I619">
            <v>2.6345802843555999E-3</v>
          </cell>
          <cell r="J619">
            <v>5.42347936603712E-3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3.1847807991595201E-2</v>
          </cell>
          <cell r="F620">
            <v>3.2715388431846522E-2</v>
          </cell>
          <cell r="G620">
            <v>3.3260472372334461E-2</v>
          </cell>
          <cell r="H620">
            <v>3.3121221624457041E-2</v>
          </cell>
          <cell r="I620">
            <v>3.3543126153701718E-2</v>
          </cell>
          <cell r="J620">
            <v>2.0168657966004214E-2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0.41155144494240636</v>
          </cell>
          <cell r="F621">
            <v>0.19119954115771307</v>
          </cell>
          <cell r="G621">
            <v>0.53206319279056746</v>
          </cell>
          <cell r="H621">
            <v>1.1854245671723892E-3</v>
          </cell>
          <cell r="I621">
            <v>1.0164898779487118E-3</v>
          </cell>
          <cell r="J621">
            <v>2.761196767824973E-4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0.16050506352753827</v>
          </cell>
          <cell r="F622">
            <v>7.4567821051507971E-2</v>
          </cell>
          <cell r="G622">
            <v>0.20750464518832104</v>
          </cell>
          <cell r="H622">
            <v>4.6231558119723122E-4</v>
          </cell>
          <cell r="I622">
            <v>3.964310523999972E-4</v>
          </cell>
          <cell r="J622">
            <v>1.0768667394517385E-4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1.1727158423633872</v>
          </cell>
          <cell r="F623">
            <v>0.54482309252890293</v>
          </cell>
          <cell r="G623">
            <v>1.5161140678567202</v>
          </cell>
          <cell r="H623">
            <v>3.3778673041577226E-3</v>
          </cell>
          <cell r="I623">
            <v>2.8964879072148537E-3</v>
          </cell>
          <cell r="J623">
            <v>7.8680301899172571E-4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2.860282542349726E-2</v>
          </cell>
          <cell r="F624">
            <v>1.3288368110461045E-2</v>
          </cell>
          <cell r="G624">
            <v>3.6978391898944411E-2</v>
          </cell>
          <cell r="H624">
            <v>8.2387007418481027E-5</v>
          </cell>
          <cell r="I624">
            <v>7.0646046517435467E-5</v>
          </cell>
          <cell r="J624">
            <v>1.9190317536383568E-5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5.3391294070913803E-6</v>
          </cell>
          <cell r="F625">
            <v>3.5353566780195299E-6</v>
          </cell>
          <cell r="G625">
            <v>3.8187712705657104E-6</v>
          </cell>
          <cell r="H625">
            <v>4.2844368972339398E-6</v>
          </cell>
          <cell r="I625">
            <v>2.20560947232375E-5</v>
          </cell>
          <cell r="J625">
            <v>7.2302784201112799E-6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2.7763586737458684E-2</v>
          </cell>
          <cell r="F626">
            <v>2.7608625163702709E-2</v>
          </cell>
          <cell r="G626">
            <v>2.7599170055522378E-2</v>
          </cell>
          <cell r="H626">
            <v>4.1860308888091308E-4</v>
          </cell>
          <cell r="I626">
            <v>2.4961719541875647E-4</v>
          </cell>
          <cell r="J626">
            <v>2.0304702777769725E-4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1.3573714119281306E-2</v>
          </cell>
          <cell r="F627">
            <v>1.356900612747864E-2</v>
          </cell>
          <cell r="G627">
            <v>1.3810609752720974E-2</v>
          </cell>
          <cell r="H627">
            <v>4.2471159543714686E-2</v>
          </cell>
          <cell r="I627">
            <v>0.11739360293508687</v>
          </cell>
          <cell r="J627">
            <v>0.138264206982324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1.3573714119281322E-2</v>
          </cell>
          <cell r="F628">
            <v>1.3569006127478654E-2</v>
          </cell>
          <cell r="G628">
            <v>1.3810609752720984E-2</v>
          </cell>
          <cell r="H628">
            <v>4.2471159543714727E-2</v>
          </cell>
          <cell r="I628">
            <v>0.11739360293508698</v>
          </cell>
          <cell r="J628">
            <v>0.13826420698232414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1.5012781987954011E-2</v>
          </cell>
          <cell r="F629">
            <v>1.5007575585572294E-2</v>
          </cell>
          <cell r="G629">
            <v>1.5274756529358979E-2</v>
          </cell>
          <cell r="H629">
            <v>4.696944958758769E-2</v>
          </cell>
          <cell r="I629">
            <v>0.12982354219150755</v>
          </cell>
          <cell r="J629">
            <v>0.15290360848615828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1.5012781987954011E-2</v>
          </cell>
          <cell r="F630">
            <v>1.5007575585572294E-2</v>
          </cell>
          <cell r="G630">
            <v>1.5274756529358979E-2</v>
          </cell>
          <cell r="H630">
            <v>4.696944958758769E-2</v>
          </cell>
          <cell r="I630">
            <v>0.12982354219150755</v>
          </cell>
          <cell r="J630">
            <v>0.15290360848615828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5.5933213422354701E-3</v>
          </cell>
          <cell r="F631">
            <v>1.2557513128153E-5</v>
          </cell>
          <cell r="G631">
            <v>8.7857649335013597E-5</v>
          </cell>
          <cell r="H631">
            <v>2.2443203414091999E-2</v>
          </cell>
          <cell r="I631">
            <v>3.2457018721896998E-2</v>
          </cell>
          <cell r="J631">
            <v>7.6411915373339398E-2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5.5957642450019333E-3</v>
          </cell>
          <cell r="F632">
            <v>5.6066285686734042E-3</v>
          </cell>
          <cell r="G632">
            <v>5.6909277594134342E-3</v>
          </cell>
          <cell r="H632">
            <v>2.6624705297955784E-2</v>
          </cell>
          <cell r="I632">
            <v>5.4556309187458775E-2</v>
          </cell>
          <cell r="J632">
            <v>9.5868761311069042E-2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6.2295607294617685</v>
          </cell>
          <cell r="F633">
            <v>6.9059949485504018E-3</v>
          </cell>
          <cell r="G633">
            <v>7.5306008377024544E-3</v>
          </cell>
          <cell r="H633">
            <v>1.3409592672198214E-3</v>
          </cell>
          <cell r="I633">
            <v>1.3813429745125321E-3</v>
          </cell>
          <cell r="J633">
            <v>1.0488130496044933E-3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6.2295607294617685</v>
          </cell>
          <cell r="F634">
            <v>6.9059949485504018E-3</v>
          </cell>
          <cell r="G634">
            <v>7.5306008377024544E-3</v>
          </cell>
          <cell r="H634">
            <v>1.3409592672198214E-3</v>
          </cell>
          <cell r="I634">
            <v>1.3813429745125321E-3</v>
          </cell>
          <cell r="J634">
            <v>1.0488130496044933E-3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1.1392692223414499E-5</v>
          </cell>
          <cell r="F635">
            <v>9.4481477827562303E-6</v>
          </cell>
          <cell r="G635">
            <v>1.0752220130500601E-5</v>
          </cell>
          <cell r="H635">
            <v>1.13934117052085E-5</v>
          </cell>
          <cell r="I635">
            <v>8.9974661234947306E-6</v>
          </cell>
          <cell r="J635">
            <v>1.18427378419971E-5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0.23870650399332194</v>
          </cell>
          <cell r="F636">
            <v>4.0875412401899514E-3</v>
          </cell>
          <cell r="G636">
            <v>3.9934079604100337E-3</v>
          </cell>
          <cell r="H636">
            <v>3.9312251733492065E-3</v>
          </cell>
          <cell r="I636">
            <v>3.919812671911771E-3</v>
          </cell>
          <cell r="J636">
            <v>3.9136218551598656E-3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46.398481794531421</v>
          </cell>
          <cell r="F637">
            <v>18.983235415697742</v>
          </cell>
          <cell r="G637">
            <v>16.235959894307097</v>
          </cell>
          <cell r="H637">
            <v>9.4891437861954646</v>
          </cell>
          <cell r="I637">
            <v>10.651181631527022</v>
          </cell>
          <cell r="J637">
            <v>7.3948690885705046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46.398481794531421</v>
          </cell>
          <cell r="F638">
            <v>18.983235415697742</v>
          </cell>
          <cell r="G638">
            <v>16.235959894307097</v>
          </cell>
          <cell r="H638">
            <v>9.4891437861954646</v>
          </cell>
          <cell r="I638">
            <v>10.651181631527022</v>
          </cell>
          <cell r="J638">
            <v>7.3948690885705046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1.2688519375512E-5</v>
          </cell>
          <cell r="F639">
            <v>1.13172599155948E-5</v>
          </cell>
          <cell r="G639">
            <v>1.52368545918969E-5</v>
          </cell>
          <cell r="H639">
            <v>1.6298856060057001E-5</v>
          </cell>
          <cell r="I639">
            <v>1.55090119763074E-5</v>
          </cell>
          <cell r="J639">
            <v>2.1963650599709201E-5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1.7603826429063403</v>
          </cell>
          <cell r="F640">
            <v>1.4940783823352701</v>
          </cell>
          <cell r="G640">
            <v>1.4940250360825402</v>
          </cell>
          <cell r="H640">
            <v>1.4940045108431024</v>
          </cell>
          <cell r="I640">
            <v>1.4939958790448435</v>
          </cell>
          <cell r="J640">
            <v>1.4939805634961214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2.3158294416714804E-5</v>
          </cell>
          <cell r="F641">
            <v>3.0940796557129073E-5</v>
          </cell>
          <cell r="G641">
            <v>3.1860616538932311E-5</v>
          </cell>
          <cell r="H641">
            <v>7.9894371165094898E-3</v>
          </cell>
          <cell r="I641">
            <v>2.0198735363928869E-2</v>
          </cell>
          <cell r="J641">
            <v>6.7385577068873577E-3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2.315829441671474E-5</v>
          </cell>
          <cell r="F642">
            <v>3.0961423754833758E-5</v>
          </cell>
          <cell r="G642">
            <v>3.1893804681160336E-5</v>
          </cell>
          <cell r="H642">
            <v>7.9894371165094898E-3</v>
          </cell>
          <cell r="I642">
            <v>2.0198735363928789E-2</v>
          </cell>
          <cell r="J642">
            <v>6.7385577068873482E-3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1.8341400880698889E-5</v>
          </cell>
          <cell r="F643">
            <v>2.2429082378007785E-5</v>
          </cell>
          <cell r="G643">
            <v>2.3562001253902085E-5</v>
          </cell>
          <cell r="H643">
            <v>9.9883634360294713E-3</v>
          </cell>
          <cell r="I643">
            <v>2.3764785116156879E-2</v>
          </cell>
          <cell r="J643">
            <v>7.4888533816240554E-3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1.8341400880698889E-5</v>
          </cell>
          <cell r="F644">
            <v>2.2429082378007785E-5</v>
          </cell>
          <cell r="G644">
            <v>2.3562001253902085E-5</v>
          </cell>
          <cell r="H644">
            <v>9.9883634360294713E-3</v>
          </cell>
          <cell r="I644">
            <v>2.3764785116156879E-2</v>
          </cell>
          <cell r="J644">
            <v>7.4888533816240554E-3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2.3498022945568301E-2</v>
          </cell>
          <cell r="F645">
            <v>5.8249568905220997E-4</v>
          </cell>
          <cell r="G645">
            <v>8.6895340401102104E-4</v>
          </cell>
          <cell r="H645">
            <v>6.9033215623793903E-4</v>
          </cell>
          <cell r="I645">
            <v>2.1374355747540998E-3</v>
          </cell>
          <cell r="J645">
            <v>4.1353793111617403E-3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2.3498022945568301E-2</v>
          </cell>
          <cell r="F646">
            <v>2.4005281788014577E-2</v>
          </cell>
          <cell r="G646">
            <v>2.467951764623608E-2</v>
          </cell>
          <cell r="H646">
            <v>2.5057522928678747E-2</v>
          </cell>
          <cell r="I646">
            <v>3.2857107117541251E-2</v>
          </cell>
          <cell r="J646">
            <v>1.8367951675709239E-2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0.61505068384417705</v>
          </cell>
          <cell r="I647">
            <v>2.1896744001215001</v>
          </cell>
          <cell r="J647">
            <v>1.51063690640419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4.5801646669247154E-3</v>
          </cell>
          <cell r="I648">
            <v>1.7082566242082643E-2</v>
          </cell>
          <cell r="J648">
            <v>1.2052954040458985E-2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5.1297844269556862E-3</v>
          </cell>
          <cell r="I649">
            <v>1.8107520216607616E-2</v>
          </cell>
          <cell r="J649">
            <v>1.2052954040458985E-2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1.0905153968868377E-2</v>
          </cell>
          <cell r="I650">
            <v>3.8824014186551493E-2</v>
          </cell>
          <cell r="J650">
            <v>2.6784342312131022E-2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4.0884578105187798E-4</v>
          </cell>
          <cell r="I651">
            <v>7.7305577959481099E-6</v>
          </cell>
          <cell r="J651">
            <v>8.1313348784196293E-5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4.0884578105187798E-4</v>
          </cell>
          <cell r="I652">
            <v>1.5219259232201749E-3</v>
          </cell>
          <cell r="J652">
            <v>1.0746806961732746E-3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12.753364801357773</v>
          </cell>
          <cell r="F653">
            <v>5.159361814482807E-3</v>
          </cell>
          <cell r="G653">
            <v>4.9230720649831999E-3</v>
          </cell>
          <cell r="H653">
            <v>2.2700330332080416E-3</v>
          </cell>
          <cell r="I653">
            <v>5.8761852722235622E-3</v>
          </cell>
          <cell r="J653">
            <v>4.8880213378287634E-3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12.753364801357773</v>
          </cell>
          <cell r="F654">
            <v>5.159361814482807E-3</v>
          </cell>
          <cell r="G654">
            <v>4.9230720649831999E-3</v>
          </cell>
          <cell r="H654">
            <v>2.2700330332080416E-3</v>
          </cell>
          <cell r="I654">
            <v>5.8761852722235622E-3</v>
          </cell>
          <cell r="J654">
            <v>4.8880213378287634E-3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1.11417456270409E-5</v>
          </cell>
          <cell r="F655">
            <v>9.2011708731542004E-6</v>
          </cell>
          <cell r="G655">
            <v>1.08540540289958E-5</v>
          </cell>
          <cell r="H655">
            <v>1.2232933017420499E-5</v>
          </cell>
          <cell r="I655">
            <v>1.2646033392287899E-5</v>
          </cell>
          <cell r="J655">
            <v>1.7470807359786299E-5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1.2999646314727042</v>
          </cell>
          <cell r="F656">
            <v>4.6422716998200109E-3</v>
          </cell>
          <cell r="G656">
            <v>4.5679232046400564E-3</v>
          </cell>
          <cell r="H656">
            <v>4.5267617858513187E-3</v>
          </cell>
          <cell r="I656">
            <v>4.5145339112167004E-3</v>
          </cell>
          <cell r="J656">
            <v>4.5209857358887717E-3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1.3573590496747794E-2</v>
          </cell>
          <cell r="F657">
            <v>1.3568873164879038E-2</v>
          </cell>
          <cell r="G657">
            <v>1.3810206304920669E-2</v>
          </cell>
          <cell r="H657">
            <v>4.2471264291535131E-2</v>
          </cell>
          <cell r="I657">
            <v>0.1173832567958137</v>
          </cell>
          <cell r="J657">
            <v>0.13831752455366611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1.3573590496747806E-2</v>
          </cell>
          <cell r="F658">
            <v>1.3568873164879052E-2</v>
          </cell>
          <cell r="G658">
            <v>1.3810206304920684E-2</v>
          </cell>
          <cell r="H658">
            <v>4.2471264291535166E-2</v>
          </cell>
          <cell r="I658">
            <v>0.11738325679581382</v>
          </cell>
          <cell r="J658">
            <v>0.13831752455366619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1.5012645278108597E-2</v>
          </cell>
          <cell r="F659">
            <v>1.5007428546896733E-2</v>
          </cell>
          <cell r="G659">
            <v>1.5274310370621429E-2</v>
          </cell>
          <cell r="H659">
            <v>4.6969565424514206E-2</v>
          </cell>
          <cell r="I659">
            <v>0.1298121007603123</v>
          </cell>
          <cell r="J659">
            <v>0.15296257051133538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1.5012645278108597E-2</v>
          </cell>
          <cell r="F660">
            <v>1.5007428546896733E-2</v>
          </cell>
          <cell r="G660">
            <v>1.5274310370621429E-2</v>
          </cell>
          <cell r="H660">
            <v>4.6969565424514206E-2</v>
          </cell>
          <cell r="I660">
            <v>0.1298121007603123</v>
          </cell>
          <cell r="J660">
            <v>0.15296257051133538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5.59326572882106E-3</v>
          </cell>
          <cell r="F661">
            <v>1.25579287073011E-5</v>
          </cell>
          <cell r="G661">
            <v>8.7768230220423404E-5</v>
          </cell>
          <cell r="H661">
            <v>2.2445732614432001E-2</v>
          </cell>
          <cell r="I661">
            <v>3.2458310621035803E-2</v>
          </cell>
          <cell r="J661">
            <v>7.6452113099581304E-2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5.5957086424771848E-3</v>
          </cell>
          <cell r="F662">
            <v>5.6065733257025432E-3</v>
          </cell>
          <cell r="G662">
            <v>5.6907829869952574E-3</v>
          </cell>
          <cell r="H662">
            <v>2.6627108041376295E-2</v>
          </cell>
          <cell r="I662">
            <v>5.4552256134044394E-2</v>
          </cell>
          <cell r="J662">
            <v>9.5908588790668797E-2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1.9348849701901314</v>
          </cell>
          <cell r="F663">
            <v>1.8588618503640459</v>
          </cell>
          <cell r="G663">
            <v>2.5503921344847638</v>
          </cell>
          <cell r="H663">
            <v>2.2434329457015778</v>
          </cell>
          <cell r="I663">
            <v>0.29378116952774536</v>
          </cell>
          <cell r="J663">
            <v>1.8663259534987013E-3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0.23005253616628463</v>
          </cell>
          <cell r="F664">
            <v>0.23016928511467857</v>
          </cell>
          <cell r="G664">
            <v>0.33671981835236564</v>
          </cell>
          <cell r="H664">
            <v>0.33296072406312155</v>
          </cell>
          <cell r="I664">
            <v>5.8001759399016729E-2</v>
          </cell>
          <cell r="J664">
            <v>5.5017390882131046E-4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344.47927392649399</v>
          </cell>
          <cell r="F665">
            <v>344.65409785789399</v>
          </cell>
          <cell r="G665">
            <v>504.20656808361599</v>
          </cell>
          <cell r="H665">
            <v>498.57756969726103</v>
          </cell>
          <cell r="I665">
            <v>86.853849608686502</v>
          </cell>
          <cell r="J665">
            <v>0.82384952509215303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3.7120611414492917</v>
          </cell>
          <cell r="F666">
            <v>3.7139450200203976</v>
          </cell>
          <cell r="G666">
            <v>5.4332604319355093</v>
          </cell>
          <cell r="H666">
            <v>5.3726031217377219</v>
          </cell>
          <cell r="I666">
            <v>0.93592510354188019</v>
          </cell>
          <cell r="J666">
            <v>8.8776888479757902E-3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2.24787095147604E-6</v>
          </cell>
          <cell r="G667">
            <v>5.5508936602022901E-6</v>
          </cell>
          <cell r="H667">
            <v>9.3850508030395398E-4</v>
          </cell>
          <cell r="I667">
            <v>6.6485090211322296E-7</v>
          </cell>
          <cell r="J667">
            <v>4.9198952120792098E-7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4.4475830077562228E-2</v>
          </cell>
          <cell r="F668">
            <v>1.5204808590808076E-2</v>
          </cell>
          <cell r="G668">
            <v>1.5195510570709378E-2</v>
          </cell>
          <cell r="H668">
            <v>1.3602388781581633E-2</v>
          </cell>
          <cell r="I668">
            <v>9.41623172362035E-3</v>
          </cell>
          <cell r="J668">
            <v>4.4290533201165119E-4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9.5264071834211636E-2</v>
          </cell>
          <cell r="F669">
            <v>3.161623434512098E-2</v>
          </cell>
          <cell r="G669">
            <v>9.4275585489221048E-2</v>
          </cell>
          <cell r="H669">
            <v>1.1620278990497761E-2</v>
          </cell>
          <cell r="I669">
            <v>2.880611440119956E-2</v>
          </cell>
          <cell r="J669">
            <v>7.9002427160625874E-2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9.5264071834211581E-2</v>
          </cell>
          <cell r="F670">
            <v>3.1616234345120946E-2</v>
          </cell>
          <cell r="G670">
            <v>9.4275585489220964E-2</v>
          </cell>
          <cell r="H670">
            <v>1.1620278990497749E-2</v>
          </cell>
          <cell r="I670">
            <v>2.880611440119954E-2</v>
          </cell>
          <cell r="J670">
            <v>7.9002427160625804E-2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0.13609362057336932</v>
          </cell>
          <cell r="F671">
            <v>4.5168137815263062E-2</v>
          </cell>
          <cell r="G671">
            <v>0.13468150143265234</v>
          </cell>
          <cell r="H671">
            <v>1.6602487613956388E-2</v>
          </cell>
          <cell r="I671">
            <v>4.1153720602180352E-2</v>
          </cell>
          <cell r="J671">
            <v>0.11286268344386351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0.13609362057336932</v>
          </cell>
          <cell r="F672">
            <v>4.5168137815263062E-2</v>
          </cell>
          <cell r="G672">
            <v>0.13468150143265234</v>
          </cell>
          <cell r="H672">
            <v>1.6602487613956388E-2</v>
          </cell>
          <cell r="I672">
            <v>4.1153720602180352E-2</v>
          </cell>
          <cell r="J672">
            <v>0.11286268344386351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9.1329901990119306E-6</v>
          </cell>
          <cell r="G673">
            <v>8.6455957832673299E-6</v>
          </cell>
          <cell r="H673">
            <v>7.9613624917769097E-6</v>
          </cell>
          <cell r="I673">
            <v>2.5865922825918001E-5</v>
          </cell>
          <cell r="J673">
            <v>1.35375904311415E-5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9.9971953570603705E-2</v>
          </cell>
          <cell r="G674">
            <v>9.9971308105446133E-2</v>
          </cell>
          <cell r="H674">
            <v>9.9970407613190537E-2</v>
          </cell>
          <cell r="I674">
            <v>9.9993817111394642E-2</v>
          </cell>
          <cell r="J674">
            <v>9.9996646598048175E-2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H675">
            <v>7.2580860091774989E-7</v>
          </cell>
          <cell r="I675">
            <v>3.6834904661723317E-6</v>
          </cell>
          <cell r="J675">
            <v>1.0321788025098081E-5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H676">
            <v>7.2580860091774989E-7</v>
          </cell>
          <cell r="I676">
            <v>3.6834904661723317E-6</v>
          </cell>
          <cell r="J676">
            <v>1.0321788025098081E-5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1.6615823477979399E-7</v>
          </cell>
          <cell r="I677">
            <v>2.6619620813853398E-7</v>
          </cell>
          <cell r="J677">
            <v>1.08473959031247E-6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1.6615823477979399E-7</v>
          </cell>
          <cell r="I678">
            <v>5.7843964358879395E-7</v>
          </cell>
          <cell r="J678">
            <v>1.5105524173742099E-6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16.473446086310201</v>
          </cell>
          <cell r="F679">
            <v>2.2358737769022099</v>
          </cell>
          <cell r="G679">
            <v>23.650560574873602</v>
          </cell>
          <cell r="H679">
            <v>47.195051447953396</v>
          </cell>
          <cell r="I679">
            <v>99.281044624554994</v>
          </cell>
          <cell r="J679">
            <v>95.449890871905296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0.11033108433574462</v>
          </cell>
          <cell r="F680">
            <v>2.4284714175013513E-2</v>
          </cell>
          <cell r="G680">
            <v>0.24790824717526955</v>
          </cell>
          <cell r="H680">
            <v>0.51506627633696001</v>
          </cell>
          <cell r="I680">
            <v>1.0765659111202288</v>
          </cell>
          <cell r="J680">
            <v>1.0288629017626794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5.078732453550145E-2</v>
          </cell>
          <cell r="F681">
            <v>1.1288577330766048E-2</v>
          </cell>
          <cell r="G681">
            <v>0.11696321856967688</v>
          </cell>
          <cell r="H681">
            <v>0.24922561758239992</v>
          </cell>
          <cell r="I681">
            <v>0.53390667136856873</v>
          </cell>
          <cell r="J681">
            <v>0.52286475335480442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0.29208237741684767</v>
          </cell>
          <cell r="F682">
            <v>3.964315207273425E-2</v>
          </cell>
          <cell r="G682">
            <v>0.41933618040556037</v>
          </cell>
          <cell r="H682">
            <v>0.83679169233959982</v>
          </cell>
          <cell r="I682">
            <v>1.7603022096552312</v>
          </cell>
          <cell r="J682">
            <v>1.6923739516295273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1.5283816941796399E-6</v>
          </cell>
          <cell r="G683">
            <v>5.2737204295053202E-3</v>
          </cell>
          <cell r="H683">
            <v>9.8229745935276992E-3</v>
          </cell>
          <cell r="I683">
            <v>1.2551505702665501E-5</v>
          </cell>
          <cell r="J683">
            <v>1.7529890255601598E-2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1.1836299412783181E-2</v>
          </cell>
          <cell r="F684">
            <v>3.4085567124158313E-3</v>
          </cell>
          <cell r="G684">
            <v>8.6796026618550307E-3</v>
          </cell>
          <cell r="H684">
            <v>1.8499360424341412E-2</v>
          </cell>
          <cell r="I684">
            <v>3.9698984390028981E-2</v>
          </cell>
          <cell r="J684">
            <v>3.8809479884277201E-2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7.1262913340834519E-5</v>
          </cell>
          <cell r="I685">
            <v>0.27935056931099472</v>
          </cell>
          <cell r="J685">
            <v>3.7165815030124163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7.1982740748317655E-5</v>
          </cell>
          <cell r="I686">
            <v>0.28217229223332807</v>
          </cell>
          <cell r="J686">
            <v>3.7541227303155722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3.8202959759753898E-4</v>
          </cell>
          <cell r="I687">
            <v>6.3087575698663302E-3</v>
          </cell>
          <cell r="J687">
            <v>0.461424450202301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3.8202959759753898E-4</v>
          </cell>
          <cell r="I688">
            <v>3.79102299488129E-2</v>
          </cell>
          <cell r="J688">
            <v>0.49933468015111399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4.0476960076203277</v>
          </cell>
          <cell r="F689">
            <v>4.587763797395298</v>
          </cell>
          <cell r="G689">
            <v>5.1197209664774661</v>
          </cell>
          <cell r="H689">
            <v>5.3195175408572659</v>
          </cell>
          <cell r="I689">
            <v>7.4438846588181757</v>
          </cell>
          <cell r="J689">
            <v>12.652411433828046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4.0476960076203277</v>
          </cell>
          <cell r="F690">
            <v>4.587763797395298</v>
          </cell>
          <cell r="G690">
            <v>5.1197209664774661</v>
          </cell>
          <cell r="H690">
            <v>5.3195175408572659</v>
          </cell>
          <cell r="I690">
            <v>7.4438846588181757</v>
          </cell>
          <cell r="J690">
            <v>12.652411433828046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1.4243261023595801</v>
          </cell>
          <cell r="F691">
            <v>1.5789505554183183</v>
          </cell>
          <cell r="G691">
            <v>1.75730685131096</v>
          </cell>
          <cell r="H691">
            <v>1.575777595127521</v>
          </cell>
          <cell r="I691">
            <v>1.1980074412488726</v>
          </cell>
          <cell r="J691">
            <v>2.0007107884588122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0.9593765547337445</v>
          </cell>
          <cell r="F692">
            <v>1.1063828588885321</v>
          </cell>
          <cell r="G692">
            <v>1.3105764460818152</v>
          </cell>
          <cell r="H692">
            <v>1.3163357357364194</v>
          </cell>
          <cell r="I692">
            <v>1.3171418754923321</v>
          </cell>
          <cell r="J692">
            <v>2.1996691084667015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2.6454125372494275</v>
          </cell>
          <cell r="F693">
            <v>3.0505340263616825</v>
          </cell>
          <cell r="G693">
            <v>3.6126999941671176</v>
          </cell>
          <cell r="H693">
            <v>3.6113036535165945</v>
          </cell>
          <cell r="I693">
            <v>3.5218743771267738</v>
          </cell>
          <cell r="J693">
            <v>5.7199331073253639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2.6234578904888398E-2</v>
          </cell>
          <cell r="G694">
            <v>2.22265566713685E-2</v>
          </cell>
          <cell r="H694">
            <v>1.2663193023365001E-2</v>
          </cell>
          <cell r="I694">
            <v>4.4210139917932698E-2</v>
          </cell>
          <cell r="J694">
            <v>0.11779865275580299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7.35124600404755E-2</v>
          </cell>
          <cell r="F695">
            <v>8.4781566695360466E-2</v>
          </cell>
          <cell r="G695">
            <v>0.10042459747445892</v>
          </cell>
          <cell r="H695">
            <v>0.10086963967524604</v>
          </cell>
          <cell r="I695">
            <v>0.10093524718127886</v>
          </cell>
          <cell r="J695">
            <v>0.16855482419164089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5.7188947202379105E-3</v>
          </cell>
          <cell r="I696">
            <v>1.4219513463269447E-2</v>
          </cell>
          <cell r="J696">
            <v>1.3598438248962334E-2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4.3042207631264233E-3</v>
          </cell>
          <cell r="I697">
            <v>8.9530269953918724E-3</v>
          </cell>
          <cell r="J697">
            <v>7.6860737928917599E-3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1.2026582226631367E-2</v>
          </cell>
          <cell r="I698">
            <v>2.632082463089154E-2</v>
          </cell>
          <cell r="J698">
            <v>2.363859892766438E-2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4.7837701315213399E-4</v>
          </cell>
          <cell r="I699">
            <v>3.1959192472548502E-4</v>
          </cell>
          <cell r="J699">
            <v>6.9983332437518998E-4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4.7837701315213399E-4</v>
          </cell>
          <cell r="I700">
            <v>1.0299058963299842E-3</v>
          </cell>
          <cell r="J700">
            <v>1.0934894858901558E-3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1.3576335765564265E-2</v>
          </cell>
          <cell r="F701">
            <v>1.3571579073526293E-2</v>
          </cell>
          <cell r="G701">
            <v>1.3812467016866396E-2</v>
          </cell>
          <cell r="H701">
            <v>4.2470299415715861E-2</v>
          </cell>
          <cell r="I701">
            <v>0.11739641181964687</v>
          </cell>
          <cell r="J701">
            <v>0.13827669262700992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1.3576335765564277E-2</v>
          </cell>
          <cell r="F702">
            <v>1.3571579073526303E-2</v>
          </cell>
          <cell r="G702">
            <v>1.3812467016866409E-2</v>
          </cell>
          <cell r="H702">
            <v>4.2470299415715888E-2</v>
          </cell>
          <cell r="I702">
            <v>0.11739641181964697</v>
          </cell>
          <cell r="J702">
            <v>0.13827669262701017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1.5015681174235391E-2</v>
          </cell>
          <cell r="F703">
            <v>1.5010420915964696E-2</v>
          </cell>
          <cell r="G703">
            <v>1.5276810412437492E-2</v>
          </cell>
          <cell r="H703">
            <v>4.6968498402312792E-2</v>
          </cell>
          <cell r="I703">
            <v>0.12982664843806499</v>
          </cell>
          <cell r="J703">
            <v>0.15291741592107602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1.5015681174235391E-2</v>
          </cell>
          <cell r="F704">
            <v>1.5010420915964696E-2</v>
          </cell>
          <cell r="G704">
            <v>1.5276810412437492E-2</v>
          </cell>
          <cell r="H704">
            <v>4.6968498402312792E-2</v>
          </cell>
          <cell r="I704">
            <v>0.12982664843806499</v>
          </cell>
          <cell r="J704">
            <v>0.15291741592107602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5.5944101611245297E-3</v>
          </cell>
          <cell r="F705">
            <v>1.2543531244416499E-5</v>
          </cell>
          <cell r="G705">
            <v>8.7594376360470595E-5</v>
          </cell>
          <cell r="H705">
            <v>2.24532789321817E-2</v>
          </cell>
          <cell r="I705">
            <v>3.2462353442532801E-2</v>
          </cell>
          <cell r="J705">
            <v>7.6420246696806499E-2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5.5968530222814655E-3</v>
          </cell>
          <cell r="F706">
            <v>5.6077019145388219E-3</v>
          </cell>
          <cell r="G706">
            <v>5.6917380014366694E-3</v>
          </cell>
          <cell r="H706">
            <v>2.6635304017015995E-2</v>
          </cell>
          <cell r="I706">
            <v>5.4559215980162785E-2</v>
          </cell>
          <cell r="J706">
            <v>9.587902623427659E-2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2106.4735402587999</v>
          </cell>
          <cell r="F707">
            <v>1816.3561889789</v>
          </cell>
          <cell r="G707">
            <v>1812.2285774378499</v>
          </cell>
          <cell r="H707">
            <v>1235.0152178626399</v>
          </cell>
          <cell r="I707">
            <v>596.83724420859699</v>
          </cell>
          <cell r="J707">
            <v>154.40664738253301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37.552069904415902</v>
          </cell>
          <cell r="F708">
            <v>32.103466723116178</v>
          </cell>
          <cell r="G708">
            <v>34.89846796759317</v>
          </cell>
          <cell r="H708">
            <v>24.712127191073495</v>
          </cell>
          <cell r="I708">
            <v>14.92103734994884</v>
          </cell>
          <cell r="J708">
            <v>7.0602967060217994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37.348821635794344</v>
          </cell>
          <cell r="F709">
            <v>32.204896967710987</v>
          </cell>
          <cell r="G709">
            <v>32.131712365919412</v>
          </cell>
          <cell r="H709">
            <v>21.897432940826828</v>
          </cell>
          <cell r="I709">
            <v>10.5822206419964</v>
          </cell>
          <cell r="J709">
            <v>2.7377065138747039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0.32321284671052386</v>
          </cell>
          <cell r="F710">
            <v>1.1265625531280735E-3</v>
          </cell>
          <cell r="G710">
            <v>2.8732116755988688</v>
          </cell>
          <cell r="H710">
            <v>2.8746119153822969</v>
          </cell>
          <cell r="I710">
            <v>4.3001780387539998</v>
          </cell>
          <cell r="J710">
            <v>4.3001936132843914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5.0312554375143469E-3</v>
          </cell>
          <cell r="H711">
            <v>1.9040696752631259E-2</v>
          </cell>
          <cell r="I711">
            <v>8.6313108853355386E-2</v>
          </cell>
          <cell r="J711">
            <v>4.4974012555579153E-2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1.6904190409855298E-5</v>
          </cell>
          <cell r="F712">
            <v>8.2554366970219307E-6</v>
          </cell>
          <cell r="G712">
            <v>1.24553824902533E-5</v>
          </cell>
          <cell r="H712">
            <v>1.52230785064042E-5</v>
          </cell>
          <cell r="I712">
            <v>4.6180186652892803E-5</v>
          </cell>
          <cell r="J712">
            <v>1.77970613746979E-4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1.9845002744565099</v>
          </cell>
          <cell r="F713">
            <v>1.9845085298932068</v>
          </cell>
          <cell r="G713">
            <v>1.9845209852756971</v>
          </cell>
          <cell r="H713">
            <v>1.9845362083542035</v>
          </cell>
          <cell r="I713">
            <v>1.9846117158887515</v>
          </cell>
          <cell r="J713">
            <v>1.0957657536823184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0.54529297408597388</v>
          </cell>
          <cell r="G714">
            <v>1.9631673477108964</v>
          </cell>
          <cell r="H714">
            <v>5.5150358114497564</v>
          </cell>
          <cell r="I714">
            <v>15.505424394341635</v>
          </cell>
          <cell r="J714">
            <v>30.634879101520955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0.54529297408597388</v>
          </cell>
          <cell r="G715">
            <v>1.9631673477108964</v>
          </cell>
          <cell r="H715">
            <v>5.5150358114497564</v>
          </cell>
          <cell r="I715">
            <v>15.505424394341635</v>
          </cell>
          <cell r="J715">
            <v>30.634879101520955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7.1322720824195896E-3</v>
          </cell>
          <cell r="G716">
            <v>0.242738227901658</v>
          </cell>
          <cell r="H716">
            <v>0.61338246540215602</v>
          </cell>
          <cell r="I716">
            <v>0.97076394324607496</v>
          </cell>
          <cell r="J716">
            <v>3.3708246598111402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9.0660160119026792E-2</v>
          </cell>
          <cell r="G717">
            <v>0.32639430551461324</v>
          </cell>
          <cell r="H717">
            <v>0.91692702609503929</v>
          </cell>
          <cell r="I717">
            <v>2.5779240046058467</v>
          </cell>
          <cell r="J717">
            <v>5.0933402844498401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2.7228917686168298E-2</v>
          </cell>
          <cell r="I718">
            <v>2.6827969084197587E-2</v>
          </cell>
          <cell r="J718">
            <v>4.0032319481381459E-2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2.7228917686168298E-2</v>
          </cell>
          <cell r="I719">
            <v>2.6827969084197587E-2</v>
          </cell>
          <cell r="J719">
            <v>4.0032319481381459E-2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9.6005975620923204E-4</v>
          </cell>
          <cell r="I720">
            <v>2.19272156267961E-6</v>
          </cell>
          <cell r="J720">
            <v>4.2926646366349202E-4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9.6005975620923204E-4</v>
          </cell>
          <cell r="I721">
            <v>9.6317411484727494E-4</v>
          </cell>
          <cell r="J721">
            <v>1.3922806976497302E-3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2.0856399634399918</v>
          </cell>
          <cell r="F722">
            <v>2.4000976754010788</v>
          </cell>
          <cell r="G722">
            <v>2.3583488962243915</v>
          </cell>
          <cell r="H722">
            <v>2.4721524159109198</v>
          </cell>
          <cell r="I722">
            <v>2.5578426723996519</v>
          </cell>
          <cell r="J722">
            <v>2.3575968911017937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2.0856399634399918</v>
          </cell>
          <cell r="F723">
            <v>2.4000976754010788</v>
          </cell>
          <cell r="G723">
            <v>2.3583488962243915</v>
          </cell>
          <cell r="H723">
            <v>2.4721524159109198</v>
          </cell>
          <cell r="I723">
            <v>2.5578426723996519</v>
          </cell>
          <cell r="J723">
            <v>2.3575968911017937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3.3906656474351236</v>
          </cell>
          <cell r="G724">
            <v>4.2465643485334033</v>
          </cell>
          <cell r="H724">
            <v>5.4487480443262122</v>
          </cell>
          <cell r="I724">
            <v>7.3228107679423573</v>
          </cell>
          <cell r="J724">
            <v>9.8414282173292751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3.3906656474351236</v>
          </cell>
          <cell r="G725">
            <v>4.2465643485334033</v>
          </cell>
          <cell r="H725">
            <v>5.4487480443262122</v>
          </cell>
          <cell r="I725">
            <v>7.3228107679423573</v>
          </cell>
          <cell r="J725">
            <v>9.8414282173292751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3.39066564743512</v>
          </cell>
          <cell r="G726">
            <v>4.2465643485333997</v>
          </cell>
          <cell r="H726">
            <v>5.4487480443262104</v>
          </cell>
          <cell r="I726">
            <v>7.32281076794236</v>
          </cell>
          <cell r="J726">
            <v>9.8414282173292804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1.6976698291821201E-7</v>
          </cell>
          <cell r="G727">
            <v>6.5749261445444906E-2</v>
          </cell>
          <cell r="H727">
            <v>0.25268955451862002</v>
          </cell>
          <cell r="I727">
            <v>0.87315295330958198</v>
          </cell>
          <cell r="J727">
            <v>1.5211590001853801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1.1559000874451328</v>
          </cell>
          <cell r="G728">
            <v>1.3549064312124279</v>
          </cell>
          <cell r="H728">
            <v>1.5707131507874279</v>
          </cell>
          <cell r="I728">
            <v>2.1109508799999919</v>
          </cell>
          <cell r="J728">
            <v>2.8369948061237298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5.6003759783133766E-2</v>
          </cell>
          <cell r="J729">
            <v>0.50617642086787773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-5.6003759783133801E-2</v>
          </cell>
          <cell r="J730">
            <v>-0.50617642086787695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3.7237909783670618E-4</v>
          </cell>
          <cell r="J731">
            <v>3.2262523349742772E-3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7.7658546899278896E-5</v>
          </cell>
          <cell r="J732">
            <v>4.6062054298976878E-4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1.5695175506426601E-2</v>
          </cell>
          <cell r="J733">
            <v>5.8200949856079001E-2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1.5695175506426601E-2</v>
          </cell>
          <cell r="J734">
            <v>6.9511450072996223E-2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0.1347907062873554</v>
          </cell>
          <cell r="G735">
            <v>0.68009923303850717</v>
          </cell>
          <cell r="H735">
            <v>0.71019337250753289</v>
          </cell>
          <cell r="I735">
            <v>0.71309956307522626</v>
          </cell>
          <cell r="J735">
            <v>0.67387384999649103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0.1347907062873554</v>
          </cell>
          <cell r="G736">
            <v>0.68009923303850717</v>
          </cell>
          <cell r="H736">
            <v>0.71019337250753289</v>
          </cell>
          <cell r="I736">
            <v>0.71309956307522626</v>
          </cell>
          <cell r="J736">
            <v>0.67387384999649103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1.7622148615716201E-2</v>
          </cell>
          <cell r="G737">
            <v>5.65878920612293E-2</v>
          </cell>
          <cell r="H737">
            <v>1.06572731994542E-3</v>
          </cell>
          <cell r="I737">
            <v>2.2399248627879102E-6</v>
          </cell>
          <cell r="J737">
            <v>3.4976095238444098E-7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1.7622148615716201E-2</v>
          </cell>
          <cell r="G738">
            <v>7.4210040676945505E-2</v>
          </cell>
          <cell r="H738">
            <v>7.5275767996890897E-2</v>
          </cell>
          <cell r="I738">
            <v>7.5288642455192206E-2</v>
          </cell>
          <cell r="J738">
            <v>7.5288992216144601E-2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3.2018498686965574E-2</v>
          </cell>
          <cell r="F739">
            <v>2.4013228253492398E-2</v>
          </cell>
          <cell r="G739">
            <v>3.0766266053816455E-2</v>
          </cell>
          <cell r="H739">
            <v>1.7789266431910922E-2</v>
          </cell>
          <cell r="I739">
            <v>4.7614627113800802E-2</v>
          </cell>
          <cell r="J739">
            <v>8.7236525986760155E-2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3.2018498686965567E-2</v>
          </cell>
          <cell r="F740">
            <v>2.4013228253492391E-2</v>
          </cell>
          <cell r="G740">
            <v>3.0766266053816441E-2</v>
          </cell>
          <cell r="H740">
            <v>1.7789266431910911E-2</v>
          </cell>
          <cell r="I740">
            <v>4.7614627113800788E-2</v>
          </cell>
          <cell r="J740">
            <v>8.7236525986760127E-2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3.5806164580657732E-2</v>
          </cell>
          <cell r="F741">
            <v>2.6854423671995111E-2</v>
          </cell>
          <cell r="G741">
            <v>3.4405879333523223E-2</v>
          </cell>
          <cell r="H741">
            <v>1.9894597127893283E-2</v>
          </cell>
          <cell r="I741">
            <v>5.3248125391819792E-2</v>
          </cell>
          <cell r="J741">
            <v>9.7553340383688528E-2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3.5806164580657732E-2</v>
          </cell>
          <cell r="F742">
            <v>2.6854423671995111E-2</v>
          </cell>
          <cell r="G742">
            <v>3.4405879333523223E-2</v>
          </cell>
          <cell r="H742">
            <v>1.9894597127893283E-2</v>
          </cell>
          <cell r="I742">
            <v>5.3248125391819792E-2</v>
          </cell>
          <cell r="J742">
            <v>9.7553340383688528E-2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4.5017885603331901E-3</v>
          </cell>
          <cell r="F743">
            <v>8.3441126271304901E-6</v>
          </cell>
          <cell r="G743">
            <v>2.05788709496903E-5</v>
          </cell>
          <cell r="H743">
            <v>2.98039956185876E-5</v>
          </cell>
          <cell r="I743">
            <v>8.8731854784946593E-3</v>
          </cell>
          <cell r="J743">
            <v>3.8324219721335803E-2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4.5017885603331901E-3</v>
          </cell>
          <cell r="F744">
            <v>4.5089708385846099E-3</v>
          </cell>
          <cell r="G744">
            <v>4.5262240243473051E-3</v>
          </cell>
          <cell r="H744">
            <v>3.3400538100970801E-3</v>
          </cell>
          <cell r="I744">
            <v>1.8044361542105779E-2</v>
          </cell>
          <cell r="J744">
            <v>4.4378106682738824E-2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1.3576167369329355E-2</v>
          </cell>
          <cell r="F745">
            <v>1.357133481146308E-2</v>
          </cell>
          <cell r="G745">
            <v>1.3812176611243815E-2</v>
          </cell>
          <cell r="H745">
            <v>4.2464039865067547E-2</v>
          </cell>
          <cell r="I745">
            <v>0.11739287706309122</v>
          </cell>
          <cell r="J745">
            <v>0.13833916044550007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1.3576167369329373E-2</v>
          </cell>
          <cell r="F746">
            <v>1.3571334811463094E-2</v>
          </cell>
          <cell r="G746">
            <v>1.3812176611243827E-2</v>
          </cell>
          <cell r="H746">
            <v>4.2464039865067575E-2</v>
          </cell>
          <cell r="I746">
            <v>0.11739287706309134</v>
          </cell>
          <cell r="J746">
            <v>0.13833916044550015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1.50154949507807E-2</v>
          </cell>
          <cell r="F747">
            <v>1.5010150795173862E-2</v>
          </cell>
          <cell r="G747">
            <v>1.5276489263026332E-2</v>
          </cell>
          <cell r="H747">
            <v>4.696157618560954E-2</v>
          </cell>
          <cell r="I747">
            <v>0.12982273947522457</v>
          </cell>
          <cell r="J747">
            <v>0.15298649688245203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1.50154949507807E-2</v>
          </cell>
          <cell r="F748">
            <v>1.5010150795173862E-2</v>
          </cell>
          <cell r="G748">
            <v>1.5276489263026332E-2</v>
          </cell>
          <cell r="H748">
            <v>4.696157618560954E-2</v>
          </cell>
          <cell r="I748">
            <v>0.12982273947522457</v>
          </cell>
          <cell r="J748">
            <v>0.15298649688245203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5.5943265595984702E-3</v>
          </cell>
          <cell r="F749">
            <v>1.25435695895018E-5</v>
          </cell>
          <cell r="G749">
            <v>8.7571135914408802E-5</v>
          </cell>
          <cell r="H749">
            <v>2.24545100133428E-2</v>
          </cell>
          <cell r="I749">
            <v>3.24608516825E-2</v>
          </cell>
          <cell r="J749">
            <v>7.6453731799771898E-2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5.596769420612103E-3</v>
          </cell>
          <cell r="F750">
            <v>5.6076183160589724E-3</v>
          </cell>
          <cell r="G750">
            <v>5.6916315034740731E-3</v>
          </cell>
          <cell r="H750">
            <v>2.6636451755621203E-2</v>
          </cell>
          <cell r="I750">
            <v>5.4556999964844227E-2</v>
          </cell>
          <cell r="J750">
            <v>9.5911594350164248E-2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1.2376686440840252E-3</v>
          </cell>
          <cell r="J751">
            <v>1.3591024275243046E-3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1.4560807577459138E-3</v>
          </cell>
          <cell r="J752">
            <v>1.5989440323815347E-3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1.02247358288694E-4</v>
          </cell>
          <cell r="J753">
            <v>3.0893365708987499E-6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1.02247358288694E-4</v>
          </cell>
          <cell r="J754">
            <v>1.05336694859593E-4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0.12745721469012522</v>
          </cell>
          <cell r="J755">
            <v>0.12838744081144834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-0.127457214690125</v>
          </cell>
          <cell r="J756">
            <v>-0.12838744081144801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7.131644934246287E-4</v>
          </cell>
          <cell r="J757">
            <v>7.1836941055855889E-4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2.7813415243560453E-4</v>
          </cell>
          <cell r="J758">
            <v>2.8016407011783765E-4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2.0321622240134754E-3</v>
          </cell>
          <cell r="J759">
            <v>2.0469936353866109E-3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9.2049159972735917E-5</v>
          </cell>
          <cell r="J760">
            <v>9.2720966062808288E-5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1.8861232533601901E-4</v>
          </cell>
          <cell r="J761">
            <v>5.0543218635253098E-6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1.8861232533601901E-4</v>
          </cell>
          <cell r="J762">
            <v>1.9366664719954401E-4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2.2986112580499742E-2</v>
          </cell>
          <cell r="G763">
            <v>3.2480884268758066E-2</v>
          </cell>
          <cell r="H763">
            <v>2.956157647142206E-2</v>
          </cell>
          <cell r="I763">
            <v>2.9688497633108709E-2</v>
          </cell>
          <cell r="J763">
            <v>2.6945156857132672E-2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2.2986112580499742E-2</v>
          </cell>
          <cell r="G764">
            <v>3.2480884268758066E-2</v>
          </cell>
          <cell r="H764">
            <v>2.956157647142206E-2</v>
          </cell>
          <cell r="I764">
            <v>2.9688497633108709E-2</v>
          </cell>
          <cell r="J764">
            <v>2.6945156857132672E-2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2.8732640725741089E-2</v>
          </cell>
          <cell r="G765">
            <v>4.0601105342694878E-2</v>
          </cell>
          <cell r="H765">
            <v>3.6951970588989851E-2</v>
          </cell>
          <cell r="I765">
            <v>3.7110634006266435E-2</v>
          </cell>
          <cell r="J765">
            <v>3.3681463709467001E-2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2.8732640725741089E-2</v>
          </cell>
          <cell r="G766">
            <v>4.0601105342694878E-2</v>
          </cell>
          <cell r="H766">
            <v>3.6951970588989851E-2</v>
          </cell>
          <cell r="I766">
            <v>3.7110634006266435E-2</v>
          </cell>
          <cell r="J766">
            <v>3.3681463709467001E-2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3.4400964342992399E-3</v>
          </cell>
          <cell r="G767">
            <v>3.8536091413619701E-6</v>
          </cell>
          <cell r="H767">
            <v>2.93900233864501E-6</v>
          </cell>
          <cell r="I767">
            <v>5.1217815681625404E-6</v>
          </cell>
          <cell r="J767">
            <v>4.1328483896389599E-6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3.4400964342992399E-3</v>
          </cell>
          <cell r="G768">
            <v>3.4439500434406E-3</v>
          </cell>
          <cell r="H768">
            <v>3.44688904577925E-3</v>
          </cell>
          <cell r="I768">
            <v>3.4879967627216902E-3</v>
          </cell>
          <cell r="J768">
            <v>3.49212961111133E-3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2236.64636359522</v>
          </cell>
          <cell r="F769">
            <v>2235.4039173493902</v>
          </cell>
          <cell r="G769">
            <v>2268.7820039017201</v>
          </cell>
          <cell r="H769">
            <v>2238.5118975894602</v>
          </cell>
          <cell r="I769">
            <v>2266.1027751100701</v>
          </cell>
          <cell r="J769">
            <v>2317.3911788609398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48.203585422310795</v>
          </cell>
          <cell r="F770">
            <v>48.176947397242806</v>
          </cell>
          <cell r="G770">
            <v>48.896302710882523</v>
          </cell>
          <cell r="H770">
            <v>48.243929730016312</v>
          </cell>
          <cell r="I770">
            <v>48.838421877372276</v>
          </cell>
          <cell r="J770">
            <v>49.943775406485848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24.101792711155397</v>
          </cell>
          <cell r="F771">
            <v>24.088404281782232</v>
          </cell>
          <cell r="G771">
            <v>24.448081938596104</v>
          </cell>
          <cell r="H771">
            <v>24.121895448162295</v>
          </cell>
          <cell r="I771">
            <v>24.419210938686135</v>
          </cell>
          <cell r="J771">
            <v>24.971887703242921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24.101792711155397</v>
          </cell>
          <cell r="F772">
            <v>24.088404281782232</v>
          </cell>
          <cell r="G772">
            <v>24.448081938596104</v>
          </cell>
          <cell r="H772">
            <v>24.121895448162295</v>
          </cell>
          <cell r="I772">
            <v>24.419210938686135</v>
          </cell>
          <cell r="J772">
            <v>24.971887703242921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305.62729542496521</v>
          </cell>
          <cell r="E4">
            <v>801.97251954330818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0.36338260213485035</v>
          </cell>
          <cell r="E5">
            <v>0.28629175196383577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23.123232826454572</v>
          </cell>
          <cell r="E6">
            <v>58.443681144787163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282.14067999637604</v>
          </cell>
          <cell r="E7">
            <v>743.24254664655655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830.30411516064146</v>
          </cell>
          <cell r="E8">
            <v>1140.9458649762921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3.8039216190347243</v>
          </cell>
          <cell r="E9">
            <v>158.78334634550481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926.18855025103221</v>
          </cell>
          <cell r="E10">
            <v>1088.6475737905819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308.40975318886575</v>
          </cell>
          <cell r="E11">
            <v>714.33062600874666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5.7759055344994135</v>
          </cell>
          <cell r="E12">
            <v>5.0264618142839907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4.8555692524634472E-2</v>
          </cell>
          <cell r="E13">
            <v>9.1346634207052385E-2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45.580613758689168</v>
          </cell>
          <cell r="E14">
            <v>1673.5453347402699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5.8574392755452207</v>
          </cell>
          <cell r="E15">
            <v>2870.5614904433783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1.6493764402869151</v>
          </cell>
          <cell r="E16">
            <v>1031.8741641433678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0.44883852220119264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0.12286576732221971</v>
          </cell>
          <cell r="E18">
            <v>0.15346629002472756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4.3951367388303373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2.0205129532487234E-2</v>
          </cell>
          <cell r="E20">
            <v>1.0420907571377159E-2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5.6003759783133766E-2</v>
          </cell>
          <cell r="E21">
            <v>0.50617642086787773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0.12745721469012522</v>
          </cell>
          <cell r="E22">
            <v>0.12838744081144834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2127.7115091397204</v>
          </cell>
          <cell r="E23">
            <v>8689.2440290505856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833.33200445390173</v>
          </cell>
          <cell r="E24">
            <v>1904.7613749391896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833.33200445390173</v>
          </cell>
          <cell r="E25">
            <v>1904.7613749391896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988.75220926085649</v>
          </cell>
          <cell r="E26">
            <v>5982.510134568096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988.75220926085649</v>
          </cell>
          <cell r="E27">
            <v>5982.510134568096</v>
          </cell>
        </row>
      </sheetData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8.4596348224875665E-3</v>
          </cell>
          <cell r="F4">
            <v>1.4563284866769364E-2</v>
          </cell>
          <cell r="G4">
            <v>2.7082779829356446E-3</v>
          </cell>
          <cell r="H4">
            <v>3.5797124974239619E-3</v>
          </cell>
          <cell r="I4">
            <v>5.2179336466768892E-3</v>
          </cell>
        </row>
        <row r="5">
          <cell r="A5" t="str">
            <v>EXPELC_DE</v>
          </cell>
          <cell r="C5" t="str">
            <v>ELC_E-DE</v>
          </cell>
          <cell r="D5">
            <v>26.492985504273026</v>
          </cell>
          <cell r="E5">
            <v>4.2035207672284913E-3</v>
          </cell>
          <cell r="F5">
            <v>4.5787731518352696E-3</v>
          </cell>
          <cell r="G5">
            <v>3.3389223455184101E-3</v>
          </cell>
          <cell r="H5">
            <v>8.6043777666158418E-3</v>
          </cell>
          <cell r="I5">
            <v>3.1707295689485169E-3</v>
          </cell>
        </row>
        <row r="6">
          <cell r="A6" t="str">
            <v>IMPDSL</v>
          </cell>
          <cell r="C6" t="str">
            <v>DSL</v>
          </cell>
          <cell r="D6">
            <v>119.00971094351624</v>
          </cell>
          <cell r="E6">
            <v>110.32958031603118</v>
          </cell>
          <cell r="F6">
            <v>89.16602049260996</v>
          </cell>
          <cell r="G6">
            <v>61.83075655640792</v>
          </cell>
          <cell r="H6">
            <v>36.160584506356962</v>
          </cell>
        </row>
        <row r="7">
          <cell r="A7" t="str">
            <v>IMPH2</v>
          </cell>
          <cell r="C7" t="str">
            <v>H2</v>
          </cell>
          <cell r="H7">
            <v>8.3557774183208746</v>
          </cell>
          <cell r="I7">
            <v>8.3559627195396278</v>
          </cell>
        </row>
        <row r="8">
          <cell r="A8" t="str">
            <v>IMPELC_AT</v>
          </cell>
          <cell r="C8" t="str">
            <v>ELC_I-AT</v>
          </cell>
          <cell r="D8">
            <v>15.01381174419736</v>
          </cell>
          <cell r="E8">
            <v>9.6995280899431489</v>
          </cell>
          <cell r="F8">
            <v>6.7615993291392815</v>
          </cell>
          <cell r="G8">
            <v>2.9581504854399103</v>
          </cell>
          <cell r="H8">
            <v>4.6444672521774173</v>
          </cell>
          <cell r="I8">
            <v>6.0281429935063704</v>
          </cell>
        </row>
        <row r="9">
          <cell r="A9" t="str">
            <v>IMPELC_AT</v>
          </cell>
          <cell r="C9" t="str">
            <v>ELCS</v>
          </cell>
          <cell r="D9">
            <v>15.01381174419736</v>
          </cell>
          <cell r="E9">
            <v>9.6995280899431489</v>
          </cell>
          <cell r="F9">
            <v>6.7615993291392815</v>
          </cell>
          <cell r="G9">
            <v>2.9581504854399103</v>
          </cell>
          <cell r="H9">
            <v>4.6444672521774173</v>
          </cell>
          <cell r="I9">
            <v>6.0281429935063704</v>
          </cell>
        </row>
        <row r="10">
          <cell r="A10" t="str">
            <v>IMPELC_FR</v>
          </cell>
          <cell r="C10" t="str">
            <v>ELC_I-FR</v>
          </cell>
          <cell r="D10">
            <v>28.948627316179092</v>
          </cell>
          <cell r="E10">
            <v>21.595625541739224</v>
          </cell>
          <cell r="F10">
            <v>27.436579271758951</v>
          </cell>
          <cell r="G10">
            <v>13.446998190000203</v>
          </cell>
          <cell r="H10">
            <v>7.8417597909277088</v>
          </cell>
          <cell r="I10">
            <v>5.9997547894405567</v>
          </cell>
        </row>
        <row r="11">
          <cell r="A11" t="str">
            <v>IMPELC_FR</v>
          </cell>
          <cell r="C11" t="str">
            <v>ELCS</v>
          </cell>
          <cell r="D11">
            <v>28.948627316179092</v>
          </cell>
          <cell r="E11">
            <v>21.595625541739224</v>
          </cell>
          <cell r="F11">
            <v>27.436579271758951</v>
          </cell>
          <cell r="G11">
            <v>13.446998190000203</v>
          </cell>
          <cell r="H11">
            <v>7.8417597909277088</v>
          </cell>
          <cell r="I11">
            <v>5.9997547894405567</v>
          </cell>
        </row>
        <row r="12">
          <cell r="A12" t="str">
            <v>RNWHYDR1</v>
          </cell>
          <cell r="C12" t="str">
            <v>HYDR</v>
          </cell>
          <cell r="D12">
            <v>66.632412490437517</v>
          </cell>
          <cell r="E12">
            <v>55.764025743850787</v>
          </cell>
          <cell r="F12">
            <v>65.568409559565509</v>
          </cell>
          <cell r="G12">
            <v>64.485124365418116</v>
          </cell>
          <cell r="H12">
            <v>62.778218571775724</v>
          </cell>
          <cell r="I12">
            <v>66.134622601540187</v>
          </cell>
        </row>
        <row r="13">
          <cell r="A13" t="str">
            <v>EXPELC_IT</v>
          </cell>
          <cell r="C13" t="str">
            <v>ELC_E-IT</v>
          </cell>
          <cell r="D13">
            <v>71.694113956669156</v>
          </cell>
          <cell r="E13">
            <v>35.298794927904019</v>
          </cell>
          <cell r="F13">
            <v>54.814607485516568</v>
          </cell>
          <cell r="G13">
            <v>30.890327817839889</v>
          </cell>
          <cell r="H13">
            <v>14.642195955743878</v>
          </cell>
          <cell r="I13">
            <v>21.712936074351088</v>
          </cell>
        </row>
        <row r="14">
          <cell r="A14" t="str">
            <v>IMPLNG</v>
          </cell>
          <cell r="C14" t="str">
            <v>LBIO</v>
          </cell>
          <cell r="G14">
            <v>2.1252363798929443</v>
          </cell>
          <cell r="H14">
            <v>2.1235629764596906</v>
          </cell>
          <cell r="I14">
            <v>2.1310188487914767</v>
          </cell>
        </row>
        <row r="15">
          <cell r="A15" t="str">
            <v>IMPLNG</v>
          </cell>
          <cell r="C15" t="str">
            <v>LNGA</v>
          </cell>
          <cell r="G15">
            <v>1.0346533289801698E-2</v>
          </cell>
          <cell r="H15">
            <v>1.2098335661983128E-2</v>
          </cell>
          <cell r="I15">
            <v>4.6840133429347768E-3</v>
          </cell>
        </row>
        <row r="16">
          <cell r="A16" t="str">
            <v>IMPURN1</v>
          </cell>
          <cell r="C16" t="str">
            <v>URN</v>
          </cell>
          <cell r="D16">
            <v>250.94823257064652</v>
          </cell>
          <cell r="E16">
            <v>253.29178226490106</v>
          </cell>
          <cell r="F16">
            <v>196.76579856608333</v>
          </cell>
          <cell r="G16">
            <v>204.4930290667134</v>
          </cell>
          <cell r="H16">
            <v>98.945326968001169</v>
          </cell>
        </row>
        <row r="17">
          <cell r="A17" t="str">
            <v>EXPELC_AT</v>
          </cell>
          <cell r="C17" t="str">
            <v>ELC_E-AT</v>
          </cell>
          <cell r="D17">
            <v>6.2295607294617685</v>
          </cell>
          <cell r="E17">
            <v>6.9059949485504018E-3</v>
          </cell>
          <cell r="F17">
            <v>7.5306008377024544E-3</v>
          </cell>
          <cell r="G17">
            <v>1.3409592672198214E-3</v>
          </cell>
          <cell r="H17">
            <v>1.3813429745125321E-3</v>
          </cell>
          <cell r="I17">
            <v>1.0488130496044933E-3</v>
          </cell>
        </row>
        <row r="18">
          <cell r="A18" t="str">
            <v>EXPELC_FR</v>
          </cell>
          <cell r="C18" t="str">
            <v>ELC_E-FR</v>
          </cell>
          <cell r="D18">
            <v>12.753364801357773</v>
          </cell>
          <cell r="E18">
            <v>5.159361814482807E-3</v>
          </cell>
          <cell r="F18">
            <v>4.9230720649831999E-3</v>
          </cell>
          <cell r="G18">
            <v>2.2700330332080416E-3</v>
          </cell>
          <cell r="H18">
            <v>5.8761852722235622E-3</v>
          </cell>
          <cell r="I18">
            <v>4.8880213378287634E-3</v>
          </cell>
        </row>
        <row r="19">
          <cell r="A19" t="str">
            <v>RNWWND1</v>
          </cell>
          <cell r="C19" t="str">
            <v>WND</v>
          </cell>
          <cell r="D19">
            <v>0.49059921231292336</v>
          </cell>
          <cell r="E19">
            <v>0.51167773925841686</v>
          </cell>
          <cell r="F19">
            <v>1.9270085949842575</v>
          </cell>
          <cell r="G19">
            <v>2.5199689357984432</v>
          </cell>
          <cell r="H19">
            <v>2.5199940835051895</v>
          </cell>
          <cell r="I19">
            <v>2.5200002677822488</v>
          </cell>
        </row>
        <row r="20">
          <cell r="A20" t="str">
            <v>RNWWND2</v>
          </cell>
          <cell r="C20" t="str">
            <v>WND</v>
          </cell>
          <cell r="D20">
            <v>1.156009041522048E-2</v>
          </cell>
          <cell r="E20">
            <v>1.1631572830039374E-2</v>
          </cell>
          <cell r="F20">
            <v>1.2646784905661009E-2</v>
          </cell>
          <cell r="G20">
            <v>2.9426953853355182</v>
          </cell>
          <cell r="H20">
            <v>5.3999550866028674</v>
          </cell>
          <cell r="I20">
            <v>5.3999938629201649</v>
          </cell>
        </row>
        <row r="21">
          <cell r="A21" t="str">
            <v>RNWMNR1</v>
          </cell>
          <cell r="C21" t="str">
            <v>MNR</v>
          </cell>
          <cell r="D21">
            <v>3.6476987854662002</v>
          </cell>
          <cell r="E21">
            <v>4.7598646782528338</v>
          </cell>
          <cell r="F21">
            <v>5.1132984572258557</v>
          </cell>
          <cell r="G21">
            <v>5.7022076058340705</v>
          </cell>
          <cell r="H21">
            <v>7.1940379007318951</v>
          </cell>
          <cell r="I21">
            <v>8.9999904549408534</v>
          </cell>
        </row>
        <row r="22">
          <cell r="A22" t="str">
            <v>RNWWND3</v>
          </cell>
          <cell r="C22" t="str">
            <v>WND</v>
          </cell>
          <cell r="D22">
            <v>1.0380764226796117E-2</v>
          </cell>
          <cell r="E22">
            <v>1.0453226453808794E-2</v>
          </cell>
          <cell r="F22">
            <v>1.1322067313760653E-2</v>
          </cell>
          <cell r="G22">
            <v>3.9326738713808658E-2</v>
          </cell>
          <cell r="H22">
            <v>7.5596345023195086</v>
          </cell>
          <cell r="I22">
            <v>7.559991669930092</v>
          </cell>
        </row>
        <row r="23">
          <cell r="A23" t="str">
            <v>RNWMNR2</v>
          </cell>
          <cell r="C23" t="str">
            <v>MNR</v>
          </cell>
          <cell r="D23">
            <v>9.5245795303208272E-2</v>
          </cell>
          <cell r="E23">
            <v>4.7595042626503519</v>
          </cell>
          <cell r="F23">
            <v>5.1132159384282563</v>
          </cell>
          <cell r="G23">
            <v>5.7021725799066196</v>
          </cell>
          <cell r="H23">
            <v>7.1939829792913033</v>
          </cell>
          <cell r="I23">
            <v>8.9999838424860314</v>
          </cell>
        </row>
        <row r="24">
          <cell r="A24" t="str">
            <v>RNWWND4</v>
          </cell>
          <cell r="C24" t="str">
            <v>WND</v>
          </cell>
          <cell r="D24">
            <v>6.1922605953133583E-3</v>
          </cell>
          <cell r="E24">
            <v>6.2305331769390631E-3</v>
          </cell>
          <cell r="F24">
            <v>6.605024113693285E-3</v>
          </cell>
          <cell r="G24">
            <v>7.1900040746140405E-3</v>
          </cell>
          <cell r="H24">
            <v>1.5529594958083658E-2</v>
          </cell>
          <cell r="I24">
            <v>15.137700740593084</v>
          </cell>
        </row>
        <row r="25">
          <cell r="A25" t="str">
            <v>RNWMNR3</v>
          </cell>
          <cell r="C25" t="str">
            <v>MNR</v>
          </cell>
          <cell r="D25">
            <v>5.5153937810040098E-2</v>
          </cell>
          <cell r="E25">
            <v>1.8240402297534708</v>
          </cell>
          <cell r="F25">
            <v>4.780563863864387</v>
          </cell>
          <cell r="G25">
            <v>4.6724506312285481</v>
          </cell>
          <cell r="H25">
            <v>1.7659801687566981</v>
          </cell>
          <cell r="I25">
            <v>8.9999705072020397</v>
          </cell>
        </row>
        <row r="26">
          <cell r="A26" t="str">
            <v>IMPLFO1</v>
          </cell>
          <cell r="C26" t="str">
            <v>LFO</v>
          </cell>
          <cell r="D26">
            <v>101.94429706986604</v>
          </cell>
          <cell r="E26">
            <v>90.983646564171892</v>
          </cell>
          <cell r="F26">
            <v>80.005189513364144</v>
          </cell>
          <cell r="G26">
            <v>69.130952295624965</v>
          </cell>
          <cell r="H26">
            <v>34.985784858896324</v>
          </cell>
        </row>
        <row r="27">
          <cell r="A27" t="str">
            <v>RNWWND5</v>
          </cell>
          <cell r="C27" t="str">
            <v>WND</v>
          </cell>
          <cell r="D27">
            <v>5.2990129009448739E-3</v>
          </cell>
          <cell r="E27">
            <v>5.3311118967767799E-3</v>
          </cell>
          <cell r="F27">
            <v>5.6099490438748217E-3</v>
          </cell>
          <cell r="G27">
            <v>5.8838792560654152E-3</v>
          </cell>
          <cell r="H27">
            <v>1.0336199606322269E-2</v>
          </cell>
          <cell r="I27">
            <v>1.721762524083004E-2</v>
          </cell>
        </row>
        <row r="28">
          <cell r="A28" t="str">
            <v>IMPBNGA</v>
          </cell>
          <cell r="C28" t="str">
            <v>BIO</v>
          </cell>
          <cell r="E28">
            <v>0.51650459108996649</v>
          </cell>
          <cell r="F28">
            <v>1.1671433817299257</v>
          </cell>
          <cell r="G28">
            <v>2.2314101131862967</v>
          </cell>
          <cell r="H28">
            <v>6.0927902367354614</v>
          </cell>
          <cell r="I28">
            <v>10.981909072294567</v>
          </cell>
        </row>
        <row r="29">
          <cell r="A29" t="str">
            <v>RNWGEO1</v>
          </cell>
          <cell r="C29" t="str">
            <v>GEO</v>
          </cell>
          <cell r="G29">
            <v>6.571199064917428E-3</v>
          </cell>
          <cell r="H29">
            <v>6.1780052667855878E-3</v>
          </cell>
          <cell r="I29">
            <v>1.0233547093858953E-2</v>
          </cell>
        </row>
        <row r="30">
          <cell r="A30" t="str">
            <v>RNWGEO2</v>
          </cell>
          <cell r="C30" t="str">
            <v>GEO</v>
          </cell>
          <cell r="G30">
            <v>5.882742008904011E-3</v>
          </cell>
          <cell r="H30">
            <v>5.9021384435163152E-3</v>
          </cell>
          <cell r="I30">
            <v>9.2276133805039608E-3</v>
          </cell>
        </row>
        <row r="31">
          <cell r="A31" t="str">
            <v>RNWGEO3</v>
          </cell>
          <cell r="C31" t="str">
            <v>GEO</v>
          </cell>
          <cell r="G31">
            <v>5.2672235386296042E-3</v>
          </cell>
          <cell r="H31">
            <v>5.9977647425635159E-3</v>
          </cell>
          <cell r="I31">
            <v>8.0981524990231101E-3</v>
          </cell>
        </row>
        <row r="32">
          <cell r="A32" t="str">
            <v>RNWGEO4</v>
          </cell>
          <cell r="C32" t="str">
            <v>GEO</v>
          </cell>
          <cell r="G32">
            <v>4.8694074578650298E-3</v>
          </cell>
          <cell r="H32">
            <v>5.3816866286937933E-3</v>
          </cell>
          <cell r="I32">
            <v>7.3472071898942138E-3</v>
          </cell>
        </row>
        <row r="33">
          <cell r="A33" t="str">
            <v>RNWGEO5</v>
          </cell>
          <cell r="C33" t="str">
            <v>GEO</v>
          </cell>
          <cell r="G33">
            <v>4.6634182662042799E-3</v>
          </cell>
          <cell r="H33">
            <v>4.8220800136230361E-3</v>
          </cell>
          <cell r="I33">
            <v>6.7400438792816833E-3</v>
          </cell>
        </row>
        <row r="34">
          <cell r="A34" t="str">
            <v>IMPGSL</v>
          </cell>
          <cell r="C34" t="str">
            <v>GSL</v>
          </cell>
          <cell r="D34">
            <v>79.446456554456205</v>
          </cell>
          <cell r="E34">
            <v>78.80160024826985</v>
          </cell>
          <cell r="F34">
            <v>73.541371975161724</v>
          </cell>
          <cell r="G34">
            <v>41.447109547735657</v>
          </cell>
          <cell r="H34">
            <v>5.6416872348539755</v>
          </cell>
        </row>
        <row r="35">
          <cell r="A35" t="str">
            <v>RNWWOD1</v>
          </cell>
          <cell r="C35" t="str">
            <v>WOD</v>
          </cell>
          <cell r="D35">
            <v>10.18233293053774</v>
          </cell>
          <cell r="E35">
            <v>11.152943014830498</v>
          </cell>
          <cell r="F35">
            <v>12.608858702238047</v>
          </cell>
          <cell r="G35">
            <v>15.03539311812591</v>
          </cell>
          <cell r="H35">
            <v>17.461923207418291</v>
          </cell>
          <cell r="I35">
            <v>17.461950453047894</v>
          </cell>
        </row>
        <row r="36">
          <cell r="A36" t="str">
            <v>RNWWOD2</v>
          </cell>
          <cell r="C36" t="str">
            <v>WOD</v>
          </cell>
          <cell r="D36">
            <v>7.459209612239861</v>
          </cell>
          <cell r="E36">
            <v>8.003032068528606</v>
          </cell>
          <cell r="F36">
            <v>8.8187669062903886</v>
          </cell>
          <cell r="G36">
            <v>10.178333574477691</v>
          </cell>
          <cell r="H36">
            <v>10.230788323950195</v>
          </cell>
          <cell r="I36">
            <v>7.6166022002766631</v>
          </cell>
        </row>
        <row r="37">
          <cell r="A37" t="str">
            <v>RNWWOD3</v>
          </cell>
          <cell r="C37" t="str">
            <v>WOD</v>
          </cell>
          <cell r="D37">
            <v>2.6225204589896007</v>
          </cell>
          <cell r="E37">
            <v>3.2649912164710408</v>
          </cell>
          <cell r="F37">
            <v>4.2287040769828543</v>
          </cell>
          <cell r="G37">
            <v>5.8349041857786785</v>
          </cell>
          <cell r="H37">
            <v>6.3806170414613046</v>
          </cell>
          <cell r="I37">
            <v>4.2596995260914889</v>
          </cell>
        </row>
        <row r="38">
          <cell r="A38" t="str">
            <v>RNWWOD4</v>
          </cell>
          <cell r="C38" t="str">
            <v>WOD</v>
          </cell>
          <cell r="D38">
            <v>16.967534566850297</v>
          </cell>
          <cell r="E38">
            <v>16.921728582037023</v>
          </cell>
          <cell r="F38">
            <v>16.853093416298879</v>
          </cell>
          <cell r="G38">
            <v>16.738750613650488</v>
          </cell>
          <cell r="H38">
            <v>14.010738694652614</v>
          </cell>
          <cell r="I38">
            <v>21.183005076678981</v>
          </cell>
        </row>
        <row r="39">
          <cell r="A39" t="str">
            <v>RNWWOD5</v>
          </cell>
          <cell r="C39" t="str">
            <v>WOD</v>
          </cell>
          <cell r="D39">
            <v>7.538358684738431</v>
          </cell>
          <cell r="E39">
            <v>6.7220963052215588</v>
          </cell>
          <cell r="F39">
            <v>3.5562291661029333</v>
          </cell>
          <cell r="G39">
            <v>5.1115072225699922E-2</v>
          </cell>
          <cell r="H39">
            <v>3.2435334151867577E-2</v>
          </cell>
          <cell r="I39">
            <v>13.234534232525132</v>
          </cell>
        </row>
        <row r="40">
          <cell r="A40" t="str">
            <v>RNNWWST1</v>
          </cell>
          <cell r="C40" t="str">
            <v>WSTNREN</v>
          </cell>
          <cell r="D40">
            <v>35.611905722618843</v>
          </cell>
          <cell r="E40">
            <v>35.882394058637757</v>
          </cell>
          <cell r="F40">
            <v>35.489493977498917</v>
          </cell>
          <cell r="G40">
            <v>35.039980523691106</v>
          </cell>
          <cell r="H40">
            <v>35.159516721465508</v>
          </cell>
          <cell r="I40">
            <v>35.603201034020763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16.523634030170204</v>
          </cell>
          <cell r="F41">
            <v>32.523316712796365</v>
          </cell>
          <cell r="G41">
            <v>40.666208480874239</v>
          </cell>
          <cell r="H41">
            <v>84.598808374354405</v>
          </cell>
          <cell r="I41">
            <v>137.67066963423764</v>
          </cell>
        </row>
        <row r="42">
          <cell r="A42" t="str">
            <v>IMPHFO1</v>
          </cell>
          <cell r="C42" t="str">
            <v>HFO</v>
          </cell>
          <cell r="D42">
            <v>2.7763780173150447</v>
          </cell>
          <cell r="E42">
            <v>4.1413309748537805E-3</v>
          </cell>
          <cell r="F42">
            <v>9.905369205339621E-3</v>
          </cell>
          <cell r="G42">
            <v>5.9295116143430636E-3</v>
          </cell>
          <cell r="H42">
            <v>9.5988184957003699E-3</v>
          </cell>
        </row>
        <row r="43">
          <cell r="A43" t="str">
            <v>RNWHYDD1</v>
          </cell>
          <cell r="C43" t="str">
            <v>HYDD</v>
          </cell>
          <cell r="D43">
            <v>66.745686222086832</v>
          </cell>
          <cell r="E43">
            <v>49.798805900391045</v>
          </cell>
          <cell r="F43">
            <v>68.516984599325511</v>
          </cell>
          <cell r="G43">
            <v>70.214179508029503</v>
          </cell>
          <cell r="H43">
            <v>72.53496918548916</v>
          </cell>
          <cell r="I43">
            <v>69.178595620186883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2.4348552476090308</v>
          </cell>
          <cell r="H44">
            <v>1.5840249462970015</v>
          </cell>
        </row>
        <row r="45">
          <cell r="A45" t="str">
            <v>IMPBDS</v>
          </cell>
          <cell r="C45" t="str">
            <v>BDS</v>
          </cell>
          <cell r="D45">
            <v>2.6038613668855617</v>
          </cell>
          <cell r="E45">
            <v>2.8156036373069222</v>
          </cell>
          <cell r="F45">
            <v>2.4782042448162374</v>
          </cell>
          <cell r="G45">
            <v>3.2600799190696779</v>
          </cell>
          <cell r="H45">
            <v>3.404615954617022</v>
          </cell>
          <cell r="I45">
            <v>17.870659000009024</v>
          </cell>
        </row>
        <row r="46">
          <cell r="A46" t="str">
            <v>IMPCOA1</v>
          </cell>
          <cell r="C46" t="str">
            <v>COA</v>
          </cell>
          <cell r="D46">
            <v>3.6600176779230651</v>
          </cell>
          <cell r="E46">
            <v>3.5647281963088813</v>
          </cell>
          <cell r="F46">
            <v>7.3609440074304158E-2</v>
          </cell>
          <cell r="G46">
            <v>1.3373031066276918E-2</v>
          </cell>
          <cell r="H46">
            <v>7.6935207567781364E-3</v>
          </cell>
          <cell r="I46">
            <v>2.23394038220556E-3</v>
          </cell>
        </row>
        <row r="47">
          <cell r="A47" t="str">
            <v>IMPETH</v>
          </cell>
          <cell r="C47" t="str">
            <v>ETH</v>
          </cell>
          <cell r="D47">
            <v>4.4341519205869906</v>
          </cell>
          <cell r="E47">
            <v>4.5631990451415305</v>
          </cell>
          <cell r="F47">
            <v>4.24999249309578</v>
          </cell>
          <cell r="G47">
            <v>2.403964570882434</v>
          </cell>
          <cell r="H47">
            <v>4.8850701937059604</v>
          </cell>
          <cell r="I47">
            <v>4.3664454664961676</v>
          </cell>
        </row>
        <row r="48">
          <cell r="A48" t="str">
            <v>IMPELC_DE</v>
          </cell>
          <cell r="C48" t="str">
            <v>ELC_I-DE</v>
          </cell>
          <cell r="D48">
            <v>46.398481794531421</v>
          </cell>
          <cell r="E48">
            <v>18.983235415697742</v>
          </cell>
          <cell r="F48">
            <v>16.235959894307097</v>
          </cell>
          <cell r="G48">
            <v>9.4891437861954646</v>
          </cell>
          <cell r="H48">
            <v>10.651181631527022</v>
          </cell>
          <cell r="I48">
            <v>7.3948690885705046</v>
          </cell>
        </row>
        <row r="49">
          <cell r="A49" t="str">
            <v>IMPELC_DE</v>
          </cell>
          <cell r="C49" t="str">
            <v>ELCS</v>
          </cell>
          <cell r="D49">
            <v>46.398481794531421</v>
          </cell>
          <cell r="E49">
            <v>18.983235415697742</v>
          </cell>
          <cell r="F49">
            <v>16.235959894307097</v>
          </cell>
          <cell r="G49">
            <v>9.4891437861954646</v>
          </cell>
          <cell r="H49">
            <v>10.651181631527022</v>
          </cell>
          <cell r="I49">
            <v>7.3948690885705046</v>
          </cell>
        </row>
        <row r="50">
          <cell r="A50" t="str">
            <v>RNWWST1</v>
          </cell>
          <cell r="C50" t="str">
            <v>WSTREN</v>
          </cell>
          <cell r="D50">
            <v>33.781174363656547</v>
          </cell>
          <cell r="E50">
            <v>33.781107084502516</v>
          </cell>
          <cell r="F50">
            <v>33.781105166332814</v>
          </cell>
          <cell r="G50">
            <v>33.781151005495545</v>
          </cell>
          <cell r="H50">
            <v>33.782599394669681</v>
          </cell>
          <cell r="I50">
            <v>34.750329971317917</v>
          </cell>
        </row>
        <row r="51">
          <cell r="A51" t="str">
            <v>IMPNGA1</v>
          </cell>
          <cell r="C51" t="str">
            <v>NGA</v>
          </cell>
          <cell r="D51">
            <v>117.79555893118474</v>
          </cell>
          <cell r="E51">
            <v>106.72000373476344</v>
          </cell>
          <cell r="F51">
            <v>116.58347085121413</v>
          </cell>
          <cell r="G51">
            <v>106.78172476605427</v>
          </cell>
          <cell r="H51">
            <v>83.158976139667615</v>
          </cell>
          <cell r="I51">
            <v>44.713105955678586</v>
          </cell>
        </row>
        <row r="52">
          <cell r="A52" t="str">
            <v>IMPELC_IT</v>
          </cell>
          <cell r="C52" t="str">
            <v>ELC_I-IT</v>
          </cell>
          <cell r="D52">
            <v>6.7991041506688772</v>
          </cell>
          <cell r="E52">
            <v>4.3752469089216595E-3</v>
          </cell>
          <cell r="F52">
            <v>3.7614485700690993E-3</v>
          </cell>
          <cell r="G52">
            <v>1.4660536520260405E-3</v>
          </cell>
          <cell r="H52">
            <v>1.5999859592936039E-3</v>
          </cell>
          <cell r="I52">
            <v>1.0875541441217652E-3</v>
          </cell>
        </row>
        <row r="53">
          <cell r="A53" t="str">
            <v>IMPELC_IT</v>
          </cell>
          <cell r="C53" t="str">
            <v>ELCS</v>
          </cell>
          <cell r="D53">
            <v>6.7991041506688772</v>
          </cell>
          <cell r="E53">
            <v>4.3752469089216595E-3</v>
          </cell>
          <cell r="F53">
            <v>3.7614485700690993E-3</v>
          </cell>
          <cell r="G53">
            <v>1.4660536520260405E-3</v>
          </cell>
          <cell r="H53">
            <v>1.5999859592936039E-3</v>
          </cell>
          <cell r="I53">
            <v>1.0875541441217652E-3</v>
          </cell>
        </row>
      </sheetData>
      <sheetData sheetId="9" refreshError="1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3.2682257036509377</v>
          </cell>
          <cell r="E4">
            <v>3.832010900996297</v>
          </cell>
          <cell r="F4">
            <v>3.7446914525576465</v>
          </cell>
          <cell r="G4">
            <v>3.8998971354513672</v>
          </cell>
          <cell r="H4">
            <v>4.159019450563231</v>
          </cell>
          <cell r="I4">
            <v>4.4922646145671647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3.2682257036509377</v>
          </cell>
          <cell r="E5">
            <v>3.832010900996297</v>
          </cell>
          <cell r="F5">
            <v>3.7446914525576465</v>
          </cell>
          <cell r="G5">
            <v>3.8998971354513672</v>
          </cell>
          <cell r="H5">
            <v>4.159019450563231</v>
          </cell>
          <cell r="I5">
            <v>4.4922646145671647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E6">
            <v>6.2034600595142371E-6</v>
          </cell>
          <cell r="F6">
            <v>2.5416518411962193E-3</v>
          </cell>
          <cell r="G6">
            <v>2.6695608291479643E-3</v>
          </cell>
          <cell r="H6">
            <v>2.6850415758131944E-3</v>
          </cell>
          <cell r="I6">
            <v>2.7703329344038095E-3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E7">
            <v>1.5020003444452432E-7</v>
          </cell>
          <cell r="F7">
            <v>2.5357400739046644E-3</v>
          </cell>
          <cell r="G7">
            <v>2.6638048285537665E-3</v>
          </cell>
          <cell r="H7">
            <v>2.6825773821041003E-3</v>
          </cell>
          <cell r="I7">
            <v>2.7646016173223983E-3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1.22682658443299E-4</v>
          </cell>
          <cell r="E8">
            <v>2.2073125155747599E-4</v>
          </cell>
          <cell r="F8">
            <v>1.82329734194408E-4</v>
          </cell>
          <cell r="G8">
            <v>1.1729883483516399E-5</v>
          </cell>
          <cell r="H8">
            <v>3.0034742202816899E-4</v>
          </cell>
          <cell r="I8">
            <v>2.3706673735451601E-4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1.22682658443299E-4</v>
          </cell>
          <cell r="E9">
            <v>3.4341391000077502E-4</v>
          </cell>
          <cell r="F9">
            <v>5.2574364419518305E-4</v>
          </cell>
          <cell r="G9">
            <v>5.3747352767869903E-4</v>
          </cell>
          <cell r="H9">
            <v>5.3801294671015703E-4</v>
          </cell>
          <cell r="I9">
            <v>5.3852097776385395E-4</v>
          </cell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F10">
            <v>0.64307543347686003</v>
          </cell>
          <cell r="G10">
            <v>0.64496489346722796</v>
          </cell>
          <cell r="H10">
            <v>0.92162507284637796</v>
          </cell>
          <cell r="I10">
            <v>0.31433447127740599</v>
          </cell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F11">
            <v>2.2804093385704251E-2</v>
          </cell>
          <cell r="G11">
            <v>2.3785939333543137E-2</v>
          </cell>
          <cell r="H11">
            <v>3.6276731590761703E-2</v>
          </cell>
          <cell r="I11">
            <v>1.3041536574275349E-2</v>
          </cell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F12">
            <v>1.1402046692852124E-2</v>
          </cell>
          <cell r="G12">
            <v>1.1435547756511122E-2</v>
          </cell>
          <cell r="H12">
            <v>1.6340870085928674E-2</v>
          </cell>
          <cell r="I12">
            <v>5.5733062283227991E-3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F13">
            <v>2.2804093385704251E-2</v>
          </cell>
          <cell r="G13">
            <v>2.3785939333543137E-2</v>
          </cell>
          <cell r="H13">
            <v>3.6276731590761703E-2</v>
          </cell>
          <cell r="I13">
            <v>1.3041536574275349E-2</v>
          </cell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E14">
            <v>1.6477127585549301E-5</v>
          </cell>
          <cell r="F14">
            <v>1.87605568608132E-3</v>
          </cell>
          <cell r="G14">
            <v>8.3289240155040197E-6</v>
          </cell>
          <cell r="H14">
            <v>1.3819974524161699E-4</v>
          </cell>
          <cell r="I14">
            <v>1.3388642708136501E-5</v>
          </cell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E15">
            <v>1.6477127585549301E-5</v>
          </cell>
          <cell r="F15">
            <v>1.8919312436857247E-3</v>
          </cell>
          <cell r="G15">
            <v>1.8971943622384114E-3</v>
          </cell>
          <cell r="H15">
            <v>2.8581053477220618E-3</v>
          </cell>
          <cell r="I15">
            <v>1.1210563468592655E-3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0.46152607166231563</v>
          </cell>
          <cell r="E16">
            <v>0.54457967031269228</v>
          </cell>
          <cell r="F16">
            <v>0.54477748101638346</v>
          </cell>
          <cell r="G16">
            <v>0.54500380189855124</v>
          </cell>
          <cell r="H16">
            <v>0.55617810051253813</v>
          </cell>
          <cell r="I16">
            <v>0.55737240899268248</v>
          </cell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0.46152607166231563</v>
          </cell>
          <cell r="E17">
            <v>0.54457967031269228</v>
          </cell>
          <cell r="F17">
            <v>0.54477748101638346</v>
          </cell>
          <cell r="G17">
            <v>0.54500380189855124</v>
          </cell>
          <cell r="H17">
            <v>0.55617810051253813</v>
          </cell>
          <cell r="I17">
            <v>0.55737240899268248</v>
          </cell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0.62579806327093634</v>
          </cell>
          <cell r="E18">
            <v>0.73757968891109504</v>
          </cell>
          <cell r="F18">
            <v>0.73660053771229317</v>
          </cell>
          <cell r="G18">
            <v>0.73483658682950692</v>
          </cell>
          <cell r="H18">
            <v>0.74571365431848724</v>
          </cell>
          <cell r="I18">
            <v>0.74316321199024271</v>
          </cell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E19">
            <v>8.4356773972042408E-3</v>
          </cell>
          <cell r="F19">
            <v>4.1816138779108598E-4</v>
          </cell>
          <cell r="G19">
            <v>2.92575266175295E-3</v>
          </cell>
          <cell r="H19">
            <v>1.3217469596075299E-2</v>
          </cell>
          <cell r="I19">
            <v>2.61240696131744E-2</v>
          </cell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3.8285411871584733E-2</v>
          </cell>
          <cell r="F20">
            <v>3.8666848129297618E-2</v>
          </cell>
          <cell r="G20">
            <v>4.1504289917075089E-2</v>
          </cell>
          <cell r="H20">
            <v>4.3133452701610189E-2</v>
          </cell>
          <cell r="I20">
            <v>4.7487129134423156E-2</v>
          </cell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G21">
            <v>2.2614653325186652E-3</v>
          </cell>
          <cell r="H21">
            <v>3.5528847374318279E-3</v>
          </cell>
          <cell r="I21">
            <v>1.1682045373160824E-3</v>
          </cell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G22">
            <v>2.2832250296482841E-3</v>
          </cell>
          <cell r="H22">
            <v>3.6600735078920312E-3</v>
          </cell>
          <cell r="I22">
            <v>1.1842293291855802E-3</v>
          </cell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G23">
            <v>4.5446903621669489E-3</v>
          </cell>
          <cell r="H23">
            <v>7.2129582453238665E-3</v>
          </cell>
          <cell r="I23">
            <v>2.3524338665016627E-3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0.52047566846339066</v>
          </cell>
          <cell r="E24">
            <v>0.59724641605561124</v>
          </cell>
          <cell r="F24">
            <v>0.2954445756874397</v>
          </cell>
          <cell r="G24">
            <v>0.27558098255036234</v>
          </cell>
          <cell r="H24">
            <v>0.22536861592427437</v>
          </cell>
          <cell r="I24">
            <v>9.2749431537843638E-2</v>
          </cell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1.0409513369267813</v>
          </cell>
          <cell r="E25">
            <v>1.194492832111222</v>
          </cell>
          <cell r="F25">
            <v>0.59088915137487941</v>
          </cell>
          <cell r="G25">
            <v>0.55116196510072457</v>
          </cell>
          <cell r="H25">
            <v>0.45073723184854886</v>
          </cell>
          <cell r="I25">
            <v>0.18549886307568736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E26">
            <v>5.1791614113021701E-3</v>
          </cell>
          <cell r="F26">
            <v>4.5229141387835899E-6</v>
          </cell>
          <cell r="G26">
            <v>5.9104458345334099E-6</v>
          </cell>
          <cell r="H26">
            <v>6.82107095869291E-3</v>
          </cell>
          <cell r="I26">
            <v>1.67337307414609E-6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4.0500543333488098E-2</v>
          </cell>
          <cell r="F27">
            <v>3.2321264294656003E-2</v>
          </cell>
          <cell r="G27">
            <v>3.2181220858656531E-2</v>
          </cell>
          <cell r="H27">
            <v>1.5510422078493407E-2</v>
          </cell>
          <cell r="I27">
            <v>8.5312155101960122E-3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4.3871595022657157</v>
          </cell>
          <cell r="E28">
            <v>4.3859071985312132</v>
          </cell>
          <cell r="F28">
            <v>4.2246808180207873</v>
          </cell>
          <cell r="G28">
            <v>3.7620399197045828</v>
          </cell>
          <cell r="H28">
            <v>3.166086302679076</v>
          </cell>
          <cell r="I28">
            <v>1.3277936510886288</v>
          </cell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6.0932770864801578</v>
          </cell>
          <cell r="E29">
            <v>6.0915377757377884</v>
          </cell>
          <cell r="F29">
            <v>5.867612247251099</v>
          </cell>
          <cell r="G29">
            <v>5.2250554440341492</v>
          </cell>
          <cell r="H29">
            <v>4.3973420870542768</v>
          </cell>
          <cell r="I29">
            <v>1.8441578487342063</v>
          </cell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E30">
            <v>2.11324415271037E-5</v>
          </cell>
          <cell r="F30">
            <v>4.7233727365952496E-6</v>
          </cell>
          <cell r="G30">
            <v>9.1312285462129906E-6</v>
          </cell>
          <cell r="H30">
            <v>9.2751158816446994E-2</v>
          </cell>
          <cell r="I30">
            <v>2.3932057009104801E-6</v>
          </cell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0.35444869406350571</v>
          </cell>
          <cell r="F31">
            <v>0.35436268974407009</v>
          </cell>
          <cell r="G31">
            <v>0.35431125507267008</v>
          </cell>
          <cell r="H31">
            <v>0.2563520765924312</v>
          </cell>
          <cell r="I31">
            <v>0.13613010759092012</v>
          </cell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H32">
            <v>3.6691956080793377E-2</v>
          </cell>
          <cell r="I32">
            <v>4.6913156349549436E-2</v>
          </cell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H33">
            <v>3.706258189979128E-2</v>
          </cell>
          <cell r="I33">
            <v>4.7387026615706491E-2</v>
          </cell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G34">
            <v>7.3057958712502004E-6</v>
          </cell>
          <cell r="H34">
            <v>6.1395763779863903E-3</v>
          </cell>
          <cell r="I34">
            <v>6.1031811270969303E-4</v>
          </cell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G35">
            <v>7.3057958712502004E-6</v>
          </cell>
          <cell r="H35">
            <v>6.1690019569275801E-3</v>
          </cell>
          <cell r="I35">
            <v>6.7793200696372796E-3</v>
          </cell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6.1735505018570169</v>
          </cell>
          <cell r="E36">
            <v>6.7740899874086917</v>
          </cell>
          <cell r="F36">
            <v>6.204601817141751</v>
          </cell>
          <cell r="G36">
            <v>4.7896098150213442</v>
          </cell>
          <cell r="H36">
            <v>2.2942576672202013</v>
          </cell>
          <cell r="I36">
            <v>0.3663997553314427</v>
          </cell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8.5743756970236369</v>
          </cell>
          <cell r="E37">
            <v>9.4084583158454063</v>
          </cell>
          <cell r="F37">
            <v>8.6175025238079943</v>
          </cell>
          <cell r="G37">
            <v>6.6522358541963085</v>
          </cell>
          <cell r="H37">
            <v>3.1864689822502785</v>
          </cell>
          <cell r="I37">
            <v>0.50888854907144765</v>
          </cell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1.56732827760879E-4</v>
          </cell>
          <cell r="E38">
            <v>4.5374704424509103E-2</v>
          </cell>
          <cell r="F38">
            <v>4.5660111766156402E-5</v>
          </cell>
          <cell r="G38">
            <v>1.6142004751263699E-5</v>
          </cell>
          <cell r="H38">
            <v>3.9734975589786899E-2</v>
          </cell>
          <cell r="I38">
            <v>2.2538583889571601E-5</v>
          </cell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0.47857701064487285</v>
          </cell>
          <cell r="E39">
            <v>0.52395020613562049</v>
          </cell>
          <cell r="F39">
            <v>0.52323214048620903</v>
          </cell>
          <cell r="G39">
            <v>0.52301283744744742</v>
          </cell>
          <cell r="H39">
            <v>0.18116495576339398</v>
          </cell>
          <cell r="I39">
            <v>3.5737766556772299E-2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5.1850591761281724</v>
          </cell>
          <cell r="E40">
            <v>5.567563114761124</v>
          </cell>
          <cell r="F40">
            <v>5.6343198603390947</v>
          </cell>
          <cell r="G40">
            <v>8.6109000397205939</v>
          </cell>
          <cell r="H40">
            <v>9.7631345670663396</v>
          </cell>
          <cell r="I40">
            <v>13.941006213950956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5.1850591761281724</v>
          </cell>
          <cell r="E41">
            <v>5.567563114761124</v>
          </cell>
          <cell r="F41">
            <v>5.6343198603390947</v>
          </cell>
          <cell r="G41">
            <v>8.6109000397205939</v>
          </cell>
          <cell r="H41">
            <v>9.7631345670663396</v>
          </cell>
          <cell r="I41">
            <v>13.941006213950956</v>
          </cell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5.6086450103754109</v>
          </cell>
          <cell r="E42">
            <v>6.0095254675051963</v>
          </cell>
          <cell r="F42">
            <v>6.0621466664275712</v>
          </cell>
          <cell r="G42">
            <v>9.2156615032940437</v>
          </cell>
          <cell r="H42">
            <v>10.339266626387261</v>
          </cell>
          <cell r="I42">
            <v>14.674743383106273</v>
          </cell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E43">
            <v>0.18201160282288101</v>
          </cell>
          <cell r="F43">
            <v>0.18736630425548001</v>
          </cell>
          <cell r="G43">
            <v>0.27369387793840599</v>
          </cell>
          <cell r="H43">
            <v>0.34715324207619003</v>
          </cell>
          <cell r="I43">
            <v>0.94361641460878698</v>
          </cell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0.35276305963891996</v>
          </cell>
          <cell r="F44">
            <v>0.36294026236807497</v>
          </cell>
          <cell r="G44">
            <v>0.51041868744143404</v>
          </cell>
          <cell r="H44">
            <v>0.5977998877213111</v>
          </cell>
          <cell r="I44">
            <v>1.167876707649681</v>
          </cell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F45">
            <v>8.4664728713397368E-4</v>
          </cell>
          <cell r="G45">
            <v>1.0833445843603786E-3</v>
          </cell>
          <cell r="H45">
            <v>2.3626074831388675E-3</v>
          </cell>
          <cell r="I45">
            <v>1.1142697638002312E-3</v>
          </cell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F46">
            <v>8.4679525818124441E-4</v>
          </cell>
          <cell r="G46">
            <v>1.0834937397911817E-3</v>
          </cell>
          <cell r="H46">
            <v>2.3629138318764912E-3</v>
          </cell>
          <cell r="I46">
            <v>1.1144117729911616E-3</v>
          </cell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1.6301351563396499E-4</v>
          </cell>
          <cell r="E47">
            <v>3.9041199362254403E-6</v>
          </cell>
          <cell r="F47">
            <v>3.2583607527192002E-4</v>
          </cell>
          <cell r="G47">
            <v>1.5767761623106401E-4</v>
          </cell>
          <cell r="H47">
            <v>2.63811261843611E-4</v>
          </cell>
          <cell r="I47">
            <v>1.5020898926805401E-4</v>
          </cell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1.630178554740255E-4</v>
          </cell>
          <cell r="E48">
            <v>6.0508894439485175E-6</v>
          </cell>
          <cell r="F48">
            <v>3.2997220931351638E-4</v>
          </cell>
          <cell r="G48">
            <v>3.3432298015719349E-4</v>
          </cell>
          <cell r="H48">
            <v>6.8643935508888208E-4</v>
          </cell>
          <cell r="I48">
            <v>3.09976390470657E-4</v>
          </cell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E49">
            <v>5.4458434291377242E-2</v>
          </cell>
          <cell r="F49">
            <v>7.0945651801051141E-2</v>
          </cell>
          <cell r="G49">
            <v>0.1135777190629077</v>
          </cell>
          <cell r="H49">
            <v>0.25183245928573178</v>
          </cell>
          <cell r="I49">
            <v>0.45629207993501153</v>
          </cell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2.0385488372015299</v>
          </cell>
          <cell r="E50">
            <v>3.8269981700631606</v>
          </cell>
          <cell r="F50">
            <v>3.8515386643953393</v>
          </cell>
          <cell r="G50">
            <v>4.1332854025635148</v>
          </cell>
          <cell r="H50">
            <v>3.6027091366185422</v>
          </cell>
          <cell r="I50">
            <v>3.237427130903539</v>
          </cell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1.7982542569277911</v>
          </cell>
          <cell r="E51">
            <v>3.5391908279457409</v>
          </cell>
          <cell r="F51">
            <v>3.5422588993983544</v>
          </cell>
          <cell r="G51">
            <v>3.3131888864899532</v>
          </cell>
          <cell r="H51">
            <v>2.5362639659103174</v>
          </cell>
          <cell r="I51">
            <v>1.997916128453217</v>
          </cell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4.503215238873616</v>
          </cell>
          <cell r="E52">
            <v>1.8942419447316292</v>
          </cell>
          <cell r="F52">
            <v>1.8942470700020426</v>
          </cell>
          <cell r="G52">
            <v>1.8942575965693718</v>
          </cell>
          <cell r="H52">
            <v>1.8942866062965324</v>
          </cell>
          <cell r="I52">
            <v>1.8943886395320702</v>
          </cell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E53">
            <v>0.35008731112865837</v>
          </cell>
          <cell r="F53">
            <v>0.38260521000329084</v>
          </cell>
          <cell r="G53">
            <v>0.44356219986264578</v>
          </cell>
          <cell r="H53">
            <v>0.77969510488990146</v>
          </cell>
          <cell r="I53">
            <v>1.0481441330254802</v>
          </cell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9.2187483139837756</v>
          </cell>
          <cell r="E54">
            <v>10.683308356300881</v>
          </cell>
          <cell r="F54">
            <v>10.744073232697469</v>
          </cell>
          <cell r="G54">
            <v>10.876153053144822</v>
          </cell>
          <cell r="H54">
            <v>9.887762658687608</v>
          </cell>
          <cell r="I54">
            <v>9.3495595608846784</v>
          </cell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0.62769190927501695</v>
          </cell>
          <cell r="E55">
            <v>3.2515373036605601E-2</v>
          </cell>
          <cell r="F55">
            <v>2.7719878864363098E-3</v>
          </cell>
          <cell r="G55">
            <v>7.53569775454754E-3</v>
          </cell>
          <cell r="H55">
            <v>2.6979115087780999E-2</v>
          </cell>
          <cell r="I55">
            <v>3.5432200861890598E-2</v>
          </cell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0.62769190927501695</v>
          </cell>
          <cell r="E56">
            <v>0.66020728231162196</v>
          </cell>
          <cell r="F56">
            <v>0.66297927019805902</v>
          </cell>
          <cell r="G56">
            <v>0.67051496795260601</v>
          </cell>
          <cell r="H56">
            <v>0.70837455777454295</v>
          </cell>
          <cell r="I56">
            <v>0.74380675863643397</v>
          </cell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2.5328918836422774E-2</v>
          </cell>
          <cell r="E57">
            <v>5.6424383552290845E-3</v>
          </cell>
          <cell r="F57">
            <v>5.8852430144910636E-2</v>
          </cell>
          <cell r="G57">
            <v>0.13221337912042436</v>
          </cell>
          <cell r="H57">
            <v>0.30693378061973037</v>
          </cell>
          <cell r="I57">
            <v>0.28507245303946771</v>
          </cell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2.5458405699078677E-2</v>
          </cell>
          <cell r="E58">
            <v>5.6461389755369622E-3</v>
          </cell>
          <cell r="F58">
            <v>5.8110788424766226E-2</v>
          </cell>
          <cell r="G58">
            <v>0.1219349501167913</v>
          </cell>
          <cell r="H58">
            <v>0.24457355143816048</v>
          </cell>
          <cell r="I58">
            <v>0.24999795515461931</v>
          </cell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5.078732453550145E-2</v>
          </cell>
          <cell r="E59">
            <v>1.1288577330766048E-2</v>
          </cell>
          <cell r="F59">
            <v>0.11696321856967688</v>
          </cell>
          <cell r="G59">
            <v>0.25414832923721564</v>
          </cell>
          <cell r="H59">
            <v>0.55150733205789082</v>
          </cell>
          <cell r="I59">
            <v>0.53507040819408713</v>
          </cell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73.238376205755941</v>
          </cell>
          <cell r="E60">
            <v>78.633100285049935</v>
          </cell>
          <cell r="F60">
            <v>79.065990609813596</v>
          </cell>
          <cell r="G60">
            <v>77.793718500500788</v>
          </cell>
          <cell r="H60">
            <v>73.886252050442337</v>
          </cell>
          <cell r="I60">
            <v>70.005120754986805</v>
          </cell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E61">
            <v>6.9639979760652064</v>
          </cell>
          <cell r="F61">
            <v>6.9649254681202368</v>
          </cell>
          <cell r="G61">
            <v>9.7882234907240804</v>
          </cell>
          <cell r="H61">
            <v>15.303811702482358</v>
          </cell>
          <cell r="I61">
            <v>23.724578719400473</v>
          </cell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6.1735505018570169</v>
          </cell>
          <cell r="E62">
            <v>6.7740899874086917</v>
          </cell>
          <cell r="F62">
            <v>6.204601817141751</v>
          </cell>
          <cell r="G62">
            <v>4.7896098150213442</v>
          </cell>
          <cell r="H62">
            <v>2.2942576672202013</v>
          </cell>
          <cell r="I62">
            <v>0.3663997553314427</v>
          </cell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G63">
            <v>5.9539375979717462E-3</v>
          </cell>
          <cell r="H63">
            <v>1.1616231354977052E-2</v>
          </cell>
          <cell r="I63">
            <v>1.2219130229696817E-2</v>
          </cell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5.5539062650007018</v>
          </cell>
          <cell r="E64">
            <v>6.0159416035642526</v>
          </cell>
          <cell r="F64">
            <v>6.0189045061896005</v>
          </cell>
          <cell r="G64">
            <v>8.0071441009358306</v>
          </cell>
          <cell r="H64">
            <v>8.0073383133197531</v>
          </cell>
          <cell r="I64">
            <v>8.0086484619307896</v>
          </cell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2.3940403661120269</v>
          </cell>
          <cell r="E65">
            <v>1.5166769358053191E-3</v>
          </cell>
          <cell r="F65">
            <v>2.2598674895169273</v>
          </cell>
          <cell r="G65">
            <v>1.9701706064095958</v>
          </cell>
          <cell r="H65">
            <v>1.1986121869750337</v>
          </cell>
          <cell r="I65">
            <v>0.6309100178710807</v>
          </cell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1.2230716428574979</v>
          </cell>
          <cell r="E66">
            <v>1.3407718062955194</v>
          </cell>
          <cell r="F66">
            <v>1.3144236920490906</v>
          </cell>
          <cell r="G66">
            <v>1.4899041525385306</v>
          </cell>
          <cell r="H66">
            <v>3.4207773676912416</v>
          </cell>
          <cell r="I66">
            <v>6.0465075963756343</v>
          </cell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4.2612107824523475</v>
          </cell>
          <cell r="E67">
            <v>4.6176540971582956</v>
          </cell>
          <cell r="F67">
            <v>4.7994006076457554</v>
          </cell>
          <cell r="G67">
            <v>5.1861345578218936</v>
          </cell>
          <cell r="H67">
            <v>5.7911826277091638</v>
          </cell>
          <cell r="I67">
            <v>8.4279171946147606</v>
          </cell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1.8770759670959944</v>
          </cell>
          <cell r="E68">
            <v>2.1600879078609716</v>
          </cell>
          <cell r="F68">
            <v>2.1225140066019521</v>
          </cell>
          <cell r="G68">
            <v>2.2249371743198276</v>
          </cell>
          <cell r="H68">
            <v>2.302058405159686</v>
          </cell>
          <cell r="I68">
            <v>2.1218372019916152</v>
          </cell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0.68565460147874224</v>
          </cell>
          <cell r="E69">
            <v>0.74269447619502005</v>
          </cell>
          <cell r="F69">
            <v>0.67845201969769664</v>
          </cell>
          <cell r="G69">
            <v>2.1673211989107966</v>
          </cell>
          <cell r="H69">
            <v>2.250553546212148</v>
          </cell>
          <cell r="I69">
            <v>0.56265956177939735</v>
          </cell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0.6269996217633983</v>
          </cell>
          <cell r="E70">
            <v>0.68733754132097935</v>
          </cell>
          <cell r="F70">
            <v>0.6797559617861717</v>
          </cell>
          <cell r="G70">
            <v>0.70121758643506227</v>
          </cell>
          <cell r="H70">
            <v>3.9536228498626227</v>
          </cell>
          <cell r="I70">
            <v>4.080808038876687</v>
          </cell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G71">
            <v>1.8107366240205935E-2</v>
          </cell>
          <cell r="H71">
            <v>2.5467238907194278E-2</v>
          </cell>
          <cell r="I71">
            <v>4.8645591633638E-3</v>
          </cell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24.189720162668838</v>
          </cell>
          <cell r="E72">
            <v>25.326923896908234</v>
          </cell>
          <cell r="F72">
            <v>24.551899120182256</v>
          </cell>
          <cell r="G72">
            <v>24.424834193681669</v>
          </cell>
          <cell r="H72">
            <v>23.106132283097562</v>
          </cell>
          <cell r="I72">
            <v>13.975446126686515</v>
          </cell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F73">
            <v>1.202274760582909E-2</v>
          </cell>
          <cell r="G73">
            <v>1.243227509917663E-2</v>
          </cell>
          <cell r="H73">
            <v>8.2725860222008174E-2</v>
          </cell>
          <cell r="I73">
            <v>3.2238751798314418E-2</v>
          </cell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1.4100706554925655</v>
          </cell>
          <cell r="E74">
            <v>1.5273755366024122</v>
          </cell>
          <cell r="F74">
            <v>1.6244847825339286</v>
          </cell>
          <cell r="G74">
            <v>1.3781802675605896</v>
          </cell>
          <cell r="H74">
            <v>0.89623559693990962</v>
          </cell>
          <cell r="I74">
            <v>1.3076795164147375</v>
          </cell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G75">
            <v>3.2525214500613003E-3</v>
          </cell>
          <cell r="H75">
            <v>6.8365923336101654E-3</v>
          </cell>
          <cell r="I75">
            <v>6.72707207825083E-3</v>
          </cell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24.843075638976782</v>
          </cell>
          <cell r="E76">
            <v>22.474807899339538</v>
          </cell>
          <cell r="F76">
            <v>21.834841608840566</v>
          </cell>
          <cell r="G76">
            <v>15.626417315928501</v>
          </cell>
          <cell r="H76">
            <v>5.2351551142686699</v>
          </cell>
          <cell r="I76">
            <v>0.69583982899126817</v>
          </cell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>
            <v>4.3708471499679498E-6</v>
          </cell>
          <cell r="E77">
            <v>4.6740017036141315E-6</v>
          </cell>
          <cell r="F77">
            <v>6.7716703510935878E-3</v>
          </cell>
          <cell r="G77">
            <v>4.2055081041619995E-3</v>
          </cell>
          <cell r="H77">
            <v>8.1979262483726986E-3</v>
          </cell>
          <cell r="I77">
            <v>5.5707806189049325E-3</v>
          </cell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>
            <v>4.3708471499679498E-6</v>
          </cell>
          <cell r="E78">
            <v>4.6740017036141315E-6</v>
          </cell>
          <cell r="F78">
            <v>8.7381018360961644E-3</v>
          </cell>
          <cell r="G78">
            <v>5.2573531539372208E-3</v>
          </cell>
          <cell r="H78">
            <v>9.6452008699154206E-3</v>
          </cell>
          <cell r="I78">
            <v>6.1901379101181814E-3</v>
          </cell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1.97411139361039E-2</v>
          </cell>
          <cell r="E79">
            <v>1.7532911944886299E-4</v>
          </cell>
          <cell r="F79">
            <v>5.6235984248477803E-4</v>
          </cell>
          <cell r="G79">
            <v>2.6352883472877001E-4</v>
          </cell>
          <cell r="H79">
            <v>8.2877598724284695E-4</v>
          </cell>
          <cell r="I79">
            <v>3.4108424665719702E-4</v>
          </cell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1.97411139361039E-2</v>
          </cell>
          <cell r="E80">
            <v>5.9105199272270134E-4</v>
          </cell>
          <cell r="F80">
            <v>1.0283567141947982E-3</v>
          </cell>
          <cell r="G80">
            <v>1.0405429958534988E-3</v>
          </cell>
          <cell r="H80">
            <v>1.2931988989757161E-3</v>
          </cell>
          <cell r="I80">
            <v>8.4857578533446907E-4</v>
          </cell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E81">
            <v>0.17171927542052173</v>
          </cell>
          <cell r="F81">
            <v>0.17395106736123084</v>
          </cell>
          <cell r="G81">
            <v>0.1738475696720195</v>
          </cell>
          <cell r="H81">
            <v>0.41661382875668795</v>
          </cell>
          <cell r="I81">
            <v>0.58972321337504763</v>
          </cell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E82">
            <v>0.17171927542052318</v>
          </cell>
          <cell r="F82">
            <v>0.17395106736123095</v>
          </cell>
          <cell r="G82">
            <v>0.17384756967201961</v>
          </cell>
          <cell r="H82">
            <v>0.41661382875668762</v>
          </cell>
          <cell r="I82">
            <v>0.58972321337504729</v>
          </cell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E83">
            <v>6.9718574696726399E-3</v>
          </cell>
          <cell r="F83">
            <v>7.8512563715980006E-5</v>
          </cell>
          <cell r="G83">
            <v>4.4354000489557399E-5</v>
          </cell>
          <cell r="H83">
            <v>8.5313150083050297E-3</v>
          </cell>
          <cell r="I83">
            <v>1.1767054822755601E-2</v>
          </cell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E84">
            <v>6.9718574696726399E-3</v>
          </cell>
          <cell r="F84">
            <v>7.045837864249063E-3</v>
          </cell>
          <cell r="G84">
            <v>7.0798802333084899E-3</v>
          </cell>
          <cell r="H84">
            <v>1.7209032009403481E-2</v>
          </cell>
          <cell r="I84">
            <v>2.4270134895744911E-2</v>
          </cell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E85">
            <v>1.4705140081912614E-4</v>
          </cell>
          <cell r="F85">
            <v>1.0036431155390207E-3</v>
          </cell>
          <cell r="G85">
            <v>1.1398176950053274E-3</v>
          </cell>
          <cell r="H85">
            <v>1.358862460368515E-3</v>
          </cell>
          <cell r="I85">
            <v>6.6078939283700355E-4</v>
          </cell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E86">
            <v>6.8991228782060991E-6</v>
          </cell>
          <cell r="F86">
            <v>1.8068010878292808E-5</v>
          </cell>
          <cell r="G86">
            <v>2.7703584899258085E-5</v>
          </cell>
          <cell r="H86">
            <v>3.6716037292588142E-4</v>
          </cell>
          <cell r="I86">
            <v>2.6855657993935113E-4</v>
          </cell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5.0979166588012423E-2</v>
          </cell>
          <cell r="E87">
            <v>9.810021757442831E-3</v>
          </cell>
          <cell r="F87">
            <v>3.7067168982650812E-2</v>
          </cell>
          <cell r="G87">
            <v>3.3342131822145002E-2</v>
          </cell>
          <cell r="H87">
            <v>0.36775048057892812</v>
          </cell>
          <cell r="I87">
            <v>0.55751980202018347</v>
          </cell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5.0979166588012423E-2</v>
          </cell>
          <cell r="E88">
            <v>9.963972281140163E-3</v>
          </cell>
          <cell r="F88">
            <v>3.8088880109068142E-2</v>
          </cell>
          <cell r="G88">
            <v>3.4509653102049585E-2</v>
          </cell>
          <cell r="H88">
            <v>0.36947650341222199</v>
          </cell>
          <cell r="I88">
            <v>0.55844914799295986</v>
          </cell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3.5600094255994565</v>
          </cell>
          <cell r="E89">
            <v>3.4647258257646949</v>
          </cell>
          <cell r="F89">
            <v>5.6035527598821876E-2</v>
          </cell>
          <cell r="G89">
            <v>5.0733101326496249E-3</v>
          </cell>
          <cell r="H89">
            <v>7.6935207567781364E-3</v>
          </cell>
          <cell r="I89">
            <v>2.23394038220556E-3</v>
          </cell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330.01287375306998</v>
          </cell>
          <cell r="E90">
            <v>321.18008404838702</v>
          </cell>
          <cell r="F90">
            <v>5.1944934084107901</v>
          </cell>
          <cell r="G90">
            <v>0.47029584929662099</v>
          </cell>
          <cell r="H90">
            <v>0.71318937415333405</v>
          </cell>
          <cell r="I90">
            <v>0.20708627343045499</v>
          </cell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3.5600094255994565</v>
          </cell>
          <cell r="E91">
            <v>3.4647258257646949</v>
          </cell>
          <cell r="F91">
            <v>5.6035527598821876E-2</v>
          </cell>
          <cell r="G91">
            <v>5.0733101326496249E-3</v>
          </cell>
          <cell r="H91">
            <v>7.6935207567781364E-3</v>
          </cell>
          <cell r="I91">
            <v>2.23394038220556E-3</v>
          </cell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0.38991551593106055</v>
          </cell>
          <cell r="E92">
            <v>0.78026857009133921</v>
          </cell>
          <cell r="F92">
            <v>0.78006432619797783</v>
          </cell>
          <cell r="G92">
            <v>0.78062108266875263</v>
          </cell>
          <cell r="H92">
            <v>3.3606179923061288</v>
          </cell>
          <cell r="I92">
            <v>4.2469997029847768</v>
          </cell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0.38991551593106055</v>
          </cell>
          <cell r="E93">
            <v>0.78026857009133921</v>
          </cell>
          <cell r="F93">
            <v>0.78006432619797783</v>
          </cell>
          <cell r="G93">
            <v>0.78062108266875263</v>
          </cell>
          <cell r="H93">
            <v>3.3606179923061288</v>
          </cell>
          <cell r="I93">
            <v>4.2469997029847768</v>
          </cell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2.75513878913618E-2</v>
          </cell>
          <cell r="E94">
            <v>2.7551158223989299E-2</v>
          </cell>
          <cell r="F94">
            <v>4.2147543033604301E-6</v>
          </cell>
          <cell r="G94">
            <v>3.1595327517798701E-5</v>
          </cell>
          <cell r="H94">
            <v>0.10070027214543301</v>
          </cell>
          <cell r="I94">
            <v>8.7952159452198003E-2</v>
          </cell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2.75513878913618E-2</v>
          </cell>
          <cell r="E95">
            <v>5.5102546115351099E-2</v>
          </cell>
          <cell r="F95">
            <v>5.5106760869654499E-2</v>
          </cell>
          <cell r="G95">
            <v>5.5138356197172299E-2</v>
          </cell>
          <cell r="H95">
            <v>0.23733975604733201</v>
          </cell>
          <cell r="I95">
            <v>0.29993303305822999</v>
          </cell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4.6280297958104741</v>
          </cell>
          <cell r="E96">
            <v>3.6640337721690872</v>
          </cell>
          <cell r="F96">
            <v>4.130255492046059</v>
          </cell>
          <cell r="G96">
            <v>2.5828604694707731</v>
          </cell>
          <cell r="H96">
            <v>0.95382617411044457</v>
          </cell>
          <cell r="I96">
            <v>0.31669402359298199</v>
          </cell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4.8716103113794462</v>
          </cell>
          <cell r="E97">
            <v>3.8568776549148267</v>
          </cell>
          <cell r="F97">
            <v>4.3476373600484832</v>
          </cell>
          <cell r="G97">
            <v>2.7188004941797632</v>
          </cell>
          <cell r="H97">
            <v>1.0040275516952044</v>
          </cell>
          <cell r="I97">
            <v>0.33336213009787558</v>
          </cell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1.6001579819834E-5</v>
          </cell>
          <cell r="E98">
            <v>2.9961863438091099E-5</v>
          </cell>
          <cell r="F98">
            <v>3.6856260570490201E-5</v>
          </cell>
          <cell r="G98">
            <v>1.6019682845359799E-5</v>
          </cell>
          <cell r="H98">
            <v>5.5914526859457002E-5</v>
          </cell>
          <cell r="I98">
            <v>2.7718655136414198E-5</v>
          </cell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0.32681714552815883</v>
          </cell>
          <cell r="E99">
            <v>0.32683392433742764</v>
          </cell>
          <cell r="F99">
            <v>0.32685508215243608</v>
          </cell>
          <cell r="G99">
            <v>0.32675463522549142</v>
          </cell>
          <cell r="H99">
            <v>7.7702962185250801E-2</v>
          </cell>
          <cell r="I99">
            <v>3.287916613125965E-2</v>
          </cell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E100">
            <v>2.558199068957193E-3</v>
          </cell>
          <cell r="F100">
            <v>5.9878706794015468E-2</v>
          </cell>
          <cell r="G100">
            <v>6.1728047055770278E-2</v>
          </cell>
          <cell r="H100">
            <v>0.483567817626818</v>
          </cell>
          <cell r="I100">
            <v>0.36041218686255366</v>
          </cell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E101">
            <v>2.558199068957193E-3</v>
          </cell>
          <cell r="F101">
            <v>5.9878706794015468E-2</v>
          </cell>
          <cell r="G101">
            <v>6.1728047055770278E-2</v>
          </cell>
          <cell r="H101">
            <v>0.483567817626818</v>
          </cell>
          <cell r="I101">
            <v>0.36041218686255366</v>
          </cell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E102">
            <v>2.5840394635931224E-3</v>
          </cell>
          <cell r="F102">
            <v>6.0483542216177154E-2</v>
          </cell>
          <cell r="G102">
            <v>6.2351562682596243E-2</v>
          </cell>
          <cell r="H102">
            <v>0.4884523410371901</v>
          </cell>
          <cell r="I102">
            <v>0.36405271400257988</v>
          </cell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E103">
            <v>3.3532342674246098E-4</v>
          </cell>
          <cell r="F103">
            <v>5.5951067018701799E-3</v>
          </cell>
          <cell r="G103">
            <v>4.2158426932865896E-3</v>
          </cell>
          <cell r="H103">
            <v>2.7090750660589E-2</v>
          </cell>
          <cell r="I103">
            <v>1.8628690149820701E-2</v>
          </cell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E104">
            <v>3.3532342674246098E-4</v>
          </cell>
          <cell r="F104">
            <v>5.8146706096446179E-3</v>
          </cell>
          <cell r="G104">
            <v>6.1555124207036292E-3</v>
          </cell>
          <cell r="H104">
            <v>4.1486305002299897E-2</v>
          </cell>
          <cell r="I104">
            <v>2.88708271937347E-2</v>
          </cell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0.60726875680841919</v>
          </cell>
          <cell r="E105">
            <v>1.2153167196974337</v>
          </cell>
          <cell r="F105">
            <v>1.2149505158274796</v>
          </cell>
          <cell r="G105">
            <v>1.2172212405827583</v>
          </cell>
          <cell r="H105">
            <v>5.2357761094622361</v>
          </cell>
          <cell r="I105">
            <v>6.6148013274678421</v>
          </cell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0.60726875680841919</v>
          </cell>
          <cell r="E106">
            <v>1.2153167196974337</v>
          </cell>
          <cell r="F106">
            <v>1.2149505158274796</v>
          </cell>
          <cell r="G106">
            <v>1.2172212405827583</v>
          </cell>
          <cell r="H106">
            <v>5.2357761094622361</v>
          </cell>
          <cell r="I106">
            <v>6.6148013274678421</v>
          </cell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4.2911919385377001E-2</v>
          </cell>
          <cell r="E107">
            <v>4.2911674173442702E-2</v>
          </cell>
          <cell r="F107">
            <v>2.8544255010906302E-6</v>
          </cell>
          <cell r="G107">
            <v>1.4646443570697699E-4</v>
          </cell>
          <cell r="H107">
            <v>0.15684682251295201</v>
          </cell>
          <cell r="I107">
            <v>0.136878250865409</v>
          </cell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4.2911919385377001E-2</v>
          </cell>
          <cell r="E108">
            <v>8.5823593558819702E-2</v>
          </cell>
          <cell r="F108">
            <v>8.5826447984320806E-2</v>
          </cell>
          <cell r="G108">
            <v>8.5972912420027803E-2</v>
          </cell>
          <cell r="H108">
            <v>0.36976078845865801</v>
          </cell>
          <cell r="I108">
            <v>0.46714270374547701</v>
          </cell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2.4126015492205045E-2</v>
          </cell>
          <cell r="E109">
            <v>1.8538467483074303E-3</v>
          </cell>
          <cell r="F109">
            <v>1.4297449060246079E-2</v>
          </cell>
          <cell r="G109">
            <v>1.8500699965303163E-2</v>
          </cell>
          <cell r="H109">
            <v>5.2407761815302933E-2</v>
          </cell>
          <cell r="I109">
            <v>3.6718046899384014E-3</v>
          </cell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>
            <v>2.9882588322147034E-6</v>
          </cell>
          <cell r="E110">
            <v>2.6771518566717245E-6</v>
          </cell>
          <cell r="F110">
            <v>1.4211761602803539E-6</v>
          </cell>
          <cell r="G110">
            <v>1.4709831168292328E-3</v>
          </cell>
          <cell r="H110">
            <v>4.7988412955766724E-3</v>
          </cell>
          <cell r="I110">
            <v>2.2270071469529068E-4</v>
          </cell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>
            <v>2.431093793163043E-6</v>
          </cell>
          <cell r="E111">
            <v>2.3173373619440579E-7</v>
          </cell>
          <cell r="F111">
            <v>1.8451037715759898E-6</v>
          </cell>
          <cell r="G111">
            <v>1.5659912164597552E-3</v>
          </cell>
          <cell r="H111">
            <v>1.226432496868798E-3</v>
          </cell>
          <cell r="I111">
            <v>2.6786990006444567E-4</v>
          </cell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>
            <v>3.1440114473526042E-6</v>
          </cell>
          <cell r="E112">
            <v>1.5957928500820298E-6</v>
          </cell>
          <cell r="F112">
            <v>1.4960424080707834E-6</v>
          </cell>
          <cell r="G112">
            <v>9.442042256541305E-4</v>
          </cell>
          <cell r="H112">
            <v>1.7913059048347659E-3</v>
          </cell>
          <cell r="I112">
            <v>1.7182898375679102E-4</v>
          </cell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>
            <v>2.1630649891653294E-6</v>
          </cell>
          <cell r="E113">
            <v>1.9820905792784103E-6</v>
          </cell>
          <cell r="F113">
            <v>3.4903781145494162E-7</v>
          </cell>
          <cell r="G113">
            <v>7.9060111361624246E-5</v>
          </cell>
          <cell r="H113">
            <v>7.6432534518741961E-5</v>
          </cell>
          <cell r="I113">
            <v>6.2660082241162366E-4</v>
          </cell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4.9999743016141867E-3</v>
          </cell>
          <cell r="E114">
            <v>3.0995898433755942E-4</v>
          </cell>
          <cell r="F114">
            <v>4.537032320573414E-3</v>
          </cell>
          <cell r="G114">
            <v>2.9934388695527737E-3</v>
          </cell>
          <cell r="H114">
            <v>3.5875296006082663E-2</v>
          </cell>
          <cell r="I114">
            <v>4.1897452549826997E-4</v>
          </cell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>
            <v>3.2559325821549781E-6</v>
          </cell>
          <cell r="E115">
            <v>3.3110341790623871E-4</v>
          </cell>
          <cell r="F115">
            <v>1.2263439577950347E-3</v>
          </cell>
          <cell r="G115">
            <v>6.9789396501252002E-3</v>
          </cell>
          <cell r="H115">
            <v>5.9421135381583605E-3</v>
          </cell>
          <cell r="I115">
            <v>5.3734316115524108E-5</v>
          </cell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1.9110073578514433E-2</v>
          </cell>
          <cell r="E116">
            <v>3.8393786937055259E-4</v>
          </cell>
          <cell r="F116">
            <v>5.322187894351571E-3</v>
          </cell>
          <cell r="G116">
            <v>1.8322768650180948E-3</v>
          </cell>
          <cell r="H116">
            <v>1.2252935194512972E-3</v>
          </cell>
          <cell r="I116">
            <v>1.4082911551665023E-4</v>
          </cell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>
            <v>1.9852504323697583E-6</v>
          </cell>
          <cell r="E117">
            <v>8.2235970767085404E-4</v>
          </cell>
          <cell r="F117">
            <v>3.2067735273746752E-3</v>
          </cell>
          <cell r="G117">
            <v>2.6358059103023662E-3</v>
          </cell>
          <cell r="H117">
            <v>1.472046519811681E-3</v>
          </cell>
          <cell r="I117">
            <v>1.7692663118798033E-3</v>
          </cell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G118">
            <v>1.8664938008648164E-2</v>
          </cell>
          <cell r="H118">
            <v>2.7883575446948253E-2</v>
          </cell>
          <cell r="I118">
            <v>8.6006338159864189E-3</v>
          </cell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G119">
            <v>1.8853472736008247E-2</v>
          </cell>
          <cell r="H119">
            <v>2.816522772419016E-2</v>
          </cell>
          <cell r="I119">
            <v>8.6875089050367851E-3</v>
          </cell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G120">
            <v>1.8664938008648164E-2</v>
          </cell>
          <cell r="H120">
            <v>2.7883575446948253E-2</v>
          </cell>
          <cell r="I120">
            <v>8.6006338159864189E-3</v>
          </cell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G121">
            <v>1.7799882166882699E-3</v>
          </cell>
          <cell r="H121">
            <v>1.89745850736855E-3</v>
          </cell>
          <cell r="I121">
            <v>5.3853334955471298E-4</v>
          </cell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G122">
            <v>1.7799882166882699E-3</v>
          </cell>
          <cell r="H122">
            <v>2.8638383163356201E-3</v>
          </cell>
          <cell r="I122">
            <v>1.0132851848428299E-3</v>
          </cell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>
            <v>2.9882588322147034E-6</v>
          </cell>
          <cell r="E123">
            <v>2.6771518566717245E-6</v>
          </cell>
          <cell r="F123">
            <v>1.4211761602803539E-6</v>
          </cell>
          <cell r="G123">
            <v>2.0324455852837486E-2</v>
          </cell>
          <cell r="H123">
            <v>3.2964069019766826E-2</v>
          </cell>
          <cell r="I123">
            <v>8.9102096197320735E-3</v>
          </cell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>
            <v>1.8286347038011525E-6</v>
          </cell>
          <cell r="E124">
            <v>2.8824495041323063E-6</v>
          </cell>
          <cell r="F124">
            <v>3.964377881839664E-6</v>
          </cell>
          <cell r="G124">
            <v>1.559244713770068E-3</v>
          </cell>
          <cell r="H124">
            <v>1.8905235634895901E-3</v>
          </cell>
          <cell r="I124">
            <v>6.6448259964096935E-4</v>
          </cell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E125">
            <v>2.9727400160219511E-6</v>
          </cell>
          <cell r="F125">
            <v>2.9462493851382491E-6</v>
          </cell>
          <cell r="G125">
            <v>1.9834511558226345E-5</v>
          </cell>
          <cell r="H125">
            <v>5.0725000849777754E-5</v>
          </cell>
          <cell r="I125">
            <v>2.3771026223931619E-5</v>
          </cell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>
            <v>4.8168935360158571E-6</v>
          </cell>
          <cell r="E126">
            <v>8.5323413768259848E-6</v>
          </cell>
          <cell r="F126">
            <v>8.331803427258264E-6</v>
          </cell>
          <cell r="G126">
            <v>2.1903535078165781E-2</v>
          </cell>
          <cell r="H126">
            <v>3.4905317584106199E-2</v>
          </cell>
          <cell r="I126">
            <v>9.5984632455969731E-3</v>
          </cell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1.7802717143585127</v>
          </cell>
          <cell r="E127">
            <v>3.5037989196662855</v>
          </cell>
          <cell r="F127">
            <v>3.5068363104043705</v>
          </cell>
          <cell r="G127">
            <v>3.280056997625052</v>
          </cell>
          <cell r="H127">
            <v>2.5109013262512123</v>
          </cell>
          <cell r="I127">
            <v>1.9779369671686848</v>
          </cell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1.7802717143585127</v>
          </cell>
          <cell r="E128">
            <v>3.5037989196662855</v>
          </cell>
          <cell r="F128">
            <v>3.5068363104043705</v>
          </cell>
          <cell r="G128">
            <v>3.280056997625052</v>
          </cell>
          <cell r="H128">
            <v>2.5109013262512123</v>
          </cell>
          <cell r="I128">
            <v>1.9779369671686848</v>
          </cell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1.7982542569277911</v>
          </cell>
          <cell r="E129">
            <v>3.5391908279457409</v>
          </cell>
          <cell r="F129">
            <v>3.5422588993983544</v>
          </cell>
          <cell r="G129">
            <v>3.3131888864899532</v>
          </cell>
          <cell r="H129">
            <v>2.5362639659103174</v>
          </cell>
          <cell r="I129">
            <v>1.997916128453217</v>
          </cell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E130">
            <v>5.3238170612699004E-7</v>
          </cell>
          <cell r="F130">
            <v>4.5785156829265302E-7</v>
          </cell>
          <cell r="G130">
            <v>4.5983118646385999E-7</v>
          </cell>
          <cell r="H130">
            <v>6.33250229949658E-7</v>
          </cell>
          <cell r="I130">
            <v>8.8956647261390497E-7</v>
          </cell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0.31204680032321813</v>
          </cell>
          <cell r="F131">
            <v>0.31204725817478646</v>
          </cell>
          <cell r="G131">
            <v>0.31204771800597292</v>
          </cell>
          <cell r="H131">
            <v>0.31204891694704379</v>
          </cell>
          <cell r="I131">
            <v>0.31204980651351638</v>
          </cell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0.48797419374439954</v>
          </cell>
          <cell r="E132">
            <v>0.97639534282006746</v>
          </cell>
          <cell r="F132">
            <v>0.97607096439005636</v>
          </cell>
          <cell r="G132">
            <v>0.9762289382407574</v>
          </cell>
          <cell r="H132">
            <v>0.97648228440749196</v>
          </cell>
          <cell r="I132">
            <v>3.0575704460595783</v>
          </cell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0.48797419374439954</v>
          </cell>
          <cell r="E133">
            <v>0.97639534282006746</v>
          </cell>
          <cell r="F133">
            <v>0.97607096439005636</v>
          </cell>
          <cell r="G133">
            <v>0.9762289382407574</v>
          </cell>
          <cell r="H133">
            <v>0.97648228440749196</v>
          </cell>
          <cell r="I133">
            <v>3.0575704460595783</v>
          </cell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3.4481169393762501E-2</v>
          </cell>
          <cell r="E134">
            <v>3.4470971977509701E-2</v>
          </cell>
          <cell r="F134">
            <v>7.0392072026149901E-7</v>
          </cell>
          <cell r="G134">
            <v>1.0622980799553999E-6</v>
          </cell>
          <cell r="H134">
            <v>1.30685158121592E-5</v>
          </cell>
          <cell r="I134">
            <v>0.17868973962437501</v>
          </cell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3.4481169393762501E-2</v>
          </cell>
          <cell r="E135">
            <v>6.8952141371272202E-2</v>
          </cell>
          <cell r="F135">
            <v>6.8952845291992401E-2</v>
          </cell>
          <cell r="G135">
            <v>6.8953907590072402E-2</v>
          </cell>
          <cell r="H135">
            <v>6.8970454311005305E-2</v>
          </cell>
          <cell r="I135">
            <v>0.21592810300253101</v>
          </cell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58.670861316348805</v>
          </cell>
          <cell r="E136">
            <v>55.05496258361439</v>
          </cell>
          <cell r="F136">
            <v>56.649949581333942</v>
          </cell>
          <cell r="G136">
            <v>58.866100647366494</v>
          </cell>
          <cell r="H136">
            <v>72.764412793601068</v>
          </cell>
          <cell r="I136">
            <v>80.428094522710111</v>
          </cell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14.803262783768574</v>
          </cell>
          <cell r="E137">
            <v>14.773892647288202</v>
          </cell>
          <cell r="F137">
            <v>15.734368551264785</v>
          </cell>
          <cell r="G137">
            <v>16.032414686462825</v>
          </cell>
          <cell r="H137">
            <v>19.312396822585708</v>
          </cell>
          <cell r="I137">
            <v>21.27941581908431</v>
          </cell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16.990975788455607</v>
          </cell>
          <cell r="E138">
            <v>13.033293562846188</v>
          </cell>
          <cell r="F138">
            <v>13.061420079426984</v>
          </cell>
          <cell r="G138">
            <v>14.097438478563578</v>
          </cell>
          <cell r="H138">
            <v>18.072469254105613</v>
          </cell>
          <cell r="I138">
            <v>19.531051105238998</v>
          </cell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10.418593199554822</v>
          </cell>
          <cell r="E139">
            <v>14.686347407027736</v>
          </cell>
          <cell r="F139">
            <v>15.161986570850388</v>
          </cell>
          <cell r="G139">
            <v>15.253941369440524</v>
          </cell>
          <cell r="H139">
            <v>18.238124530432096</v>
          </cell>
          <cell r="I139">
            <v>20.90030547827029</v>
          </cell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16.458029834384288</v>
          </cell>
          <cell r="E140">
            <v>12.56143137039739</v>
          </cell>
          <cell r="F140">
            <v>12.692176820643615</v>
          </cell>
          <cell r="G140">
            <v>13.482308614665676</v>
          </cell>
          <cell r="H140">
            <v>17.1414247088263</v>
          </cell>
          <cell r="I140">
            <v>18.717319966294124</v>
          </cell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5.5539062650007018</v>
          </cell>
          <cell r="E141">
            <v>6.0159416035642526</v>
          </cell>
          <cell r="F141">
            <v>6.0189045061896005</v>
          </cell>
          <cell r="G141">
            <v>8.0071441009358306</v>
          </cell>
          <cell r="H141">
            <v>8.0073383133197531</v>
          </cell>
          <cell r="I141">
            <v>8.0086484619307896</v>
          </cell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5.5539062650007018</v>
          </cell>
          <cell r="E142">
            <v>6.0159416035642526</v>
          </cell>
          <cell r="F142">
            <v>6.0189045061896005</v>
          </cell>
          <cell r="G142">
            <v>8.0071441009358306</v>
          </cell>
          <cell r="H142">
            <v>8.0073383133197531</v>
          </cell>
          <cell r="I142">
            <v>8.0086484619307896</v>
          </cell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5.6100063282835393</v>
          </cell>
          <cell r="E143">
            <v>6.0767086904689345</v>
          </cell>
          <cell r="F143">
            <v>6.0797015214036394</v>
          </cell>
          <cell r="G143">
            <v>8.088024344379626</v>
          </cell>
          <cell r="H143">
            <v>8.0882205185047926</v>
          </cell>
          <cell r="I143">
            <v>8.0895439009401908</v>
          </cell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1.7952092820956499E-7</v>
          </cell>
          <cell r="E144">
            <v>8.8539207626638697E-7</v>
          </cell>
          <cell r="F144">
            <v>1.62767442073678E-6</v>
          </cell>
          <cell r="G144">
            <v>2.76055060956508E-6</v>
          </cell>
          <cell r="H144">
            <v>0.220384892580232</v>
          </cell>
          <cell r="I144">
            <v>0.42354808003545802</v>
          </cell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0.84970043245113325</v>
          </cell>
          <cell r="E145">
            <v>0.84970131784320946</v>
          </cell>
          <cell r="F145">
            <v>0.84970294551763026</v>
          </cell>
          <cell r="G145">
            <v>0.84970570606823981</v>
          </cell>
          <cell r="H145">
            <v>0.84969164162716904</v>
          </cell>
          <cell r="I145">
            <v>0.84968125416797502</v>
          </cell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>
            <v>3.1689871120078828E-6</v>
          </cell>
          <cell r="E146">
            <v>3.2991988848837538E-6</v>
          </cell>
          <cell r="F146">
            <v>7.9370223080114058E-2</v>
          </cell>
          <cell r="G146">
            <v>8.1171615440604559E-3</v>
          </cell>
          <cell r="H146">
            <v>0.42395621379285653</v>
          </cell>
          <cell r="I146">
            <v>1.4853949847138657</v>
          </cell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>
            <v>4.7359010975322966E-6</v>
          </cell>
          <cell r="E147">
            <v>4.803133767878319E-6</v>
          </cell>
          <cell r="F147">
            <v>0.10249209605381961</v>
          </cell>
          <cell r="G147">
            <v>1.0219259815402322E-2</v>
          </cell>
          <cell r="H147">
            <v>0.49885755390802416</v>
          </cell>
          <cell r="I147">
            <v>1.650553955178365</v>
          </cell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1.1498365881463401E-2</v>
          </cell>
          <cell r="E148">
            <v>0.166163598662875</v>
          </cell>
          <cell r="F148">
            <v>3.0411772554635798E-4</v>
          </cell>
          <cell r="G148">
            <v>7.01074757300163E-4</v>
          </cell>
          <cell r="H148">
            <v>8.4388370231116602E-2</v>
          </cell>
          <cell r="I148">
            <v>0.14766962648062701</v>
          </cell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1.1498365881463401E-2</v>
          </cell>
          <cell r="E149">
            <v>0.17764444590585796</v>
          </cell>
          <cell r="F149">
            <v>0.17793095172600218</v>
          </cell>
          <cell r="G149">
            <v>0.17860375887940977</v>
          </cell>
          <cell r="H149">
            <v>0.2014030463869883</v>
          </cell>
          <cell r="I149">
            <v>0.25816090670821323</v>
          </cell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1.0256349907895292</v>
          </cell>
          <cell r="E150">
            <v>1.6756544417738823</v>
          </cell>
          <cell r="F150">
            <v>3.5406330017197338</v>
          </cell>
          <cell r="G150">
            <v>4.9790760976131079</v>
          </cell>
          <cell r="H150">
            <v>6.3839586197946163</v>
          </cell>
          <cell r="I150">
            <v>6.9418203856224672</v>
          </cell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1.8139886949824375</v>
          </cell>
          <cell r="E151">
            <v>1.6188082355544733</v>
          </cell>
          <cell r="F151">
            <v>3.2917494885034095</v>
          </cell>
          <cell r="G151">
            <v>3.7875329974647411</v>
          </cell>
          <cell r="H151">
            <v>5.3981028903219794</v>
          </cell>
          <cell r="I151">
            <v>8.8926239800493576</v>
          </cell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3.2944555611759143</v>
          </cell>
          <cell r="F152">
            <v>6.8323824902231411</v>
          </cell>
          <cell r="G152">
            <v>8.766609095077845</v>
          </cell>
          <cell r="H152">
            <v>11.782061510116604</v>
          </cell>
          <cell r="I152">
            <v>15.834444365671823</v>
          </cell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692.94938058682999</v>
          </cell>
          <cell r="E153">
            <v>647.27537265193098</v>
          </cell>
          <cell r="F153">
            <v>595.50921843865797</v>
          </cell>
          <cell r="G153">
            <v>515.206459483706</v>
          </cell>
          <cell r="H153">
            <v>237.480549621699</v>
          </cell>
          <cell r="I153">
            <v>3.5258440393063397E-4</v>
          </cell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9.2452689059837319</v>
          </cell>
          <cell r="E154">
            <v>8.6358903608805235</v>
          </cell>
          <cell r="F154">
            <v>7.9503652295355796</v>
          </cell>
          <cell r="G154">
            <v>7.1135589611593897</v>
          </cell>
          <cell r="H154">
            <v>3.4574017740828977</v>
          </cell>
          <cell r="I154">
            <v>0.28896884683830748</v>
          </cell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9.4022982440546805</v>
          </cell>
          <cell r="E155">
            <v>8.7825695068104697</v>
          </cell>
          <cell r="F155">
            <v>8.0801793546629153</v>
          </cell>
          <cell r="G155">
            <v>6.9905896809186769</v>
          </cell>
          <cell r="H155">
            <v>3.2222598320447644</v>
          </cell>
          <cell r="I155">
            <v>4.7840489000085984E-6</v>
          </cell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F156">
            <v>5.22149169590083E-3</v>
          </cell>
          <cell r="G156">
            <v>0.24379804497677313</v>
          </cell>
          <cell r="H156">
            <v>0.2938733696959554</v>
          </cell>
          <cell r="I156">
            <v>0.29387800180181745</v>
          </cell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F157">
            <v>4.1195061836030899E-4</v>
          </cell>
          <cell r="G157">
            <v>4.8294642748690806E-4</v>
          </cell>
          <cell r="H157">
            <v>6.6472658474493035E-4</v>
          </cell>
          <cell r="I157">
            <v>1.3472723514330368E-3</v>
          </cell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F158">
            <v>4.1230266416204293E-4</v>
          </cell>
          <cell r="G158">
            <v>4.8330836648674975E-4</v>
          </cell>
          <cell r="H158">
            <v>6.6510405535415802E-4</v>
          </cell>
          <cell r="I158">
            <v>1.347706205772617E-3</v>
          </cell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1.83890143162573E-4</v>
          </cell>
          <cell r="E159">
            <v>3.0833571244455299E-6</v>
          </cell>
          <cell r="F159">
            <v>1.8683660123033999E-4</v>
          </cell>
          <cell r="G159">
            <v>1.1690510077973299E-4</v>
          </cell>
          <cell r="H159">
            <v>1.45950211351756E-4</v>
          </cell>
          <cell r="I159">
            <v>3.1628893346875002E-4</v>
          </cell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1.83890143162573E-4</v>
          </cell>
          <cell r="E160">
            <v>4.7624393752099953E-6</v>
          </cell>
          <cell r="F160">
            <v>1.90088853414417E-4</v>
          </cell>
          <cell r="G160">
            <v>2.0280139445300602E-4</v>
          </cell>
          <cell r="H160">
            <v>2.7477955727591298E-4</v>
          </cell>
          <cell r="I160">
            <v>3.9364943652712601E-4</v>
          </cell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0.32696042867698089</v>
          </cell>
          <cell r="E161">
            <v>0.8639794171665075</v>
          </cell>
          <cell r="F161">
            <v>0.86368867133622407</v>
          </cell>
          <cell r="G161">
            <v>0.86381585055013455</v>
          </cell>
          <cell r="H161">
            <v>0.86387347885227772</v>
          </cell>
          <cell r="I161">
            <v>0.47444436635290099</v>
          </cell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0.32696042867698089</v>
          </cell>
          <cell r="E162">
            <v>0.8639794171665075</v>
          </cell>
          <cell r="F162">
            <v>0.86368867133622407</v>
          </cell>
          <cell r="G162">
            <v>0.86381585055013455</v>
          </cell>
          <cell r="H162">
            <v>0.86387347885227772</v>
          </cell>
          <cell r="I162">
            <v>0.47444436635290099</v>
          </cell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2.3102500126273899E-2</v>
          </cell>
          <cell r="E163">
            <v>3.7911324660140203E-2</v>
          </cell>
          <cell r="F163">
            <v>4.0840328139942301E-7</v>
          </cell>
          <cell r="G163">
            <v>5.3428201460482598E-7</v>
          </cell>
          <cell r="H163">
            <v>1.80565249727047E-6</v>
          </cell>
          <cell r="I163">
            <v>4.10488697080804E-6</v>
          </cell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2.3102500126273899E-2</v>
          </cell>
          <cell r="E164">
            <v>6.1013824786414102E-2</v>
          </cell>
          <cell r="F164">
            <v>6.1014233189695503E-2</v>
          </cell>
          <cell r="G164">
            <v>6.1014767471710099E-2</v>
          </cell>
          <cell r="H164">
            <v>6.1017673610510602E-2</v>
          </cell>
          <cell r="I164">
            <v>3.35104727968185E-2</v>
          </cell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F165">
            <v>1.347203673589496E-3</v>
          </cell>
          <cell r="G165">
            <v>1.4539218358035285E-3</v>
          </cell>
          <cell r="H165">
            <v>1.8218826780261241E-3</v>
          </cell>
          <cell r="I165">
            <v>1.9306903815063015E-3</v>
          </cell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F166">
            <v>1.347203673589496E-3</v>
          </cell>
          <cell r="G166">
            <v>1.4539218358035285E-3</v>
          </cell>
          <cell r="H166">
            <v>1.8218826780261241E-3</v>
          </cell>
          <cell r="I166">
            <v>1.9306903815063015E-3</v>
          </cell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E167">
            <v>6.0699324429676204E-7</v>
          </cell>
          <cell r="F167">
            <v>1.3381903629299601E-4</v>
          </cell>
          <cell r="G167">
            <v>3.5867741717108399E-6</v>
          </cell>
          <cell r="H167">
            <v>2.57901140565982E-6</v>
          </cell>
          <cell r="I167">
            <v>1.3690434587089899E-6</v>
          </cell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E168">
            <v>6.0699324429676204E-7</v>
          </cell>
          <cell r="F168">
            <v>1.3436829466177138E-4</v>
          </cell>
          <cell r="G168">
            <v>1.3785033075277016E-4</v>
          </cell>
          <cell r="H168">
            <v>1.7106005722371782E-4</v>
          </cell>
          <cell r="I168">
            <v>1.7224988543440862E-4</v>
          </cell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4.5076445790143528E-3</v>
          </cell>
          <cell r="E169">
            <v>0.59717092316705955</v>
          </cell>
          <cell r="F169">
            <v>0.59697501195823421</v>
          </cell>
          <cell r="G169">
            <v>0.59704979813528636</v>
          </cell>
          <cell r="H169">
            <v>0.59709652764036025</v>
          </cell>
          <cell r="I169">
            <v>0.34491030234795672</v>
          </cell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4.5076445790143528E-3</v>
          </cell>
          <cell r="E170">
            <v>0.59717092316705955</v>
          </cell>
          <cell r="F170">
            <v>0.59697501195823421</v>
          </cell>
          <cell r="G170">
            <v>0.59704979813528636</v>
          </cell>
          <cell r="H170">
            <v>0.59709652764036025</v>
          </cell>
          <cell r="I170">
            <v>0.34491030234795672</v>
          </cell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3.18058612312851E-4</v>
          </cell>
          <cell r="E171">
            <v>4.1854875032282197E-2</v>
          </cell>
          <cell r="F171">
            <v>3.7318874480204202E-7</v>
          </cell>
          <cell r="G171">
            <v>4.7752819556311902E-7</v>
          </cell>
          <cell r="H171">
            <v>1.4779054861730999E-6</v>
          </cell>
          <cell r="I171">
            <v>3.1123617179115798E-6</v>
          </cell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3.18058612312851E-4</v>
          </cell>
          <cell r="E172">
            <v>4.2172933644595102E-2</v>
          </cell>
          <cell r="F172">
            <v>4.2173306833339898E-2</v>
          </cell>
          <cell r="G172">
            <v>4.2173784361535398E-2</v>
          </cell>
          <cell r="H172">
            <v>4.2176204795724002E-2</v>
          </cell>
          <cell r="I172">
            <v>2.4362162355304199E-2</v>
          </cell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28.619774485574805</v>
          </cell>
          <cell r="E173">
            <v>25.6397400729821</v>
          </cell>
          <cell r="F173">
            <v>27.976538981230139</v>
          </cell>
          <cell r="G173">
            <v>19.769626985452831</v>
          </cell>
          <cell r="H173">
            <v>11.725273762037087</v>
          </cell>
          <cell r="I173">
            <v>5.5201955221862304</v>
          </cell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2005.15354239762</v>
          </cell>
          <cell r="E174">
            <v>1794.79590755237</v>
          </cell>
          <cell r="F174">
            <v>1955.80746877667</v>
          </cell>
          <cell r="G174">
            <v>1379.0605884223</v>
          </cell>
          <cell r="H174">
            <v>814.36585326556497</v>
          </cell>
          <cell r="I174">
            <v>381.742831793927</v>
          </cell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35.552367773007347</v>
          </cell>
          <cell r="E175">
            <v>31.822622474332746</v>
          </cell>
          <cell r="F175">
            <v>34.67743738965725</v>
          </cell>
          <cell r="G175">
            <v>24.451428872735843</v>
          </cell>
          <cell r="H175">
            <v>14.439110873502912</v>
          </cell>
          <cell r="I175">
            <v>6.7684899254242383</v>
          </cell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E176">
            <v>1.6439664384164799E-3</v>
          </cell>
          <cell r="F176">
            <v>9.7194813347970498E-4</v>
          </cell>
          <cell r="G176">
            <v>1.37308155639433E-4</v>
          </cell>
          <cell r="H176">
            <v>0.245693538642414</v>
          </cell>
          <cell r="I176">
            <v>3.9098232560246597E-5</v>
          </cell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1.558177623719289</v>
          </cell>
          <cell r="F177">
            <v>1.5590533124839383</v>
          </cell>
          <cell r="G177">
            <v>1.3455524538834345</v>
          </cell>
          <cell r="H177">
            <v>0.68791077201121287</v>
          </cell>
          <cell r="I177">
            <v>0.36173197560649595</v>
          </cell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E178">
            <v>2.1536948242102002E-2</v>
          </cell>
          <cell r="F178">
            <v>3.1790671197671323E-2</v>
          </cell>
          <cell r="G178">
            <v>3.4112876811603E-2</v>
          </cell>
          <cell r="H178">
            <v>0.17026307457618894</v>
          </cell>
          <cell r="I178">
            <v>0.20469248457196274</v>
          </cell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E179">
            <v>2.1536948242102002E-2</v>
          </cell>
          <cell r="F179">
            <v>3.1790671197671323E-2</v>
          </cell>
          <cell r="G179">
            <v>3.4112876811603E-2</v>
          </cell>
          <cell r="H179">
            <v>0.17026307457618894</v>
          </cell>
          <cell r="I179">
            <v>0.20469248457196274</v>
          </cell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E180">
            <v>3.1277886195947399E-3</v>
          </cell>
          <cell r="F180">
            <v>1.4891375327824501E-3</v>
          </cell>
          <cell r="G180">
            <v>3.3725150889370701E-4</v>
          </cell>
          <cell r="H180">
            <v>2.3478287502893099E-2</v>
          </cell>
          <cell r="I180">
            <v>1.2369237797997101E-2</v>
          </cell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E181">
            <v>3.1277886195947399E-3</v>
          </cell>
          <cell r="F181">
            <v>4.6169261523771902E-3</v>
          </cell>
          <cell r="G181">
            <v>4.9541776612708902E-3</v>
          </cell>
          <cell r="H181">
            <v>2.4726670155237E-2</v>
          </cell>
          <cell r="I181">
            <v>2.9727276890101802E-2</v>
          </cell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1.4011330271719968</v>
          </cell>
          <cell r="E182">
            <v>1.6078033309621411</v>
          </cell>
          <cell r="F182">
            <v>1.6078077539402296</v>
          </cell>
          <cell r="G182">
            <v>1.6078139766569011</v>
          </cell>
          <cell r="H182">
            <v>1.6078542320767863</v>
          </cell>
          <cell r="I182">
            <v>1.6078616132446601</v>
          </cell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1.4011330271719968</v>
          </cell>
          <cell r="E183">
            <v>1.6078033309621411</v>
          </cell>
          <cell r="F183">
            <v>1.6078077539402296</v>
          </cell>
          <cell r="G183">
            <v>1.6078139766569011</v>
          </cell>
          <cell r="H183">
            <v>1.6078542320767863</v>
          </cell>
          <cell r="I183">
            <v>1.6078616132446601</v>
          </cell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1.5568144746355517</v>
          </cell>
          <cell r="E184">
            <v>1.7864481455134902</v>
          </cell>
          <cell r="F184">
            <v>1.7864530599335899</v>
          </cell>
          <cell r="G184">
            <v>1.7864599740632245</v>
          </cell>
          <cell r="H184">
            <v>1.7865047023075387</v>
          </cell>
          <cell r="I184">
            <v>1.7865129036051792</v>
          </cell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1.5052303814824699E-4</v>
          </cell>
          <cell r="E185">
            <v>1.48089835090574E-2</v>
          </cell>
          <cell r="F185">
            <v>1.8113498908658599E-5</v>
          </cell>
          <cell r="G185">
            <v>1.94822991438699E-5</v>
          </cell>
          <cell r="H185">
            <v>3.3281827370328899E-2</v>
          </cell>
          <cell r="I185">
            <v>5.5764288475487103E-2</v>
          </cell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9.9849579158428847E-2</v>
          </cell>
          <cell r="E186">
            <v>0.11465788433793467</v>
          </cell>
          <cell r="F186">
            <v>0.11467203982914115</v>
          </cell>
          <cell r="G186">
            <v>0.11468697003036615</v>
          </cell>
          <cell r="H186">
            <v>0.11432469931386782</v>
          </cell>
          <cell r="I186">
            <v>0.11419113384495289</v>
          </cell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E187">
            <v>7.0249073490123007E-2</v>
          </cell>
          <cell r="F187">
            <v>7.0242950649066827E-2</v>
          </cell>
          <cell r="G187">
            <v>7.0250087776478468E-2</v>
          </cell>
          <cell r="H187">
            <v>7.0279887701931873E-2</v>
          </cell>
          <cell r="I187">
            <v>4.0682063406150423E-2</v>
          </cell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E188">
            <v>7.0249073490123007E-2</v>
          </cell>
          <cell r="F188">
            <v>7.0242950649066827E-2</v>
          </cell>
          <cell r="G188">
            <v>7.0250087776478468E-2</v>
          </cell>
          <cell r="H188">
            <v>7.0279887701931873E-2</v>
          </cell>
          <cell r="I188">
            <v>4.0682063406150423E-2</v>
          </cell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E189">
            <v>4.9618392793900502E-3</v>
          </cell>
          <cell r="F189">
            <v>3.4647807503624901E-7</v>
          </cell>
          <cell r="G189">
            <v>4.2639294044220897E-7</v>
          </cell>
          <cell r="H189">
            <v>1.2578211959392801E-6</v>
          </cell>
          <cell r="I189">
            <v>2.4584185637365402E-6</v>
          </cell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E190">
            <v>4.9618392793900502E-3</v>
          </cell>
          <cell r="F190">
            <v>4.9621857574650898E-3</v>
          </cell>
          <cell r="G190">
            <v>4.96261215040553E-3</v>
          </cell>
          <cell r="H190">
            <v>4.9647305335495003E-3</v>
          </cell>
          <cell r="I190">
            <v>2.8737237121093701E-3</v>
          </cell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E191">
            <v>3.2106667931721383E-3</v>
          </cell>
          <cell r="F191">
            <v>3.2150464639978445E-3</v>
          </cell>
          <cell r="G191">
            <v>3.2204294651830587E-3</v>
          </cell>
          <cell r="H191">
            <v>3.2449017306371186E-3</v>
          </cell>
          <cell r="I191">
            <v>1.9144331630230359E-3</v>
          </cell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E192">
            <v>3.2106667931721383E-3</v>
          </cell>
          <cell r="F192">
            <v>3.2150464639978445E-3</v>
          </cell>
          <cell r="G192">
            <v>3.2204294651830587E-3</v>
          </cell>
          <cell r="H192">
            <v>3.2449017306371186E-3</v>
          </cell>
          <cell r="I192">
            <v>1.9144331630230359E-3</v>
          </cell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E193">
            <v>2.26421783463247E-4</v>
          </cell>
          <cell r="F193">
            <v>3.3876455879806398E-7</v>
          </cell>
          <cell r="G193">
            <v>4.0092843117503698E-7</v>
          </cell>
          <cell r="H193">
            <v>8.9191868943402796E-7</v>
          </cell>
          <cell r="I193">
            <v>1.60712466267055E-6</v>
          </cell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E194">
            <v>2.26421783463247E-4</v>
          </cell>
          <cell r="F194">
            <v>2.2676054802204501E-4</v>
          </cell>
          <cell r="G194">
            <v>2.2716147645322001E-4</v>
          </cell>
          <cell r="H194">
            <v>2.28934679399401E-4</v>
          </cell>
          <cell r="I194">
            <v>1.3494587142693501E-4</v>
          </cell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E195">
            <v>6.2603345935629737E-4</v>
          </cell>
          <cell r="F195">
            <v>6.30019051613354E-4</v>
          </cell>
          <cell r="G195">
            <v>6.3416829117785044E-4</v>
          </cell>
          <cell r="H195">
            <v>6.5153595733717152E-4</v>
          </cell>
          <cell r="I195">
            <v>3.9553720276093701E-4</v>
          </cell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E196">
            <v>6.2603345935629737E-4</v>
          </cell>
          <cell r="F196">
            <v>6.30019051613354E-4</v>
          </cell>
          <cell r="G196">
            <v>6.3416829117785044E-4</v>
          </cell>
          <cell r="H196">
            <v>6.5153595733717152E-4</v>
          </cell>
          <cell r="I196">
            <v>3.9553720276093701E-4</v>
          </cell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E197">
            <v>4.3822725405123002E-5</v>
          </cell>
          <cell r="F197">
            <v>3.07479959768767E-7</v>
          </cell>
          <cell r="G197">
            <v>3.1427569381897802E-7</v>
          </cell>
          <cell r="H197">
            <v>3.2910361674892302E-7</v>
          </cell>
          <cell r="I197">
            <v>4.71086878157187E-7</v>
          </cell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E198">
            <v>4.3822725405123002E-5</v>
          </cell>
          <cell r="F198">
            <v>4.4130205364891799E-5</v>
          </cell>
          <cell r="G198">
            <v>4.44444810587108E-5</v>
          </cell>
          <cell r="H198">
            <v>4.57160265255335E-5</v>
          </cell>
          <cell r="I198">
            <v>2.76358895205102E-5</v>
          </cell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9.157811531249104</v>
          </cell>
          <cell r="E199">
            <v>10.275912056415699</v>
          </cell>
          <cell r="F199">
            <v>10.278573710071258</v>
          </cell>
          <cell r="G199">
            <v>10.27859262446953</v>
          </cell>
          <cell r="H199">
            <v>11.73304074467306</v>
          </cell>
          <cell r="I199">
            <v>22.175592094703607</v>
          </cell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2.8618160880620644</v>
          </cell>
          <cell r="E200">
            <v>3.1585795101809739</v>
          </cell>
          <cell r="F200">
            <v>3.0835721130213778</v>
          </cell>
          <cell r="G200">
            <v>2.9649786416738992</v>
          </cell>
          <cell r="H200">
            <v>3.1710920931548801</v>
          </cell>
          <cell r="I200">
            <v>5.6860492550522155</v>
          </cell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9.157811531249104</v>
          </cell>
          <cell r="E201">
            <v>10.275912056415699</v>
          </cell>
          <cell r="F201">
            <v>10.278573710071258</v>
          </cell>
          <cell r="G201">
            <v>10.27859262446953</v>
          </cell>
          <cell r="H201">
            <v>11.73304074467306</v>
          </cell>
          <cell r="I201">
            <v>22.175592094703607</v>
          </cell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1.09237321860087E-7</v>
          </cell>
          <cell r="E202">
            <v>9.0331916967985496E-2</v>
          </cell>
          <cell r="F202">
            <v>4.17379101858258E-4</v>
          </cell>
          <cell r="G202">
            <v>1.1612753878148299E-5</v>
          </cell>
          <cell r="H202">
            <v>0.35750332900169901</v>
          </cell>
          <cell r="I202">
            <v>1.2848581984948699</v>
          </cell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0.73983803716268681</v>
          </cell>
          <cell r="E203">
            <v>0.83016951976206843</v>
          </cell>
          <cell r="F203">
            <v>0.83058437359660708</v>
          </cell>
          <cell r="G203">
            <v>0.83059301651268957</v>
          </cell>
          <cell r="H203">
            <v>0.94976437765723754</v>
          </cell>
          <cell r="I203">
            <v>1.7947990127757121</v>
          </cell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3.2398955157756726</v>
          </cell>
          <cell r="E204">
            <v>3.6354621108448213</v>
          </cell>
          <cell r="F204">
            <v>9.1417027490623131</v>
          </cell>
          <cell r="G204">
            <v>13.89559351586035</v>
          </cell>
          <cell r="H204">
            <v>16.351006897853882</v>
          </cell>
          <cell r="I204">
            <v>18.933750853931222</v>
          </cell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1.1488991190693874</v>
          </cell>
          <cell r="E205">
            <v>1.2864338679564122</v>
          </cell>
          <cell r="F205">
            <v>3.2245865076057543</v>
          </cell>
          <cell r="G205">
            <v>4.875646847670299</v>
          </cell>
          <cell r="H205">
            <v>5.4322282052670703</v>
          </cell>
          <cell r="I205">
            <v>6.0685098890805236</v>
          </cell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4.0604654896726597E-5</v>
          </cell>
          <cell r="E206">
            <v>3.2976192952038998E-2</v>
          </cell>
          <cell r="F206">
            <v>0.37725482599660098</v>
          </cell>
          <cell r="G206">
            <v>0.32622147946847901</v>
          </cell>
          <cell r="H206">
            <v>0.65141963238826195</v>
          </cell>
          <cell r="I206">
            <v>0.74669212997043399</v>
          </cell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0.21339326707413772</v>
          </cell>
          <cell r="E207">
            <v>0.24636714529688794</v>
          </cell>
          <cell r="F207">
            <v>0.62361967301018073</v>
          </cell>
          <cell r="G207">
            <v>0.94983718029023201</v>
          </cell>
          <cell r="H207">
            <v>1.1177446184524671</v>
          </cell>
          <cell r="I207">
            <v>1.2941926818014964</v>
          </cell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5.6086450103754109</v>
          </cell>
          <cell r="E208">
            <v>6.0095254675051963</v>
          </cell>
          <cell r="F208">
            <v>6.0621466664275712</v>
          </cell>
          <cell r="G208">
            <v>9.2156615032940437</v>
          </cell>
          <cell r="H208">
            <v>10.339266626387261</v>
          </cell>
          <cell r="I208">
            <v>14.674743383106273</v>
          </cell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E209">
            <v>3.1512716288663751E-4</v>
          </cell>
          <cell r="F209">
            <v>2.6487795119497269E-3</v>
          </cell>
          <cell r="G209">
            <v>1.6246846038334732E-3</v>
          </cell>
          <cell r="H209">
            <v>3.8481929954756215E-3</v>
          </cell>
          <cell r="I209">
            <v>2.6420566066044414E-3</v>
          </cell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5.6086450103754109</v>
          </cell>
          <cell r="E210">
            <v>6.009840594668086</v>
          </cell>
          <cell r="F210">
            <v>6.064795445939521</v>
          </cell>
          <cell r="G210">
            <v>9.2172861878978871</v>
          </cell>
          <cell r="H210">
            <v>10.343114819382729</v>
          </cell>
          <cell r="I210">
            <v>14.677385439712875</v>
          </cell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E211">
            <v>2.0592260930546948E-4</v>
          </cell>
          <cell r="F211">
            <v>2.0902541416609234E-4</v>
          </cell>
          <cell r="G211">
            <v>2.1149678639423403E-4</v>
          </cell>
          <cell r="H211">
            <v>2.2133116735347411E-4</v>
          </cell>
          <cell r="I211">
            <v>1.392875732666007E-4</v>
          </cell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E212">
            <v>2.0592260930546948E-4</v>
          </cell>
          <cell r="F212">
            <v>2.0902541416609234E-4</v>
          </cell>
          <cell r="G212">
            <v>2.1149678639423403E-4</v>
          </cell>
          <cell r="H212">
            <v>2.2133116735347411E-4</v>
          </cell>
          <cell r="I212">
            <v>1.392875732666007E-4</v>
          </cell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E213">
            <v>1.4138361235659701E-5</v>
          </cell>
          <cell r="F213">
            <v>2.4395388856320198E-7</v>
          </cell>
          <cell r="G213">
            <v>1.95969923013242E-7</v>
          </cell>
          <cell r="H213">
            <v>2.16367053993005E-7</v>
          </cell>
          <cell r="I213">
            <v>2.2188291805981299E-7</v>
          </cell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E214">
            <v>1.4138361235659701E-5</v>
          </cell>
          <cell r="F214">
            <v>1.43823151242229E-5</v>
          </cell>
          <cell r="G214">
            <v>1.45782850472362E-5</v>
          </cell>
          <cell r="H214">
            <v>1.53179670129642E-5</v>
          </cell>
          <cell r="I214">
            <v>9.5253332359163893E-6</v>
          </cell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4.2612107847018956</v>
          </cell>
          <cell r="E215">
            <v>4.6176540968520321</v>
          </cell>
          <cell r="F215">
            <v>4.8119442163081212</v>
          </cell>
          <cell r="G215">
            <v>5.1897046412614314</v>
          </cell>
          <cell r="H215">
            <v>5.9503858086934054</v>
          </cell>
          <cell r="I215">
            <v>8.6792039421952563</v>
          </cell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4.2612107847018956</v>
          </cell>
          <cell r="E216">
            <v>4.6176540968520321</v>
          </cell>
          <cell r="F216">
            <v>4.8119442163081212</v>
          </cell>
          <cell r="G216">
            <v>5.1897046412614314</v>
          </cell>
          <cell r="H216">
            <v>5.9503858086934054</v>
          </cell>
          <cell r="I216">
            <v>8.6792039421952563</v>
          </cell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1.3316283702193439</v>
          </cell>
          <cell r="E217">
            <v>1.4252018817444529</v>
          </cell>
          <cell r="F217">
            <v>1.4581649140327637</v>
          </cell>
          <cell r="G217">
            <v>1.5263837180180688</v>
          </cell>
          <cell r="H217">
            <v>1.6528849468592797</v>
          </cell>
          <cell r="I217">
            <v>2.2840010374198072</v>
          </cell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2.1732469841044501E-6</v>
          </cell>
          <cell r="E218">
            <v>9.6894752866025501E-6</v>
          </cell>
          <cell r="F218">
            <v>1.5563152892821101E-5</v>
          </cell>
          <cell r="G218">
            <v>1.85771111685203E-5</v>
          </cell>
          <cell r="H218">
            <v>0.14666141538671601</v>
          </cell>
          <cell r="I218">
            <v>0.43976882888742302</v>
          </cell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0.4306194867007721</v>
          </cell>
          <cell r="E219">
            <v>0.43061790047533427</v>
          </cell>
          <cell r="F219">
            <v>0.43061234073988114</v>
          </cell>
          <cell r="G219">
            <v>0.430619884983581</v>
          </cell>
          <cell r="H219">
            <v>0.46197020629724772</v>
          </cell>
          <cell r="I219">
            <v>0.6795665678013656</v>
          </cell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5.5980349977894167E-2</v>
          </cell>
          <cell r="E220">
            <v>0.15731021715497298</v>
          </cell>
          <cell r="F220">
            <v>4.2503196370727659E-3</v>
          </cell>
          <cell r="G220">
            <v>0.15976418781819282</v>
          </cell>
          <cell r="H220">
            <v>1.3592433295178273E-2</v>
          </cell>
          <cell r="I220">
            <v>6.2488594439576604E-3</v>
          </cell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1.4531961870339288E-2</v>
          </cell>
          <cell r="E221">
            <v>1.3130435711396691E-2</v>
          </cell>
          <cell r="F221">
            <v>3.2968576653467879E-3</v>
          </cell>
          <cell r="G221">
            <v>6.7795348649010928E-3</v>
          </cell>
          <cell r="H221">
            <v>4.893081575898281E-3</v>
          </cell>
          <cell r="I221">
            <v>2.8892082544058032E-3</v>
          </cell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7.0512311848233533E-2</v>
          </cell>
          <cell r="E222">
            <v>0.17044065286636959</v>
          </cell>
          <cell r="F222">
            <v>7.5471773024195464E-3</v>
          </cell>
          <cell r="G222">
            <v>0.16654372268309398</v>
          </cell>
          <cell r="H222">
            <v>1.8485514871076546E-2</v>
          </cell>
          <cell r="I222">
            <v>9.1380676983634623E-3</v>
          </cell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E223">
            <v>6.906706193647226E-2</v>
          </cell>
          <cell r="F223">
            <v>9.0939318496106827E-2</v>
          </cell>
          <cell r="G223">
            <v>3.006061839609827E-2</v>
          </cell>
          <cell r="H223">
            <v>8.5547205075198664E-3</v>
          </cell>
          <cell r="I223">
            <v>3.9309883765701898E-3</v>
          </cell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E224">
            <v>7.2702170459444548E-2</v>
          </cell>
          <cell r="F224">
            <v>9.5725598416954494E-2</v>
          </cell>
          <cell r="G224">
            <v>3.164275620641923E-2</v>
          </cell>
          <cell r="H224">
            <v>9.0049689552840692E-3</v>
          </cell>
          <cell r="I224">
            <v>4.1378825016528311E-3</v>
          </cell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E225">
            <v>7.5656483222652001E-3</v>
          </cell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E226">
            <v>7.5656483222652001E-3</v>
          </cell>
          <cell r="F226">
            <v>7.5607923400872563E-3</v>
          </cell>
          <cell r="G226">
            <v>4.2085723763386606E-3</v>
          </cell>
          <cell r="H226">
            <v>1.163467626889296E-3</v>
          </cell>
          <cell r="I226">
            <v>4.8958655312808931E-4</v>
          </cell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7.302123899509555E-6</v>
          </cell>
          <cell r="E227">
            <v>7.3258573319836949E-6</v>
          </cell>
          <cell r="F227">
            <v>1.0876361713197998E-2</v>
          </cell>
          <cell r="G227">
            <v>4.9760470729772414E-3</v>
          </cell>
          <cell r="H227">
            <v>1.1279666133071346E-2</v>
          </cell>
          <cell r="I227">
            <v>8.5676955544959216E-3</v>
          </cell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>
            <v>5.5228799032655615E-6</v>
          </cell>
          <cell r="E228">
            <v>5.5107018762590278E-6</v>
          </cell>
          <cell r="F228">
            <v>1.4030854402517421E-2</v>
          </cell>
          <cell r="G228">
            <v>6.2170824526251271E-3</v>
          </cell>
          <cell r="H228">
            <v>1.3267648300745193E-2</v>
          </cell>
          <cell r="I228">
            <v>9.5174374737501243E-3</v>
          </cell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2.9164248381546099E-3</v>
          </cell>
          <cell r="E229">
            <v>4.8419328659856298E-6</v>
          </cell>
          <cell r="F229">
            <v>7.0549493439625197E-5</v>
          </cell>
          <cell r="G229">
            <v>4.0672984674437701E-7</v>
          </cell>
          <cell r="H229">
            <v>8.2226525847973304E-4</v>
          </cell>
          <cell r="I229">
            <v>1.4779968479259899E-3</v>
          </cell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2.9164248381546099E-3</v>
          </cell>
          <cell r="E230">
            <v>2.9212667710205899E-3</v>
          </cell>
          <cell r="F230">
            <v>2.9918162644602198E-3</v>
          </cell>
          <cell r="G230">
            <v>2.9922229943069598E-3</v>
          </cell>
          <cell r="H230">
            <v>2.9825060418241498E-3</v>
          </cell>
          <cell r="I230">
            <v>2.98310942164518E-3</v>
          </cell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3.1550402079403024E-2</v>
          </cell>
          <cell r="E231">
            <v>9.3318230491915583E-3</v>
          </cell>
          <cell r="F231">
            <v>3.1427531277416258E-2</v>
          </cell>
          <cell r="G231">
            <v>3.1194756407555643E-2</v>
          </cell>
          <cell r="H231">
            <v>0.36285993518888171</v>
          </cell>
          <cell r="I231">
            <v>0.55180518317562033</v>
          </cell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3.1550402079403024E-2</v>
          </cell>
          <cell r="E232">
            <v>9.3318230491915583E-3</v>
          </cell>
          <cell r="F232">
            <v>3.1427531277416258E-2</v>
          </cell>
          <cell r="G232">
            <v>3.1194756407555643E-2</v>
          </cell>
          <cell r="H232">
            <v>0.36285993518888171</v>
          </cell>
          <cell r="I232">
            <v>0.55180518317562033</v>
          </cell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3.1869093009497973E-2</v>
          </cell>
          <cell r="E233">
            <v>9.4260838880722859E-3</v>
          </cell>
          <cell r="F233">
            <v>3.1744981088299248E-2</v>
          </cell>
          <cell r="G233">
            <v>3.1509854957126916E-2</v>
          </cell>
          <cell r="H233">
            <v>0.36652518705947656</v>
          </cell>
          <cell r="I233">
            <v>0.55737897290466698</v>
          </cell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E234">
            <v>8.5329005888104699E-4</v>
          </cell>
          <cell r="F234">
            <v>3.1120594841757198E-3</v>
          </cell>
          <cell r="G234">
            <v>2.0527070926418399E-3</v>
          </cell>
          <cell r="H234">
            <v>2.20642770702923E-2</v>
          </cell>
          <cell r="I234">
            <v>4.0510606483870899E-2</v>
          </cell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1.2711674761411579E-3</v>
          </cell>
          <cell r="F235">
            <v>3.7671651978181901E-3</v>
          </cell>
          <cell r="G235">
            <v>3.2859825122460093E-3</v>
          </cell>
          <cell r="H235">
            <v>3.3331478263355599E-2</v>
          </cell>
          <cell r="I235">
            <v>5.0039339272609097E-2</v>
          </cell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F236">
            <v>1.2172785375135784</v>
          </cell>
          <cell r="G236">
            <v>0.93088966647372329</v>
          </cell>
          <cell r="H236">
            <v>0.15201337730187817</v>
          </cell>
          <cell r="I236">
            <v>7.5624003172210796E-2</v>
          </cell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F237">
            <v>1.2173274517996331</v>
          </cell>
          <cell r="G237">
            <v>0.9309349894053246</v>
          </cell>
          <cell r="H237">
            <v>0.15202191102403306</v>
          </cell>
          <cell r="I237">
            <v>7.5628037769456771E-2</v>
          </cell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8.0171500557189301E-2</v>
          </cell>
          <cell r="E238">
            <v>3.1455997760736099E-2</v>
          </cell>
          <cell r="F238">
            <v>4.6045242656759302E-4</v>
          </cell>
          <cell r="G238">
            <v>3.65098585878241E-4</v>
          </cell>
          <cell r="H238">
            <v>9.5560267434451601E-3</v>
          </cell>
          <cell r="I238">
            <v>3.4103735558001398E-4</v>
          </cell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8.017240992607802E-2</v>
          </cell>
          <cell r="E239">
            <v>0.11108367567423502</v>
          </cell>
          <cell r="F239">
            <v>0.11108411395039521</v>
          </cell>
          <cell r="G239">
            <v>0.10550669314437763</v>
          </cell>
          <cell r="H239">
            <v>2.0369768655755755E-2</v>
          </cell>
          <cell r="I239">
            <v>9.8467853564601499E-3</v>
          </cell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6.9177088254383294</v>
          </cell>
          <cell r="E240">
            <v>6.1806939983961664</v>
          </cell>
          <cell r="F240">
            <v>6.1767860996750423</v>
          </cell>
          <cell r="G240">
            <v>5.0780540052186112</v>
          </cell>
          <cell r="H240">
            <v>2.6690657973869771</v>
          </cell>
          <cell r="I240">
            <v>0.20067655849919988</v>
          </cell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655.76845390977405</v>
          </cell>
          <cell r="E241">
            <v>584.95635731964296</v>
          </cell>
          <cell r="F241">
            <v>583.17363019201696</v>
          </cell>
          <cell r="G241">
            <v>477.51470592532098</v>
          </cell>
          <cell r="H241">
            <v>248.987687148097</v>
          </cell>
          <cell r="I241">
            <v>18.572565969500399</v>
          </cell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8.8978080584772599</v>
          </cell>
          <cell r="E242">
            <v>7.9369926366301682</v>
          </cell>
          <cell r="F242">
            <v>7.912803666106063</v>
          </cell>
          <cell r="G242">
            <v>6.4791683300586307</v>
          </cell>
          <cell r="H242">
            <v>3.3783946695806821</v>
          </cell>
          <cell r="I242">
            <v>0.25200225196065695</v>
          </cell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E243">
            <v>2.4198127341497201E-3</v>
          </cell>
          <cell r="F243">
            <v>4.7585289067600698E-4</v>
          </cell>
          <cell r="G243">
            <v>2.1376322622336801E-4</v>
          </cell>
          <cell r="H243">
            <v>1.3581740214402599E-3</v>
          </cell>
          <cell r="I243">
            <v>6.5208054564501195E-5</v>
          </cell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0.37871679501573402</v>
          </cell>
          <cell r="F244">
            <v>0.37886063393772373</v>
          </cell>
          <cell r="G244">
            <v>0.37636698392296364</v>
          </cell>
          <cell r="H244">
            <v>0.17005853921310463</v>
          </cell>
          <cell r="I244">
            <v>1.6222163360606695E-2</v>
          </cell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E245">
            <v>4.451341343273998E-5</v>
          </cell>
          <cell r="F245">
            <v>2.2905692317936311E-4</v>
          </cell>
          <cell r="G245">
            <v>1.6327708082538139E-3</v>
          </cell>
          <cell r="H245">
            <v>4.3487617267495438E-3</v>
          </cell>
          <cell r="I245">
            <v>5.6104811110149874E-4</v>
          </cell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0.69258040553408406</v>
          </cell>
          <cell r="E246">
            <v>0.75019644060103119</v>
          </cell>
          <cell r="F246">
            <v>0.6853050704017134</v>
          </cell>
          <cell r="G246">
            <v>2.1892133322331282</v>
          </cell>
          <cell r="H246">
            <v>2.2732864103153001</v>
          </cell>
          <cell r="I246">
            <v>0.56834299169636116</v>
          </cell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0.69258040553408406</v>
          </cell>
          <cell r="E247">
            <v>0.75024095401446456</v>
          </cell>
          <cell r="F247">
            <v>0.68553412732489283</v>
          </cell>
          <cell r="G247">
            <v>2.1908461030413822</v>
          </cell>
          <cell r="H247">
            <v>2.27763517204205</v>
          </cell>
          <cell r="I247">
            <v>0.5689040398074624</v>
          </cell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9.8822718053871927</v>
          </cell>
          <cell r="E248">
            <v>12.920002751652865</v>
          </cell>
          <cell r="F248">
            <v>14.222350746088543</v>
          </cell>
          <cell r="G248">
            <v>21.18342402716068</v>
          </cell>
          <cell r="H248">
            <v>25.072690924128512</v>
          </cell>
          <cell r="I248">
            <v>26.324661314689656</v>
          </cell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9.8822718053871927</v>
          </cell>
          <cell r="E249">
            <v>12.920002751652865</v>
          </cell>
          <cell r="F249">
            <v>14.222350746088543</v>
          </cell>
          <cell r="G249">
            <v>21.18342402716068</v>
          </cell>
          <cell r="H249">
            <v>25.072690924128512</v>
          </cell>
          <cell r="I249">
            <v>26.324661314689656</v>
          </cell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58.701900753130452</v>
          </cell>
          <cell r="F250">
            <v>61.319275961889588</v>
          </cell>
          <cell r="G250">
            <v>62.278929384301357</v>
          </cell>
          <cell r="H250">
            <v>63.374662058094756</v>
          </cell>
          <cell r="I250">
            <v>63.020080049446364</v>
          </cell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58.701900753130452</v>
          </cell>
          <cell r="F251">
            <v>61.319275961889588</v>
          </cell>
          <cell r="G251">
            <v>62.278929384301357</v>
          </cell>
          <cell r="H251">
            <v>63.374662058094756</v>
          </cell>
          <cell r="I251">
            <v>63.020080049446364</v>
          </cell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4.1013033922143396E-6</v>
          </cell>
          <cell r="E252">
            <v>3.1189145575026903E-5</v>
          </cell>
          <cell r="F252">
            <v>2.5103663052522901E-5</v>
          </cell>
          <cell r="G252">
            <v>1.9526598232835799E-5</v>
          </cell>
          <cell r="H252">
            <v>5.8042038875184297E-2</v>
          </cell>
          <cell r="I252">
            <v>5.9606242305858403</v>
          </cell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6.6055353696572521</v>
          </cell>
          <cell r="E253">
            <v>6.5829136031728446</v>
          </cell>
          <cell r="F253">
            <v>6.5829141314224939</v>
          </cell>
          <cell r="G253">
            <v>6.5828981461743963</v>
          </cell>
          <cell r="H253">
            <v>6.6986717870173953</v>
          </cell>
          <cell r="I253">
            <v>6.6611859068706254</v>
          </cell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7.4162527722116019E-3</v>
          </cell>
          <cell r="E254">
            <v>2.9608566076547035E-3</v>
          </cell>
          <cell r="F254">
            <v>5.4261389208433777E-3</v>
          </cell>
          <cell r="G254">
            <v>0.31441720485321661</v>
          </cell>
          <cell r="H254">
            <v>0.24781824289242529</v>
          </cell>
          <cell r="I254">
            <v>0.46063711290296938</v>
          </cell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0.22263628339407324</v>
          </cell>
          <cell r="E255">
            <v>0.22720842850702397</v>
          </cell>
          <cell r="F255">
            <v>0.33129367943152205</v>
          </cell>
          <cell r="G255">
            <v>1.8543519209905122E-2</v>
          </cell>
          <cell r="H255">
            <v>5.2781479340930235E-2</v>
          </cell>
          <cell r="I255">
            <v>0.13211342564902562</v>
          </cell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0.23005253616628463</v>
          </cell>
          <cell r="E256">
            <v>0.23016928511467857</v>
          </cell>
          <cell r="F256">
            <v>0.33671981835236564</v>
          </cell>
          <cell r="G256">
            <v>0.33296072406312155</v>
          </cell>
          <cell r="H256">
            <v>0.30059972223335552</v>
          </cell>
          <cell r="I256">
            <v>0.592750538551995</v>
          </cell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E257">
            <v>7.7826469757082879E-5</v>
          </cell>
          <cell r="F257">
            <v>1.1381346505583292</v>
          </cell>
          <cell r="G257">
            <v>1.5778161880139938</v>
          </cell>
          <cell r="H257">
            <v>2.0636811327650362</v>
          </cell>
          <cell r="I257">
            <v>4.7284899634024242</v>
          </cell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E258">
            <v>7.7988406557184375E-5</v>
          </cell>
          <cell r="F258">
            <v>0.94420516866366289</v>
          </cell>
          <cell r="G258">
            <v>1.0940531747276157</v>
          </cell>
          <cell r="H258">
            <v>1.5283565359158215</v>
          </cell>
          <cell r="I258">
            <v>4.8249667218093144</v>
          </cell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E259">
            <v>1.4865948048391325E-4</v>
          </cell>
          <cell r="F259">
            <v>2.0823398192219922</v>
          </cell>
          <cell r="G259">
            <v>2.6718693627416097</v>
          </cell>
          <cell r="H259">
            <v>3.5920376686808555</v>
          </cell>
          <cell r="I259">
            <v>9.5534566852117422</v>
          </cell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E260">
            <v>5.4916472505009896E-2</v>
          </cell>
          <cell r="F260">
            <v>0.3029941668851921</v>
          </cell>
          <cell r="G260">
            <v>0.5574785451133274</v>
          </cell>
          <cell r="H260">
            <v>0.83469454164493651</v>
          </cell>
          <cell r="I260">
            <v>1.5317165027732766</v>
          </cell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E261">
            <v>5.4920873193796377E-2</v>
          </cell>
          <cell r="F261">
            <v>0.30301089737327624</v>
          </cell>
          <cell r="G261">
            <v>0.55751269033523554</v>
          </cell>
          <cell r="H261">
            <v>0.83475134550705665</v>
          </cell>
          <cell r="I261">
            <v>1.531790364125627</v>
          </cell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7.1140107108643802E-4</v>
          </cell>
          <cell r="E262">
            <v>9.4028908774237401E-3</v>
          </cell>
          <cell r="F262">
            <v>2.8176705429300598E-2</v>
          </cell>
          <cell r="G262">
            <v>4.0321042348762499E-2</v>
          </cell>
          <cell r="H262">
            <v>6.7880385559244E-2</v>
          </cell>
          <cell r="I262">
            <v>0.112054048857796</v>
          </cell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7.1140107108643802E-4</v>
          </cell>
          <cell r="E263">
            <v>1.0017364541014543E-2</v>
          </cell>
          <cell r="F263">
            <v>3.8063841002613057E-2</v>
          </cell>
          <cell r="G263">
            <v>7.8139935717650572E-2</v>
          </cell>
          <cell r="H263">
            <v>0.12826201084156097</v>
          </cell>
          <cell r="I263">
            <v>0.17291849325761813</v>
          </cell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5.6100063282835393</v>
          </cell>
          <cell r="E264">
            <v>6.0767086904689345</v>
          </cell>
          <cell r="F264">
            <v>6.0797015214036394</v>
          </cell>
          <cell r="G264">
            <v>8.088024344379626</v>
          </cell>
          <cell r="H264">
            <v>8.0882205185047926</v>
          </cell>
          <cell r="I264">
            <v>8.0895439009401908</v>
          </cell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6.0987826133404228</v>
          </cell>
          <cell r="E265">
            <v>6.6044106165944454</v>
          </cell>
          <cell r="F265">
            <v>6.6050595109995553</v>
          </cell>
          <cell r="G265">
            <v>8.7811579239205866</v>
          </cell>
          <cell r="H265">
            <v>8.7698588872305372</v>
          </cell>
          <cell r="I265">
            <v>8.759810041043087</v>
          </cell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0.84970252960243997</v>
          </cell>
          <cell r="E266">
            <v>2.3497552821773798E-6</v>
          </cell>
          <cell r="F266">
            <v>1.8872635888248199E-6</v>
          </cell>
          <cell r="G266">
            <v>1.5900108091641901E-6</v>
          </cell>
          <cell r="H266">
            <v>1.8881618483777101E-6</v>
          </cell>
          <cell r="I266">
            <v>2.7676241319086198E-6</v>
          </cell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0.84970252960243997</v>
          </cell>
          <cell r="E267">
            <v>0.84970487935772199</v>
          </cell>
          <cell r="F267">
            <v>0.84970676662131095</v>
          </cell>
          <cell r="G267">
            <v>0.84970835663211997</v>
          </cell>
          <cell r="H267">
            <v>0.84971174090967505</v>
          </cell>
          <cell r="I267">
            <v>0.84971450853380703</v>
          </cell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0.31051682938021524</v>
          </cell>
          <cell r="E268">
            <v>0.39252427886580427</v>
          </cell>
          <cell r="F268">
            <v>2.2312472429874775</v>
          </cell>
          <cell r="G268">
            <v>5.0523701111974662</v>
          </cell>
          <cell r="H268">
            <v>5.0524744263758494</v>
          </cell>
          <cell r="I268">
            <v>5.1164567610811025</v>
          </cell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0.43673253077386148</v>
          </cell>
          <cell r="E269">
            <v>0.55207352864388715</v>
          </cell>
          <cell r="F269">
            <v>3.138181776353691</v>
          </cell>
          <cell r="G269">
            <v>7.1060057822749148</v>
          </cell>
          <cell r="H269">
            <v>7.1061524984189113</v>
          </cell>
          <cell r="I269">
            <v>7.1061899459459701</v>
          </cell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E270">
            <v>1.26188264242755E-2</v>
          </cell>
          <cell r="F270">
            <v>0.14157320022487199</v>
          </cell>
          <cell r="G270">
            <v>0.11276140212250101</v>
          </cell>
          <cell r="H270">
            <v>0.21193060843161299</v>
          </cell>
          <cell r="I270">
            <v>0.186013371175969</v>
          </cell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2.9604948987737068E-2</v>
          </cell>
          <cell r="F271">
            <v>0.17110296143088785</v>
          </cell>
          <cell r="G271">
            <v>0.28374077107531392</v>
          </cell>
          <cell r="H271">
            <v>0.35137246721320137</v>
          </cell>
          <cell r="I271">
            <v>0.35563613484127338</v>
          </cell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F272">
            <v>1.1947158227434073E-2</v>
          </cell>
          <cell r="G272">
            <v>1.5019542739463952E-2</v>
          </cell>
          <cell r="H272">
            <v>2.0511973292556197E-2</v>
          </cell>
          <cell r="I272">
            <v>0.11070899439476375</v>
          </cell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F273">
            <v>1.3274620252704532E-2</v>
          </cell>
          <cell r="G273">
            <v>1.668838082162661E-2</v>
          </cell>
          <cell r="H273">
            <v>2.2791081436173564E-2</v>
          </cell>
          <cell r="I273">
            <v>0.12300999377195976</v>
          </cell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E274">
            <v>6.1486190247818202E-6</v>
          </cell>
          <cell r="F274">
            <v>1.08613078838557E-3</v>
          </cell>
          <cell r="G274">
            <v>1.7086264919714499E-4</v>
          </cell>
          <cell r="H274">
            <v>1.3148234708434501E-3</v>
          </cell>
          <cell r="I274">
            <v>7.2318976242616599E-3</v>
          </cell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E275">
            <v>6.1486190247818202E-6</v>
          </cell>
          <cell r="F275">
            <v>1.0911427398843743E-3</v>
          </cell>
          <cell r="G275">
            <v>1.2603682596115035E-3</v>
          </cell>
          <cell r="H275">
            <v>1.7547588873522092E-3</v>
          </cell>
          <cell r="I275">
            <v>8.2421109477569306E-3</v>
          </cell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G276">
            <v>5.626923278221607E-3</v>
          </cell>
          <cell r="H276">
            <v>7.1469547089661502E-3</v>
          </cell>
          <cell r="I276">
            <v>1.915325864178885E-3</v>
          </cell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G277">
            <v>1.9507046617264477E-3</v>
          </cell>
          <cell r="H277">
            <v>6.9139916350141129E-3</v>
          </cell>
          <cell r="I277">
            <v>1.8908329792492937E-3</v>
          </cell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G278">
            <v>7.5776279399480551E-3</v>
          </cell>
          <cell r="H278">
            <v>1.4060946343980269E-2</v>
          </cell>
          <cell r="I278">
            <v>3.8061588434281771E-3</v>
          </cell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0.68565460147874224</v>
          </cell>
          <cell r="E279">
            <v>0.74269447619502005</v>
          </cell>
          <cell r="F279">
            <v>0.67845201969769664</v>
          </cell>
          <cell r="G279">
            <v>2.1673211989107966</v>
          </cell>
          <cell r="H279">
            <v>2.250553546212148</v>
          </cell>
          <cell r="I279">
            <v>0.56265956177939735</v>
          </cell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0.68565460147874224</v>
          </cell>
          <cell r="E280">
            <v>0.74269447619502005</v>
          </cell>
          <cell r="F280">
            <v>0.67845201969769664</v>
          </cell>
          <cell r="G280">
            <v>2.1673211989107966</v>
          </cell>
          <cell r="H280">
            <v>2.250553546212148</v>
          </cell>
          <cell r="I280">
            <v>0.56265956177939735</v>
          </cell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0.69258040553408406</v>
          </cell>
          <cell r="E281">
            <v>0.75019644060103119</v>
          </cell>
          <cell r="F281">
            <v>0.6853050704017134</v>
          </cell>
          <cell r="G281">
            <v>2.1892133322331282</v>
          </cell>
          <cell r="H281">
            <v>2.2732864103153001</v>
          </cell>
          <cell r="I281">
            <v>0.56834299169636116</v>
          </cell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>
            <v>2.9864895485414802E-8</v>
          </cell>
          <cell r="E282">
            <v>4.02575937782092E-2</v>
          </cell>
          <cell r="F282">
            <v>3.2666827063095802E-2</v>
          </cell>
          <cell r="G282">
            <v>0.13470577643193701</v>
          </cell>
          <cell r="H282">
            <v>0.100713210741861</v>
          </cell>
          <cell r="I282">
            <v>1.97437617117815E-2</v>
          </cell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7.596929882342239E-2</v>
          </cell>
          <cell r="E283">
            <v>5.7413890559503702E-2</v>
          </cell>
          <cell r="F283">
            <v>5.2441274959447212E-2</v>
          </cell>
          <cell r="G283">
            <v>0.1674782293462779</v>
          </cell>
          <cell r="H283">
            <v>0.17392098553426499</v>
          </cell>
          <cell r="I283">
            <v>4.5519653406102506E-2</v>
          </cell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2093.65706723623</v>
          </cell>
          <cell r="H284">
            <v>2077.4128519604001</v>
          </cell>
          <cell r="I284">
            <v>2063.7485610981998</v>
          </cell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2093.6570672362327</v>
          </cell>
          <cell r="H285">
            <v>2077.4128519603969</v>
          </cell>
          <cell r="I285">
            <v>2063.7485610981985</v>
          </cell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E286">
            <v>8.1144555233283552E-2</v>
          </cell>
          <cell r="F286">
            <v>8.1139910429023063E-2</v>
          </cell>
          <cell r="G286">
            <v>8.113562033807567E-2</v>
          </cell>
          <cell r="H286">
            <v>8.1114381005063199E-2</v>
          </cell>
          <cell r="I286">
            <v>3.6950548249061028E-2</v>
          </cell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E287">
            <v>8.1144555233283552E-2</v>
          </cell>
          <cell r="F287">
            <v>8.1139910429023063E-2</v>
          </cell>
          <cell r="G287">
            <v>8.113562033807567E-2</v>
          </cell>
          <cell r="H287">
            <v>8.1114381005063199E-2</v>
          </cell>
          <cell r="I287">
            <v>3.6950548249061028E-2</v>
          </cell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E288">
            <v>0.11270077115733811</v>
          </cell>
          <cell r="F288">
            <v>0.11269432004030981</v>
          </cell>
          <cell r="G288">
            <v>0.11268836158066071</v>
          </cell>
          <cell r="H288">
            <v>0.11265886250703222</v>
          </cell>
          <cell r="I288">
            <v>5.1320205901473667E-2</v>
          </cell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E289">
            <v>6.7802038320336098E-3</v>
          </cell>
          <cell r="F289">
            <v>1.47677195371034E-5</v>
          </cell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E290">
            <v>6.7802038320336098E-3</v>
          </cell>
          <cell r="F290">
            <v>6.7919101711553546E-3</v>
          </cell>
          <cell r="G290">
            <v>6.7863566381267991E-3</v>
          </cell>
          <cell r="H290">
            <v>7.0488488675838875E-3</v>
          </cell>
          <cell r="I290">
            <v>2.9807182517486491E-3</v>
          </cell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E292">
            <v>2.4145058209987703E-6</v>
          </cell>
          <cell r="G292">
            <v>1.0318476104525083E-2</v>
          </cell>
          <cell r="H292">
            <v>1.2842072997715026E-2</v>
          </cell>
          <cell r="I292">
            <v>8.5894718689081325E-3</v>
          </cell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G293">
            <v>9.9935775556724091E-4</v>
          </cell>
          <cell r="H293">
            <v>8.0195338965127186E-4</v>
          </cell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E294">
            <v>1.4600883178072041E-5</v>
          </cell>
          <cell r="F294">
            <v>1.8933729557849634E-2</v>
          </cell>
          <cell r="G294">
            <v>2.013543656152085E-2</v>
          </cell>
          <cell r="H294">
            <v>3.0278519802057022E-2</v>
          </cell>
          <cell r="I294">
            <v>1.3833427556736021E-2</v>
          </cell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F295">
            <v>1.1071560360588352E-3</v>
          </cell>
          <cell r="G295">
            <v>1.2153370594739105E-3</v>
          </cell>
          <cell r="H295">
            <v>1.3565526711950546E-3</v>
          </cell>
          <cell r="I295">
            <v>1.4209108830286403E-3</v>
          </cell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E296">
            <v>2.6270234220694209E-2</v>
          </cell>
          <cell r="F296">
            <v>7.5873460077154717E-2</v>
          </cell>
          <cell r="G296">
            <v>8.9684389952892157E-2</v>
          </cell>
          <cell r="H296">
            <v>0.12948269982305149</v>
          </cell>
          <cell r="I296">
            <v>5.051056855953636E-2</v>
          </cell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E297">
            <v>7.359073423475079E-5</v>
          </cell>
          <cell r="F297">
            <v>4.7822089640338671E-3</v>
          </cell>
          <cell r="G297">
            <v>2.2365421002442888E-3</v>
          </cell>
          <cell r="H297">
            <v>3.8716038736675909E-3</v>
          </cell>
          <cell r="I297">
            <v>3.0211879661177212E-3</v>
          </cell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E298">
            <v>6.5918706421714418E-4</v>
          </cell>
          <cell r="F298">
            <v>1.3810631885725651E-2</v>
          </cell>
          <cell r="G298">
            <v>1.6040740795518968E-2</v>
          </cell>
          <cell r="H298">
            <v>2.0648082208869094E-2</v>
          </cell>
          <cell r="I298">
            <v>0.1051328272807396</v>
          </cell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E299">
            <v>5.3413685833240653E-2</v>
          </cell>
          <cell r="F299">
            <v>6.5938051563853142E-2</v>
          </cell>
          <cell r="G299">
            <v>0.10735282570912708</v>
          </cell>
          <cell r="H299">
            <v>0.24086676346880795</v>
          </cell>
          <cell r="I299">
            <v>0.43973323550855398</v>
          </cell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E300">
            <v>6.79536007105013E-2</v>
          </cell>
          <cell r="F300">
            <v>8.5433198709646982E-2</v>
          </cell>
          <cell r="G300">
            <v>2.8270167012155532E-2</v>
          </cell>
          <cell r="H300">
            <v>1.0246460043004649E-2</v>
          </cell>
          <cell r="I300">
            <v>8.272172371910344E-3</v>
          </cell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E301">
            <v>0.24238404515722115</v>
          </cell>
          <cell r="F301">
            <v>0.69338980846331144</v>
          </cell>
          <cell r="G301">
            <v>1.5322617170916641</v>
          </cell>
          <cell r="H301">
            <v>2.8691570337150059</v>
          </cell>
          <cell r="I301">
            <v>4.3293533968336328</v>
          </cell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E302">
            <v>1.2531514660147942E-2</v>
          </cell>
          <cell r="F302">
            <v>1.6685397994147505E-2</v>
          </cell>
          <cell r="G302">
            <v>1.6897691686842329E-2</v>
          </cell>
          <cell r="H302">
            <v>1.7933178449492122E-2</v>
          </cell>
          <cell r="I302">
            <v>1.7827315362181961E-2</v>
          </cell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E303">
            <v>1.7281776202912567E-3</v>
          </cell>
          <cell r="F303">
            <v>1.8022783732248745E-2</v>
          </cell>
          <cell r="G303">
            <v>1.9391771633307211E-2</v>
          </cell>
          <cell r="H303">
            <v>2.0141951576068563E-2</v>
          </cell>
          <cell r="I303">
            <v>1.4873420362641389E-2</v>
          </cell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G304">
            <v>1.2865021797191585E-3</v>
          </cell>
          <cell r="H304">
            <v>1.9505026006618419E-4</v>
          </cell>
          <cell r="I304">
            <v>1.5809967126591241E-3</v>
          </cell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44.576911746944134</v>
          </cell>
          <cell r="E305">
            <v>44.827344343861157</v>
          </cell>
          <cell r="F305">
            <v>44.633496871934931</v>
          </cell>
          <cell r="G305">
            <v>44.83827863044894</v>
          </cell>
          <cell r="H305">
            <v>45.051872572827321</v>
          </cell>
          <cell r="I305">
            <v>44.932094203351227</v>
          </cell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44.576911746944134</v>
          </cell>
          <cell r="E306">
            <v>44.827344343861157</v>
          </cell>
          <cell r="F306">
            <v>44.633496871934931</v>
          </cell>
          <cell r="G306">
            <v>44.83827863044894</v>
          </cell>
          <cell r="H306">
            <v>45.051872572827321</v>
          </cell>
          <cell r="I306">
            <v>44.932094203351227</v>
          </cell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0.19321937138610801</v>
          </cell>
          <cell r="E307">
            <v>3.8652090359104803E-5</v>
          </cell>
          <cell r="F307">
            <v>3.1990253912103701E-5</v>
          </cell>
          <cell r="G307">
            <v>2.62491803066714E-5</v>
          </cell>
          <cell r="H307">
            <v>8.0311583349829494E-3</v>
          </cell>
          <cell r="I307">
            <v>4.3110360430956396</v>
          </cell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4.7117560555165774</v>
          </cell>
          <cell r="E308">
            <v>4.7383055437321664</v>
          </cell>
          <cell r="F308">
            <v>4.7540285501904158</v>
          </cell>
          <cell r="G308">
            <v>4.7539889509771598</v>
          </cell>
          <cell r="H308">
            <v>4.7619814391501416</v>
          </cell>
          <cell r="I308">
            <v>4.7493055684641554</v>
          </cell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E309">
            <v>1.5196936894286255</v>
          </cell>
          <cell r="F309">
            <v>1.5209042824743939</v>
          </cell>
          <cell r="G309">
            <v>2.6177759848083877</v>
          </cell>
          <cell r="H309">
            <v>2.6177863205439107</v>
          </cell>
          <cell r="I309">
            <v>2.6177906704154377</v>
          </cell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E310">
            <v>1.5196936894286255</v>
          </cell>
          <cell r="F310">
            <v>1.5209042824743939</v>
          </cell>
          <cell r="G310">
            <v>2.6177759848083877</v>
          </cell>
          <cell r="H310">
            <v>2.6177863205439107</v>
          </cell>
          <cell r="I310">
            <v>2.6177906704154377</v>
          </cell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E311">
            <v>0.11743132421555801</v>
          </cell>
          <cell r="F311">
            <v>1.3443752963480601E-4</v>
          </cell>
          <cell r="G311">
            <v>8.4755326693747093E-2</v>
          </cell>
          <cell r="H311">
            <v>1.0575851191050899E-5</v>
          </cell>
          <cell r="I311">
            <v>4.9556023921052503E-2</v>
          </cell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E312">
            <v>0.11743132421555801</v>
          </cell>
          <cell r="F312">
            <v>0.11756533186972759</v>
          </cell>
          <cell r="G312">
            <v>0.20231952490797364</v>
          </cell>
          <cell r="H312">
            <v>0.20234493458965913</v>
          </cell>
          <cell r="I312">
            <v>0.20232778959722136</v>
          </cell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5.9910058504369341E-6</v>
          </cell>
          <cell r="E313">
            <v>6.1060633458171185E-6</v>
          </cell>
          <cell r="F313">
            <v>0.42993505241071628</v>
          </cell>
          <cell r="G313">
            <v>0.41915266704035059</v>
          </cell>
          <cell r="H313">
            <v>0.67580149420487323</v>
          </cell>
          <cell r="I313">
            <v>0.68352077208566786</v>
          </cell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E314">
            <v>7.5415566311393987E-8</v>
          </cell>
          <cell r="F314">
            <v>0.42995359640655639</v>
          </cell>
          <cell r="G314">
            <v>0.41917445537567932</v>
          </cell>
          <cell r="H314">
            <v>0.67584756010168967</v>
          </cell>
          <cell r="I314">
            <v>0.68355658517705808</v>
          </cell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6.5393595880159097E-2</v>
          </cell>
          <cell r="E315">
            <v>2.4944915194943101E-3</v>
          </cell>
          <cell r="F315">
            <v>3.1153222782079099E-6</v>
          </cell>
          <cell r="G315">
            <v>1.82270833579462E-5</v>
          </cell>
          <cell r="H315">
            <v>6.6002547956873797E-2</v>
          </cell>
          <cell r="I315">
            <v>4.05060459613295E-2</v>
          </cell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6.5394658433122699E-2</v>
          </cell>
          <cell r="E316">
            <v>6.7889149952616995E-2</v>
          </cell>
          <cell r="F316">
            <v>6.7892265274895197E-2</v>
          </cell>
          <cell r="G316">
            <v>6.7910492358253097E-2</v>
          </cell>
          <cell r="H316">
            <v>0.10488004779025201</v>
          </cell>
          <cell r="I316">
            <v>0.104845782960672</v>
          </cell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E317">
            <v>2.3669808647367097</v>
          </cell>
          <cell r="F317">
            <v>2.3672921421093074</v>
          </cell>
          <cell r="G317">
            <v>4.0772492817937245</v>
          </cell>
          <cell r="H317">
            <v>4.0772615113023445</v>
          </cell>
          <cell r="I317">
            <v>4.0772635593757887</v>
          </cell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E318">
            <v>2.3669808647367097</v>
          </cell>
          <cell r="F318">
            <v>2.3672921421093074</v>
          </cell>
          <cell r="G318">
            <v>4.0772492817937245</v>
          </cell>
          <cell r="H318">
            <v>4.0772615113023445</v>
          </cell>
          <cell r="I318">
            <v>4.0772635593757887</v>
          </cell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E319">
            <v>0.182901876840184</v>
          </cell>
          <cell r="F319">
            <v>8.1715558334974906E-5</v>
          </cell>
          <cell r="G319">
            <v>0.13212083686043399</v>
          </cell>
          <cell r="H319">
            <v>1.30980567238732E-5</v>
          </cell>
          <cell r="I319">
            <v>7.7160478917968206E-2</v>
          </cell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0.182901876840184</v>
          </cell>
          <cell r="F320">
            <v>0.18298316777292847</v>
          </cell>
          <cell r="G320">
            <v>0.31510289443369821</v>
          </cell>
          <cell r="H320">
            <v>0.31514166097387047</v>
          </cell>
          <cell r="I320">
            <v>0.31511776757348842</v>
          </cell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E321">
            <v>1.9019468433763238</v>
          </cell>
          <cell r="F321">
            <v>1.9015568247511732</v>
          </cell>
          <cell r="G321">
            <v>1.9172247669618234</v>
          </cell>
          <cell r="H321">
            <v>3.2762127791072397</v>
          </cell>
          <cell r="I321">
            <v>3.276220259643583</v>
          </cell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E322">
            <v>1.9019468433763238</v>
          </cell>
          <cell r="F322">
            <v>1.9015568247511732</v>
          </cell>
          <cell r="G322">
            <v>1.9172247669618234</v>
          </cell>
          <cell r="H322">
            <v>3.2762127791072397</v>
          </cell>
          <cell r="I322">
            <v>3.276220259643583</v>
          </cell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E323">
            <v>0.14696832132325399</v>
          </cell>
          <cell r="F323">
            <v>1.91892501181923E-5</v>
          </cell>
          <cell r="G323">
            <v>1.1878336252441599E-3</v>
          </cell>
          <cell r="H323">
            <v>0.105026687548698</v>
          </cell>
          <cell r="I323">
            <v>6.1999797795625797E-2</v>
          </cell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E324">
            <v>0.14696832132325399</v>
          </cell>
          <cell r="F324">
            <v>0.14698719856886033</v>
          </cell>
          <cell r="G324">
            <v>0.14817428256803902</v>
          </cell>
          <cell r="H324">
            <v>0.25321204959074223</v>
          </cell>
          <cell r="I324">
            <v>0.25320092619520046</v>
          </cell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E325">
            <v>0.5228255454068198</v>
          </cell>
          <cell r="F325">
            <v>0.5227706166187287</v>
          </cell>
          <cell r="G325">
            <v>0.52331433713555975</v>
          </cell>
          <cell r="H325">
            <v>3.4637911775381145</v>
          </cell>
          <cell r="I325">
            <v>3.602543373930347</v>
          </cell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E326">
            <v>0.5228255454068198</v>
          </cell>
          <cell r="F326">
            <v>0.5227706166187287</v>
          </cell>
          <cell r="G326">
            <v>0.52331433713555975</v>
          </cell>
          <cell r="H326">
            <v>3.4637911775381145</v>
          </cell>
          <cell r="I326">
            <v>3.602543373930347</v>
          </cell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E327">
            <v>4.04018026084908E-2</v>
          </cell>
          <cell r="F327">
            <v>1.1025344956661099E-5</v>
          </cell>
          <cell r="G327">
            <v>3.8968601024369498E-5</v>
          </cell>
          <cell r="H327">
            <v>0.22718692560812001</v>
          </cell>
          <cell r="I327">
            <v>2.7763099307945901E-2</v>
          </cell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E328">
            <v>4.04018026084908E-2</v>
          </cell>
          <cell r="F328">
            <v>4.041257446038278E-2</v>
          </cell>
          <cell r="G328">
            <v>4.045099400863391E-2</v>
          </cell>
          <cell r="H328">
            <v>0.26769952716476492</v>
          </cell>
          <cell r="I328">
            <v>0.27841379786312548</v>
          </cell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1127.9633911308599</v>
          </cell>
          <cell r="E329">
            <v>1121.9245800178401</v>
          </cell>
          <cell r="F329">
            <v>1125.6309440565201</v>
          </cell>
          <cell r="G329">
            <v>1115.2304910888299</v>
          </cell>
          <cell r="H329">
            <v>960.54915697617002</v>
          </cell>
          <cell r="I329">
            <v>570.04529624317502</v>
          </cell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18.999383361246704</v>
          </cell>
          <cell r="E330">
            <v>18.897665798172866</v>
          </cell>
          <cell r="F330">
            <v>18.960095688895219</v>
          </cell>
          <cell r="G330">
            <v>18.784910754155899</v>
          </cell>
          <cell r="H330">
            <v>16.179462750485129</v>
          </cell>
          <cell r="I330">
            <v>9.6018267984222696</v>
          </cell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19.999350906575497</v>
          </cell>
          <cell r="E331">
            <v>19.8922797875504</v>
          </cell>
          <cell r="F331">
            <v>19.957995461994983</v>
          </cell>
          <cell r="G331">
            <v>19.773590267532537</v>
          </cell>
          <cell r="H331">
            <v>17.031013421563301</v>
          </cell>
          <cell r="I331">
            <v>10.107186103602386</v>
          </cell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E332">
            <v>3.27002718128475E-5</v>
          </cell>
          <cell r="F332">
            <v>2.3972688957181798E-5</v>
          </cell>
          <cell r="G332">
            <v>1.5526262676907999E-5</v>
          </cell>
          <cell r="H332">
            <v>0.24597046731532499</v>
          </cell>
          <cell r="I332">
            <v>0.12577183225385299</v>
          </cell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1.3468635581787971</v>
          </cell>
          <cell r="F333">
            <v>1.3468553122319606</v>
          </cell>
          <cell r="G333">
            <v>1.3468156640354463</v>
          </cell>
          <cell r="H333">
            <v>1.1488065386502033</v>
          </cell>
          <cell r="I333">
            <v>0.68615060087367663</v>
          </cell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E334">
            <v>0.65255103311672924</v>
          </cell>
          <cell r="F334">
            <v>0.65240160216663379</v>
          </cell>
          <cell r="G334">
            <v>0.65265912002458526</v>
          </cell>
          <cell r="H334">
            <v>1.5096297772430032</v>
          </cell>
          <cell r="I334">
            <v>3.9967787866070492</v>
          </cell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E335">
            <v>0.65255103311672924</v>
          </cell>
          <cell r="F335">
            <v>0.65240160216663379</v>
          </cell>
          <cell r="G335">
            <v>0.65265912002458526</v>
          </cell>
          <cell r="H335">
            <v>1.5096297772430032</v>
          </cell>
          <cell r="I335">
            <v>3.9967787866070492</v>
          </cell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E336">
            <v>5.0425972274518102E-2</v>
          </cell>
          <cell r="F336">
            <v>7.5487327397058297E-6</v>
          </cell>
          <cell r="G336">
            <v>1.43472360576638E-5</v>
          </cell>
          <cell r="H336">
            <v>6.6207043380876004E-2</v>
          </cell>
          <cell r="I336">
            <v>0.21347223781253999</v>
          </cell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E337">
            <v>5.0425972274518102E-2</v>
          </cell>
          <cell r="F337">
            <v>5.0433269250174946E-2</v>
          </cell>
          <cell r="G337">
            <v>5.0447081516817982E-2</v>
          </cell>
          <cell r="H337">
            <v>0.11668313491839249</v>
          </cell>
          <cell r="I337">
            <v>0.30887817859027389</v>
          </cell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>
            <v>6.0661379808419205E-8</v>
          </cell>
          <cell r="E338">
            <v>4.5979606713838597E-8</v>
          </cell>
          <cell r="F338">
            <v>1.4372818590091501</v>
          </cell>
          <cell r="G338">
            <v>1.2279525674540201</v>
          </cell>
          <cell r="H338">
            <v>1.3228720104146705</v>
          </cell>
          <cell r="I338">
            <v>3.0527187044343247</v>
          </cell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3.2518950742476863E-7</v>
          </cell>
          <cell r="E339">
            <v>3.1452303455722071E-7</v>
          </cell>
          <cell r="F339">
            <v>1.437345483647597</v>
          </cell>
          <cell r="G339">
            <v>1.2280153082202514</v>
          </cell>
          <cell r="H339">
            <v>1.322944975202637</v>
          </cell>
          <cell r="I339">
            <v>3.0528572978731092</v>
          </cell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5.23090962549662E-2</v>
          </cell>
          <cell r="E340">
            <v>9.4481791742001706E-2</v>
          </cell>
          <cell r="F340">
            <v>3.9909540080190401E-4</v>
          </cell>
          <cell r="G340">
            <v>3.3712885280063801E-4</v>
          </cell>
          <cell r="H340">
            <v>8.2701299457517904E-2</v>
          </cell>
          <cell r="I340">
            <v>0.22113110994997201</v>
          </cell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5.23090962549662E-2</v>
          </cell>
          <cell r="E341">
            <v>0.14650051443630555</v>
          </cell>
          <cell r="F341">
            <v>0.14657366501483671</v>
          </cell>
          <cell r="G341">
            <v>0.14657522542021295</v>
          </cell>
          <cell r="H341">
            <v>0.16760544312266501</v>
          </cell>
          <cell r="I341">
            <v>0.31672893951174885</v>
          </cell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H342">
            <v>0.35913013674774763</v>
          </cell>
          <cell r="I342">
            <v>3.8574291793827689</v>
          </cell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H343">
            <v>0.35913013674774763</v>
          </cell>
          <cell r="I343">
            <v>3.8574291793827689</v>
          </cell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H344">
            <v>2.68589132464911E-2</v>
          </cell>
          <cell r="I344">
            <v>0.27034201585804102</v>
          </cell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H345">
            <v>2.7761381854312268E-2</v>
          </cell>
          <cell r="I345">
            <v>0.29810286307336137</v>
          </cell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E347">
            <v>3.1903286732660699E-6</v>
          </cell>
          <cell r="F347">
            <v>6.4525935609161273E-3</v>
          </cell>
          <cell r="G347">
            <v>2.170159177314634E-3</v>
          </cell>
          <cell r="H347">
            <v>2.2219610291020732E-4</v>
          </cell>
          <cell r="I347">
            <v>9.9902869600966906E-4</v>
          </cell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E348">
            <v>0.34601215907735555</v>
          </cell>
          <cell r="F348">
            <v>0.36967907351981777</v>
          </cell>
          <cell r="G348">
            <v>0.42954287709601469</v>
          </cell>
          <cell r="H348">
            <v>0.76221355100210375</v>
          </cell>
          <cell r="I348">
            <v>1.024004176211426</v>
          </cell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F349">
            <v>1.347203673589496E-3</v>
          </cell>
          <cell r="G349">
            <v>1.4539218358035285E-3</v>
          </cell>
          <cell r="H349">
            <v>1.8218826780261241E-3</v>
          </cell>
          <cell r="I349">
            <v>1.9306903815063015E-3</v>
          </cell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E350">
            <v>0.15391915326038258</v>
          </cell>
          <cell r="F350">
            <v>0.11257365240069933</v>
          </cell>
          <cell r="G350">
            <v>2.1123672897897319E-2</v>
          </cell>
          <cell r="H350">
            <v>1.6622077221574359E-2</v>
          </cell>
          <cell r="I350">
            <v>1.270965036158401E-2</v>
          </cell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E351">
            <v>8.0757791805388626E-2</v>
          </cell>
          <cell r="F351">
            <v>7.9078251559108206E-2</v>
          </cell>
          <cell r="G351">
            <v>7.9254326967236013E-2</v>
          </cell>
          <cell r="H351">
            <v>8.3741037469977672E-2</v>
          </cell>
          <cell r="I351">
            <v>4.1077975944889024E-2</v>
          </cell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E352">
            <v>0.52948904936187557</v>
          </cell>
          <cell r="F352">
            <v>2.0449272179299798</v>
          </cell>
          <cell r="G352">
            <v>4.2302557903609461</v>
          </cell>
          <cell r="H352">
            <v>6.8944585248387433</v>
          </cell>
          <cell r="I352">
            <v>9.2949490369406611</v>
          </cell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E353">
            <v>2.9043793702922499E-4</v>
          </cell>
          <cell r="F353">
            <v>3.785520738630127E-4</v>
          </cell>
          <cell r="G353">
            <v>1.9044882149256346E-3</v>
          </cell>
          <cell r="H353">
            <v>7.0635258219259043E-3</v>
          </cell>
          <cell r="I353">
            <v>4.796075488586786E-3</v>
          </cell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E354">
            <v>7.3167616020887477E-2</v>
          </cell>
          <cell r="F354">
            <v>7.3717032247205647E-2</v>
          </cell>
          <cell r="G354">
            <v>0.20041358100269907</v>
          </cell>
          <cell r="H354">
            <v>0.41372060053214232</v>
          </cell>
          <cell r="I354">
            <v>0.60495360300123791</v>
          </cell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E355">
            <v>2.7117936552271257E-3</v>
          </cell>
          <cell r="F355">
            <v>5.3814054168973231E-2</v>
          </cell>
          <cell r="G355">
            <v>5.5435021091608271E-2</v>
          </cell>
          <cell r="H355">
            <v>0.47317973331787666</v>
          </cell>
          <cell r="I355">
            <v>0.3529565046435415</v>
          </cell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E356">
            <v>2.1644206085975781E-2</v>
          </cell>
          <cell r="F356">
            <v>2.7558553111349214E-2</v>
          </cell>
          <cell r="G356">
            <v>2.907734949288511E-2</v>
          </cell>
          <cell r="H356">
            <v>0.15789134255883921</v>
          </cell>
          <cell r="I356">
            <v>0.19055059060453489</v>
          </cell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G357">
            <v>1.68390835327299E-2</v>
          </cell>
          <cell r="H357">
            <v>2.9458445161932658E-2</v>
          </cell>
          <cell r="I357">
            <v>1.5096661272617135E-2</v>
          </cell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9.9223844031284732E-5</v>
          </cell>
          <cell r="F358">
            <v>3.3040764238835972E-2</v>
          </cell>
          <cell r="G358">
            <v>3.463177635602481E-2</v>
          </cell>
          <cell r="H358">
            <v>5.6427643687235324E-2</v>
          </cell>
          <cell r="I358">
            <v>2.3570188671804264E-2</v>
          </cell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E359">
            <v>1.281182088170928E-5</v>
          </cell>
          <cell r="G359">
            <v>2.1969418687460308E-3</v>
          </cell>
          <cell r="H359">
            <v>1.8929443224237818E-4</v>
          </cell>
          <cell r="I359">
            <v>9.4844786802855588E-4</v>
          </cell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E360">
            <v>0.10713412078766603</v>
          </cell>
          <cell r="F360">
            <v>0.1086768723255494</v>
          </cell>
          <cell r="G360">
            <v>0.10891047008576565</v>
          </cell>
          <cell r="H360">
            <v>0.11927388625933408</v>
          </cell>
          <cell r="I360">
            <v>0.12331225533095157</v>
          </cell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E361">
            <v>0.10713412078766589</v>
          </cell>
          <cell r="F361">
            <v>0.10867687232554939</v>
          </cell>
          <cell r="G361">
            <v>0.10891047008576571</v>
          </cell>
          <cell r="H361">
            <v>0.11927388625933406</v>
          </cell>
          <cell r="I361">
            <v>0.12331225533095169</v>
          </cell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E362">
            <v>4.2648597973079603E-3</v>
          </cell>
          <cell r="F362">
            <v>4.2171755386794097E-5</v>
          </cell>
          <cell r="G362">
            <v>2.5013133863472301E-5</v>
          </cell>
          <cell r="H362">
            <v>2.07873845485215E-3</v>
          </cell>
          <cell r="I362">
            <v>2.3368477903189999E-3</v>
          </cell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E363">
            <v>4.2648597973079603E-3</v>
          </cell>
          <cell r="F363">
            <v>4.3043642698490318E-3</v>
          </cell>
          <cell r="G363">
            <v>4.323063278630291E-3</v>
          </cell>
          <cell r="H363">
            <v>4.702749694266181E-3</v>
          </cell>
          <cell r="I363">
            <v>4.7120334555037285E-3</v>
          </cell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I364">
            <v>2.2950192739318247</v>
          </cell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I365">
            <v>2.2950192739318247</v>
          </cell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I366">
            <v>0.17736208904671399</v>
          </cell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I367">
            <v>0.17736208904671399</v>
          </cell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I368">
            <v>1.2083914400889361E-3</v>
          </cell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I369">
            <v>1.2083914400889361E-3</v>
          </cell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I370">
            <v>9.2962607421110896E-5</v>
          </cell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I371">
            <v>9.2962607421110896E-5</v>
          </cell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49.629554703000515</v>
          </cell>
          <cell r="F372">
            <v>50.569906854467625</v>
          </cell>
          <cell r="G372">
            <v>52.117495667894111</v>
          </cell>
          <cell r="H372">
            <v>54.531080272298908</v>
          </cell>
          <cell r="I372">
            <v>56.196655669921938</v>
          </cell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49.629554703000515</v>
          </cell>
          <cell r="F373">
            <v>50.569906854467625</v>
          </cell>
          <cell r="G373">
            <v>52.117495667894111</v>
          </cell>
          <cell r="H373">
            <v>54.531080272298908</v>
          </cell>
          <cell r="I373">
            <v>56.196655669921938</v>
          </cell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8.3525351793386701E-2</v>
          </cell>
          <cell r="E374">
            <v>8.5170430514178899E-2</v>
          </cell>
          <cell r="F374">
            <v>5.11502165632889E-2</v>
          </cell>
          <cell r="G374">
            <v>8.4178361554810593E-2</v>
          </cell>
          <cell r="H374">
            <v>5.3015826267487097E-2</v>
          </cell>
          <cell r="I374">
            <v>2.6011315052658102</v>
          </cell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2.6138525838260969</v>
          </cell>
          <cell r="E375">
            <v>2.6990190693865732</v>
          </cell>
          <cell r="F375">
            <v>2.7501586616721063</v>
          </cell>
          <cell r="G375">
            <v>2.8343075256743928</v>
          </cell>
          <cell r="H375">
            <v>2.9655742500562914</v>
          </cell>
          <cell r="I375">
            <v>3.0561432008425453</v>
          </cell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0.34658643801737155</v>
          </cell>
          <cell r="F376">
            <v>0.37877915790325772</v>
          </cell>
          <cell r="G376">
            <v>0.4391265778640191</v>
          </cell>
          <cell r="H376">
            <v>0.77189815384100324</v>
          </cell>
          <cell r="I376">
            <v>1.0376626916952258</v>
          </cell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E377">
            <v>0.34658643801737155</v>
          </cell>
          <cell r="F377">
            <v>0.37877915790325772</v>
          </cell>
          <cell r="G377">
            <v>0.4391265778640191</v>
          </cell>
          <cell r="H377">
            <v>0.77189815384100324</v>
          </cell>
          <cell r="I377">
            <v>1.0376626916952258</v>
          </cell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0.35008731112865837</v>
          </cell>
          <cell r="F378">
            <v>0.38260521000329084</v>
          </cell>
          <cell r="G378">
            <v>0.44356219986264578</v>
          </cell>
          <cell r="H378">
            <v>0.77969510488990146</v>
          </cell>
          <cell r="I378">
            <v>1.0481441330254802</v>
          </cell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E379">
            <v>2.7870071318721899E-2</v>
          </cell>
          <cell r="F379">
            <v>1.9809696491354398E-3</v>
          </cell>
          <cell r="G379">
            <v>4.5219299298923498E-3</v>
          </cell>
          <cell r="H379">
            <v>2.1874941030732498E-2</v>
          </cell>
          <cell r="I379">
            <v>2.0734566997775601E-2</v>
          </cell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2.7870071318721899E-2</v>
          </cell>
          <cell r="F380">
            <v>2.98510409678573E-2</v>
          </cell>
          <cell r="G380">
            <v>3.4372970897749697E-2</v>
          </cell>
          <cell r="H380">
            <v>6.2230327977976702E-2</v>
          </cell>
          <cell r="I380">
            <v>8.2964894975752296E-2</v>
          </cell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I381">
            <v>3.2522467356911936E-4</v>
          </cell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I382">
            <v>3.2522467356911936E-4</v>
          </cell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I383">
            <v>2.4677654398451098E-5</v>
          </cell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I384">
            <v>2.4677654398451098E-5</v>
          </cell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2.3674062680236374</v>
          </cell>
          <cell r="E385">
            <v>2.307507399959285</v>
          </cell>
          <cell r="F385">
            <v>3.7403714672213595E-2</v>
          </cell>
          <cell r="G385">
            <v>3.3991177888752491E-3</v>
          </cell>
          <cell r="H385">
            <v>5.1931265108252425E-3</v>
          </cell>
          <cell r="I385">
            <v>1.5190794598997812E-3</v>
          </cell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330.01287375306998</v>
          </cell>
          <cell r="E386">
            <v>321.18008404838702</v>
          </cell>
          <cell r="F386">
            <v>5.1944934084107901</v>
          </cell>
          <cell r="G386">
            <v>0.47029584929662099</v>
          </cell>
          <cell r="H386">
            <v>0.71318937415333405</v>
          </cell>
          <cell r="I386">
            <v>0.20708627343045499</v>
          </cell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3.5600094255994565</v>
          </cell>
          <cell r="E387">
            <v>3.4647258257646949</v>
          </cell>
          <cell r="F387">
            <v>5.6035527598821876E-2</v>
          </cell>
          <cell r="G387">
            <v>5.0733101326496249E-3</v>
          </cell>
          <cell r="H387">
            <v>7.6935207567781364E-3</v>
          </cell>
          <cell r="I387">
            <v>2.23394038220556E-3</v>
          </cell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8.6913613693332005E-5</v>
          </cell>
          <cell r="F388">
            <v>7.8121234749756803E-5</v>
          </cell>
          <cell r="G388">
            <v>6.1878505278580105E-5</v>
          </cell>
          <cell r="H388">
            <v>4.3117459164887501E-4</v>
          </cell>
          <cell r="I388">
            <v>2.3876574881955899E-5</v>
          </cell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0.19545997438343993</v>
          </cell>
          <cell r="F389">
            <v>3.55349755942308E-3</v>
          </cell>
          <cell r="G389">
            <v>3.2158500945167479E-4</v>
          </cell>
          <cell r="H389">
            <v>4.8866809558095455E-4</v>
          </cell>
          <cell r="I389">
            <v>1.4335440385832899E-4</v>
          </cell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2.6482907129167524E-2</v>
          </cell>
          <cell r="E390">
            <v>1.0105633680938928E-2</v>
          </cell>
          <cell r="F390">
            <v>0.2140290823486824</v>
          </cell>
          <cell r="G390">
            <v>0.16685117642539399</v>
          </cell>
          <cell r="H390">
            <v>0.96136775311050826</v>
          </cell>
          <cell r="I390">
            <v>1.0561756401604567</v>
          </cell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6.2120083003942321</v>
          </cell>
          <cell r="E392">
            <v>5.2453892117878658</v>
          </cell>
          <cell r="F392">
            <v>6.1707771556060012</v>
          </cell>
          <cell r="G392">
            <v>4.5770187878275941</v>
          </cell>
          <cell r="H392">
            <v>3.8991989590916316</v>
          </cell>
          <cell r="I392">
            <v>2.0810661466310894</v>
          </cell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6.8184098308681342</v>
          </cell>
          <cell r="E393">
            <v>5.9462147170482833</v>
          </cell>
          <cell r="F393">
            <v>0.18608310122887683</v>
          </cell>
          <cell r="G393">
            <v>0.12550881873646003</v>
          </cell>
          <cell r="H393">
            <v>9.9056383361930692E-2</v>
          </cell>
          <cell r="I393">
            <v>8.1106022476494996E-2</v>
          </cell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0.55041900928614906</v>
          </cell>
          <cell r="E394">
            <v>0.58615962029885504</v>
          </cell>
          <cell r="F394">
            <v>0.33024274883287674</v>
          </cell>
          <cell r="G394">
            <v>0.31043545157934499</v>
          </cell>
          <cell r="H394">
            <v>0.24606335664341639</v>
          </cell>
          <cell r="I394">
            <v>0.13735500151128302</v>
          </cell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4.0789795496354204E-2</v>
          </cell>
          <cell r="E395">
            <v>1.0991668151362899E-2</v>
          </cell>
          <cell r="F395">
            <v>0.13575412177742763</v>
          </cell>
          <cell r="G395">
            <v>0.12910011144843034</v>
          </cell>
          <cell r="H395">
            <v>0.11567803419614728</v>
          </cell>
          <cell r="I395">
            <v>8.6979341781681749E-2</v>
          </cell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5.0239205180207691E-2</v>
          </cell>
          <cell r="E396">
            <v>2.9908337059474842E-2</v>
          </cell>
          <cell r="F396">
            <v>7.8844361122688181E-2</v>
          </cell>
          <cell r="G396">
            <v>7.5382727737024757E-2</v>
          </cell>
          <cell r="H396">
            <v>5.9146366446137785E-2</v>
          </cell>
          <cell r="I396">
            <v>4.723793110735356E-2</v>
          </cell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0.26217774114856335</v>
          </cell>
          <cell r="E397">
            <v>0.21770371181088849</v>
          </cell>
          <cell r="F397">
            <v>0.2052982429217988</v>
          </cell>
          <cell r="G397">
            <v>0.20222532152945197</v>
          </cell>
          <cell r="H397">
            <v>0.18420472747110814</v>
          </cell>
          <cell r="I397">
            <v>0.18202391238751084</v>
          </cell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1.2736825285918307</v>
          </cell>
          <cell r="E398">
            <v>1.4296219550482403</v>
          </cell>
          <cell r="F398">
            <v>1.3374488605424766</v>
          </cell>
          <cell r="G398">
            <v>1.4122250532792602</v>
          </cell>
          <cell r="H398">
            <v>1.4852224290318246</v>
          </cell>
          <cell r="I398">
            <v>1.4170733461341201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6.4687244697119244</v>
          </cell>
          <cell r="E399">
            <v>6.9127877459352902</v>
          </cell>
          <cell r="F399">
            <v>6.5278169680068885</v>
          </cell>
          <cell r="G399">
            <v>3.4665162344906371</v>
          </cell>
          <cell r="H399">
            <v>1.1659461586061044</v>
          </cell>
          <cell r="I399">
            <v>0.37408567779009394</v>
          </cell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1.6691593988834776</v>
          </cell>
          <cell r="E400">
            <v>1.9748899146565098</v>
          </cell>
          <cell r="F400">
            <v>1.8077688515411479</v>
          </cell>
          <cell r="G400">
            <v>1.7953473807510125</v>
          </cell>
          <cell r="H400">
            <v>2.9039871805434547</v>
          </cell>
          <cell r="I400">
            <v>2.9029622628295457</v>
          </cell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3.1195276029925867</v>
          </cell>
          <cell r="E401">
            <v>3.5852302155963667</v>
          </cell>
          <cell r="F401">
            <v>8.8529226227684976</v>
          </cell>
          <cell r="G401">
            <v>13.582164213046175</v>
          </cell>
          <cell r="H401">
            <v>16.142558474918744</v>
          </cell>
          <cell r="I401">
            <v>18.676445423511279</v>
          </cell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1.49306865283797E-2</v>
          </cell>
          <cell r="G402">
            <v>1.7627335825933052E-2</v>
          </cell>
          <cell r="H402">
            <v>3.9190013364468132E-2</v>
          </cell>
          <cell r="I402">
            <v>1.538585935496215E-2</v>
          </cell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0.495056272898657</v>
          </cell>
          <cell r="G403">
            <v>0.58139283075007298</v>
          </cell>
          <cell r="H403">
            <v>1.2238741715149499</v>
          </cell>
          <cell r="I403">
            <v>0.463548326720014</v>
          </cell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8.7775934911109472E-3</v>
          </cell>
          <cell r="G404">
            <v>1.0308383523937457E-2</v>
          </cell>
          <cell r="H404">
            <v>2.1699896658066486E-2</v>
          </cell>
          <cell r="I404">
            <v>8.2189419631208092E-3</v>
          </cell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2.56564339505506E-5</v>
          </cell>
          <cell r="F405">
            <v>1.3775897820944201E-3</v>
          </cell>
          <cell r="G405">
            <v>2.0877872456271701E-5</v>
          </cell>
          <cell r="H405">
            <v>5.9274863015217505E-4</v>
          </cell>
          <cell r="I405">
            <v>1.3518691636319201E-5</v>
          </cell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2.5623781209729395E-5</v>
          </cell>
          <cell r="F406">
            <v>1.4022941321874189E-3</v>
          </cell>
          <cell r="G406">
            <v>1.4207860326040397E-3</v>
          </cell>
          <cell r="H406">
            <v>2.9172959505289818E-3</v>
          </cell>
          <cell r="I406">
            <v>1.3173326904420868E-3</v>
          </cell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D407">
            <v>3.0379845313882658E-6</v>
          </cell>
          <cell r="E407">
            <v>3.3870951052105691E-6</v>
          </cell>
          <cell r="F407">
            <v>4.3054839957776148E-2</v>
          </cell>
          <cell r="G407">
            <v>1.4109966288153518E-2</v>
          </cell>
          <cell r="H407">
            <v>0.90188297431176268</v>
          </cell>
          <cell r="I407">
            <v>2.2609811044210213</v>
          </cell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D408">
            <v>4.6072868453863431E-6</v>
          </cell>
          <cell r="E408">
            <v>4.8912084427699527E-6</v>
          </cell>
          <cell r="F408">
            <v>5.5599858956732216E-2</v>
          </cell>
          <cell r="G408">
            <v>1.7681303360210864E-2</v>
          </cell>
          <cell r="H408">
            <v>1.0610870955203962</v>
          </cell>
          <cell r="I408">
            <v>2.5122684788177483</v>
          </cell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8.3115466791535697E-2</v>
          </cell>
          <cell r="E409">
            <v>1.8991423097147998E-2</v>
          </cell>
          <cell r="F409">
            <v>5.9893270652083505E-4</v>
          </cell>
          <cell r="G409">
            <v>5.3589693756145404E-4</v>
          </cell>
          <cell r="H409">
            <v>3.8915892433138803E-2</v>
          </cell>
          <cell r="I409">
            <v>0.102632438120754</v>
          </cell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8.3115466791535697E-2</v>
          </cell>
          <cell r="E410">
            <v>0.10132183978017802</v>
          </cell>
          <cell r="F410">
            <v>0.10132055759682666</v>
          </cell>
          <cell r="G410">
            <v>0.10132231524283496</v>
          </cell>
          <cell r="H410">
            <v>0.10869890499007721</v>
          </cell>
          <cell r="I410">
            <v>0.15989802285004714</v>
          </cell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1928.7108157212001</v>
          </cell>
          <cell r="E411">
            <v>1522.42457772833</v>
          </cell>
          <cell r="F411">
            <v>1540.0498505440901</v>
          </cell>
          <cell r="G411">
            <v>1539.2548855341099</v>
          </cell>
          <cell r="H411">
            <v>1075.4047786958399</v>
          </cell>
          <cell r="I411">
            <v>0.52184738959527099</v>
          </cell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23.443737300998368</v>
          </cell>
          <cell r="E412">
            <v>18.505273869945196</v>
          </cell>
          <cell r="F412">
            <v>18.719511412651539</v>
          </cell>
          <cell r="G412">
            <v>18.709848506887898</v>
          </cell>
          <cell r="H412">
            <v>13.07168856962946</v>
          </cell>
          <cell r="I412">
            <v>6.3431246473871147E-3</v>
          </cell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26.16975326623071</v>
          </cell>
          <cell r="E413">
            <v>20.657049901334126</v>
          </cell>
          <cell r="F413">
            <v>20.89619878621566</v>
          </cell>
          <cell r="G413">
            <v>20.885412286758577</v>
          </cell>
          <cell r="H413">
            <v>14.591652356795667</v>
          </cell>
          <cell r="I413">
            <v>7.0806972808042188E-3</v>
          </cell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6.7358412507026904E-6</v>
          </cell>
          <cell r="F414">
            <v>1.2526748453429299E-5</v>
          </cell>
          <cell r="G414">
            <v>9.6366693086610106E-6</v>
          </cell>
          <cell r="H414">
            <v>0.209136346207976</v>
          </cell>
          <cell r="I414">
            <v>3.30614165384694E-6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1.6557594250439818</v>
          </cell>
          <cell r="F415">
            <v>1.6556935016336054</v>
          </cell>
          <cell r="G415">
            <v>1.6556231265273738</v>
          </cell>
          <cell r="H415">
            <v>0.92496219551128644</v>
          </cell>
          <cell r="I415">
            <v>7.6862380609399317E-4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7.9439374199878985E-3</v>
          </cell>
          <cell r="G416">
            <v>8.658176907436985E-3</v>
          </cell>
          <cell r="H416">
            <v>3.5304561721883794E-2</v>
          </cell>
          <cell r="I416">
            <v>1.9334448209235751E-2</v>
          </cell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0.22401903524365899</v>
          </cell>
          <cell r="G417">
            <v>0.23476979691319499</v>
          </cell>
          <cell r="H417">
            <v>0.89692670320461398</v>
          </cell>
          <cell r="I417">
            <v>0.46600977735081001</v>
          </cell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7.9439374199878985E-3</v>
          </cell>
          <cell r="G418">
            <v>8.658176907436985E-3</v>
          </cell>
          <cell r="H418">
            <v>3.5304561721883794E-2</v>
          </cell>
          <cell r="I418">
            <v>1.9334448209235751E-2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3.9719687099939484E-3</v>
          </cell>
          <cell r="G419">
            <v>4.1625850516523975E-3</v>
          </cell>
          <cell r="H419">
            <v>1.5902955730578278E-2</v>
          </cell>
          <cell r="I419">
            <v>8.2625847048016024E-3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1.47445252560037E-5</v>
          </cell>
          <cell r="F420">
            <v>8.72146960560882E-4</v>
          </cell>
          <cell r="G420">
            <v>7.5477098299252299E-6</v>
          </cell>
          <cell r="H420">
            <v>1.5768466287148101E-3</v>
          </cell>
          <cell r="I420">
            <v>6.0637023482264302E-6</v>
          </cell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1.47445252560037E-5</v>
          </cell>
          <cell r="F421">
            <v>8.8638468594498369E-4</v>
          </cell>
          <cell r="G421">
            <v>8.9104201738858708E-4</v>
          </cell>
          <cell r="H421">
            <v>3.0106468575290639E-3</v>
          </cell>
          <cell r="I421">
            <v>1.6891865558026481E-3</v>
          </cell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D422">
            <v>3.1440114473526042E-6</v>
          </cell>
          <cell r="E422">
            <v>1.5957928500820298E-6</v>
          </cell>
          <cell r="F422">
            <v>1.4960424080707834E-6</v>
          </cell>
          <cell r="G422">
            <v>8.8469125136578872E-3</v>
          </cell>
          <cell r="H422">
            <v>1.7907829381044103E-2</v>
          </cell>
          <cell r="I422">
            <v>5.4923943378735601E-3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D423">
            <v>1.6728822773447175E-6</v>
          </cell>
          <cell r="E423">
            <v>3.9638076088055806E-6</v>
          </cell>
          <cell r="F423">
            <v>3.8895119821960155E-6</v>
          </cell>
          <cell r="G423">
            <v>4.6685053046752569E-4</v>
          </cell>
          <cell r="H423">
            <v>3.2685032523717584E-4</v>
          </cell>
          <cell r="I423">
            <v>5.4037462775103425E-4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E424">
            <v>2.9727392456188422E-6</v>
          </cell>
          <cell r="F424">
            <v>2.9462494840879658E-6</v>
          </cell>
          <cell r="G424">
            <v>1.2010447998620597E-5</v>
          </cell>
          <cell r="H424">
            <v>2.92685727640362E-5</v>
          </cell>
          <cell r="I424">
            <v>1.7264454056560176E-5</v>
          </cell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D425">
            <v>4.8168937246973208E-6</v>
          </cell>
          <cell r="E425">
            <v>8.5323397045064449E-6</v>
          </cell>
          <cell r="F425">
            <v>8.3318038743547661E-6</v>
          </cell>
          <cell r="G425">
            <v>9.3257734921240419E-3</v>
          </cell>
          <cell r="H425">
            <v>1.8263948279045324E-2</v>
          </cell>
          <cell r="I425">
            <v>6.0500334196811516E-3</v>
          </cell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1.9002141476932903E-4</v>
          </cell>
          <cell r="G426">
            <v>2.0314911939524683E-4</v>
          </cell>
          <cell r="H426">
            <v>2.3038871269795717E-4</v>
          </cell>
          <cell r="I426">
            <v>2.3258394301596826E-4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1.9002141476932903E-4</v>
          </cell>
          <cell r="G427">
            <v>2.0314911939524683E-4</v>
          </cell>
          <cell r="H427">
            <v>2.3038871269795717E-4</v>
          </cell>
          <cell r="I427">
            <v>2.3258394301596826E-4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1.31355030352909E-7</v>
          </cell>
          <cell r="F428">
            <v>9.9214459283605999E-6</v>
          </cell>
          <cell r="G428">
            <v>7.5163694254801295E-7</v>
          </cell>
          <cell r="H428">
            <v>2.2129044230315601E-7</v>
          </cell>
          <cell r="I428">
            <v>1.01318128907977E-7</v>
          </cell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1.31355030352909E-7</v>
          </cell>
          <cell r="F429">
            <v>1.0019272255338227E-5</v>
          </cell>
          <cell r="G429">
            <v>1.07331056861717E-5</v>
          </cell>
          <cell r="H429">
            <v>1.2202586896174771E-5</v>
          </cell>
          <cell r="I429">
            <v>1.2276713483064185E-5</v>
          </cell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8.7552916601859654E-2</v>
          </cell>
          <cell r="G430">
            <v>8.7567136439183402E-2</v>
          </cell>
          <cell r="H430">
            <v>8.7590374596361223E-2</v>
          </cell>
          <cell r="I430">
            <v>8.7599005065782484E-2</v>
          </cell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8.7552916601859654E-2</v>
          </cell>
          <cell r="G431">
            <v>8.7567136439183402E-2</v>
          </cell>
          <cell r="H431">
            <v>8.7590374596361223E-2</v>
          </cell>
          <cell r="I431">
            <v>8.7599005065782484E-2</v>
          </cell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2.9983534711840702E-4</v>
          </cell>
          <cell r="G432">
            <v>1.7286018486635999E-6</v>
          </cell>
          <cell r="H432">
            <v>4.1243315351167202E-3</v>
          </cell>
          <cell r="I432">
            <v>6.1152035748020597E-3</v>
          </cell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1.2715219123955911E-2</v>
          </cell>
          <cell r="G433">
            <v>1.2716947725804581E-2</v>
          </cell>
          <cell r="H433">
            <v>1.2720260666696201E-2</v>
          </cell>
          <cell r="I433">
            <v>1.2721437735301801E-2</v>
          </cell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1.6964164528928457E-2</v>
          </cell>
          <cell r="G434">
            <v>1.4827967526795782E-2</v>
          </cell>
          <cell r="H434">
            <v>9.062384890471388E-2</v>
          </cell>
          <cell r="I434">
            <v>3.4737555831112141E-2</v>
          </cell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0.483221656278568</v>
          </cell>
          <cell r="G435">
            <v>0.40994969044670698</v>
          </cell>
          <cell r="H435">
            <v>2.3662893880675302</v>
          </cell>
          <cell r="I435">
            <v>0.85929743371698397</v>
          </cell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1.6964164528928457E-2</v>
          </cell>
          <cell r="G436">
            <v>1.4827967526795782E-2</v>
          </cell>
          <cell r="H436">
            <v>9.062384890471388E-2</v>
          </cell>
          <cell r="I436">
            <v>3.4737555831112141E-2</v>
          </cell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8.5677598630951902E-3</v>
          </cell>
          <cell r="G437">
            <v>7.2686115327430271E-3</v>
          </cell>
          <cell r="H437">
            <v>4.1955485604034191E-2</v>
          </cell>
          <cell r="I437">
            <v>1.5235770101364985E-2</v>
          </cell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8.7305632736532801E-6</v>
          </cell>
          <cell r="E438">
            <v>3.6434907760389898E-4</v>
          </cell>
          <cell r="F438">
            <v>1.03971294689298E-3</v>
          </cell>
          <cell r="G438">
            <v>6.4609459137404194E-5</v>
          </cell>
          <cell r="H438">
            <v>1.77105723383065E-4</v>
          </cell>
          <cell r="I438">
            <v>2.1767789632356701E-5</v>
          </cell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8.7305632736532801E-6</v>
          </cell>
          <cell r="E439">
            <v>3.7262903329135754E-4</v>
          </cell>
          <cell r="F439">
            <v>1.4088298876666274E-3</v>
          </cell>
          <cell r="G439">
            <v>1.4692279257198526E-3</v>
          </cell>
          <cell r="H439">
            <v>7.0180682025224438E-3</v>
          </cell>
          <cell r="I439">
            <v>2.9461124905489316E-3</v>
          </cell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D440">
            <v>1.5609609881359491E-6</v>
          </cell>
          <cell r="E440">
            <v>2.3256673463260095E-4</v>
          </cell>
          <cell r="F440">
            <v>8.6968699354853605E-3</v>
          </cell>
          <cell r="G440">
            <v>2.941180666985082E-3</v>
          </cell>
          <cell r="H440">
            <v>4.0856690941617091E-2</v>
          </cell>
          <cell r="I440">
            <v>1.2355146731159953E-3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E441">
            <v>6.2761620230583048E-6</v>
          </cell>
          <cell r="F441">
            <v>2.8224528170761832E-5</v>
          </cell>
          <cell r="G441">
            <v>5.1829613759465222E-5</v>
          </cell>
          <cell r="H441">
            <v>7.9937661845707253E-4</v>
          </cell>
          <cell r="I441">
            <v>4.3404492366139018E-4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D442">
            <v>3.2559325821549781E-6</v>
          </cell>
          <cell r="E442">
            <v>2.9151428814993621E-3</v>
          </cell>
          <cell r="F442">
            <v>6.1709886173972189E-2</v>
          </cell>
          <cell r="G442">
            <v>6.9330502332721491E-2</v>
          </cell>
          <cell r="H442">
            <v>0.49439445457534825</v>
          </cell>
          <cell r="I442">
            <v>0.36410644831869532</v>
          </cell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D443">
            <v>4.8168935702909251E-6</v>
          </cell>
          <cell r="E443">
            <v>3.1539857781550211E-3</v>
          </cell>
          <cell r="F443">
            <v>7.0434980637628292E-2</v>
          </cell>
          <cell r="G443">
            <v>7.2323512613466021E-2</v>
          </cell>
          <cell r="H443">
            <v>0.53605052213542204</v>
          </cell>
          <cell r="I443">
            <v>0.36577600791547266</v>
          </cell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0.53017732729218936</v>
          </cell>
          <cell r="F444">
            <v>2.0676181830160676</v>
          </cell>
          <cell r="G444">
            <v>4.2585898178081711</v>
          </cell>
          <cell r="H444">
            <v>6.9311163691583353</v>
          </cell>
          <cell r="I444">
            <v>9.3364045629548489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0.16296434240538601</v>
          </cell>
          <cell r="F445">
            <v>0.62028545490481957</v>
          </cell>
          <cell r="G445">
            <v>1.2284393705215861</v>
          </cell>
          <cell r="H445">
            <v>1.873274694367117</v>
          </cell>
          <cell r="I445">
            <v>2.3939498879371417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0.53017732729218936</v>
          </cell>
          <cell r="F446">
            <v>2.0676181830160676</v>
          </cell>
          <cell r="G446">
            <v>4.2585898178081711</v>
          </cell>
          <cell r="H446">
            <v>6.9311163691583353</v>
          </cell>
          <cell r="I446">
            <v>9.3364045629548489</v>
          </cell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4.2587448352202101E-2</v>
          </cell>
          <cell r="F447">
            <v>0.11918493475795899</v>
          </cell>
          <cell r="G447">
            <v>0.170326513516842</v>
          </cell>
          <cell r="H447">
            <v>0.28920525021180199</v>
          </cell>
          <cell r="I447">
            <v>0.47490674575582698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4.2587448352202101E-2</v>
          </cell>
          <cell r="F448">
            <v>0.16177124684848865</v>
          </cell>
          <cell r="G448">
            <v>0.33209465679826283</v>
          </cell>
          <cell r="H448">
            <v>0.54511348979549568</v>
          </cell>
          <cell r="I448">
            <v>0.73490359276093054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5.5137763747230513E-2</v>
          </cell>
          <cell r="H449">
            <v>8.3963955208368635</v>
          </cell>
          <cell r="I449">
            <v>7.1340747504733644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5.5137763747230513E-2</v>
          </cell>
          <cell r="H450">
            <v>8.3963955208368635</v>
          </cell>
          <cell r="I450">
            <v>7.1340747504733644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2.9248229955406799E-3</v>
          </cell>
          <cell r="H451">
            <v>0.24342596320401699</v>
          </cell>
          <cell r="I451">
            <v>0.16799923288337901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2.9248229955406799E-3</v>
          </cell>
          <cell r="H452">
            <v>0.29622958776401898</v>
          </cell>
          <cell r="I452">
            <v>0.25137779728996201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D453">
            <v>4.2925994636774099E-8</v>
          </cell>
          <cell r="E453">
            <v>0.76297939043528662</v>
          </cell>
          <cell r="F453">
            <v>0.74646079398498699</v>
          </cell>
          <cell r="G453">
            <v>0.56456235101356367</v>
          </cell>
          <cell r="H453">
            <v>0.11993400079498956</v>
          </cell>
          <cell r="I453">
            <v>5.9504527072727409E-2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2.4549323252355782E-7</v>
          </cell>
          <cell r="E454">
            <v>0.76301394095801189</v>
          </cell>
          <cell r="F454">
            <v>0.74649569026428575</v>
          </cell>
          <cell r="G454">
            <v>0.56459541872808983</v>
          </cell>
          <cell r="H454">
            <v>0.11994220805390811</v>
          </cell>
          <cell r="I454">
            <v>5.9508111296952687E-2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6.9529105899543697E-2</v>
          </cell>
          <cell r="E455">
            <v>8.2016975268325593E-3</v>
          </cell>
          <cell r="F455">
            <v>6.4150003977260495E-4</v>
          </cell>
          <cell r="G455">
            <v>5.4770460408424496E-4</v>
          </cell>
          <cell r="H455">
            <v>1.6101295981615399E-3</v>
          </cell>
          <cell r="I455">
            <v>2.3981975238914499E-4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6.9529105899543697E-2</v>
          </cell>
          <cell r="E456">
            <v>7.6902108623657442E-2</v>
          </cell>
          <cell r="F456">
            <v>7.6907083842687893E-2</v>
          </cell>
          <cell r="G456">
            <v>7.6883458966629223E-2</v>
          </cell>
          <cell r="H456">
            <v>1.8283065931228196E-2</v>
          </cell>
          <cell r="I456">
            <v>7.7362884152946173E-3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1.4020764944135188E-2</v>
          </cell>
          <cell r="H457">
            <v>2.5557554958208314E-2</v>
          </cell>
          <cell r="I457">
            <v>8.3474928752221601E-3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1.4162388832459783E-2</v>
          </cell>
          <cell r="H458">
            <v>2.5815712078998274E-2</v>
          </cell>
          <cell r="I458">
            <v>8.431810985072891E-3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1.4020764944135188E-2</v>
          </cell>
          <cell r="H459">
            <v>2.5557554958208314E-2</v>
          </cell>
          <cell r="I459">
            <v>8.3474928752221601E-3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1.52426313286712E-3</v>
          </cell>
          <cell r="H460">
            <v>1.8537236584928399E-3</v>
          </cell>
          <cell r="I460">
            <v>5.7204691699100298E-4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1.52426313286712E-3</v>
          </cell>
          <cell r="H461">
            <v>2.7937287863642503E-3</v>
          </cell>
          <cell r="I461">
            <v>1.04906218038638E-3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5.3835993396874358E-2</v>
          </cell>
          <cell r="G463">
            <v>4.7311714814084853E-2</v>
          </cell>
          <cell r="H463">
            <v>6.8931724104468781E-2</v>
          </cell>
          <cell r="I463">
            <v>4.1968452548776951E-2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61.718514157082197</v>
          </cell>
          <cell r="E464">
            <v>58.236217452623769</v>
          </cell>
          <cell r="F464">
            <v>58.1191692299331</v>
          </cell>
          <cell r="G464">
            <v>57.865094373299229</v>
          </cell>
          <cell r="H464">
            <v>58.35498150878697</v>
          </cell>
          <cell r="I464">
            <v>54.518455282878392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1.4007960884481168</v>
          </cell>
          <cell r="F465">
            <v>2.5170889283818711</v>
          </cell>
          <cell r="G465">
            <v>3.9356621864318453</v>
          </cell>
          <cell r="H465">
            <v>3.9427289381846089</v>
          </cell>
          <cell r="I465">
            <v>5.2412040016131334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3.9770104986811377</v>
          </cell>
          <cell r="F466">
            <v>3.9771800296977844</v>
          </cell>
          <cell r="G466">
            <v>4.0970217419604475</v>
          </cell>
          <cell r="H466">
            <v>6.1510539956472909</v>
          </cell>
          <cell r="I466">
            <v>12.577062561121981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9.8138935077614491</v>
          </cell>
          <cell r="E467">
            <v>10.335088755572432</v>
          </cell>
          <cell r="F467">
            <v>10.477407181397211</v>
          </cell>
          <cell r="G467">
            <v>10.709737375914118</v>
          </cell>
          <cell r="H467">
            <v>11.001441808130799</v>
          </cell>
          <cell r="I467">
            <v>10.914278347083876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6.7633826007345729E-2</v>
          </cell>
          <cell r="E468">
            <v>8.5494614768876015E-2</v>
          </cell>
          <cell r="F468">
            <v>8.4402186075758653E-2</v>
          </cell>
          <cell r="G468">
            <v>8.6326819286498713E-2</v>
          </cell>
          <cell r="H468">
            <v>8.5602931098909874E-2</v>
          </cell>
          <cell r="I468">
            <v>8.6649622260009759E-2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4.5988135473516408E-4</v>
          </cell>
          <cell r="F469">
            <v>6.3652404094814907E-3</v>
          </cell>
          <cell r="G469">
            <v>6.8977657334840575E-3</v>
          </cell>
          <cell r="H469">
            <v>9.8230803458241207E-3</v>
          </cell>
          <cell r="I469">
            <v>4.7685739780856098E-3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4.5983403086691146E-4</v>
          </cell>
          <cell r="F470">
            <v>6.3968837243346174E-3</v>
          </cell>
          <cell r="G470">
            <v>7.1391454186304961E-3</v>
          </cell>
          <cell r="H470">
            <v>1.1024608022428559E-2</v>
          </cell>
          <cell r="I470">
            <v>5.1006130357590888E-3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9.1971538560207575E-4</v>
          </cell>
          <cell r="F471">
            <v>1.2762124133816104E-2</v>
          </cell>
          <cell r="G471">
            <v>1.4036911152114546E-2</v>
          </cell>
          <cell r="H471">
            <v>2.0847688368252654E-2</v>
          </cell>
          <cell r="I471">
            <v>9.869187013844696E-3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1.9900472262812802E-3</v>
          </cell>
          <cell r="G472">
            <v>1.8920973110639323E-3</v>
          </cell>
          <cell r="H472">
            <v>2.9248923764305791E-3</v>
          </cell>
          <cell r="I472">
            <v>1.4491887178706029E-3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1.9904434673989834E-3</v>
          </cell>
          <cell r="G473">
            <v>1.8924950748207556E-3</v>
          </cell>
          <cell r="H473">
            <v>2.9254709963864129E-3</v>
          </cell>
          <cell r="I473">
            <v>1.4494491566578525E-3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1.84013809956293E-4</v>
          </cell>
          <cell r="E474">
            <v>3.5237939727643801E-6</v>
          </cell>
          <cell r="F474">
            <v>7.3830786142733702E-4</v>
          </cell>
          <cell r="G474">
            <v>2.2750075802923899E-4</v>
          </cell>
          <cell r="H474">
            <v>3.03216950094525E-4</v>
          </cell>
          <cell r="I474">
            <v>1.8733212485409E-4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1.84013809956293E-4</v>
          </cell>
          <cell r="E475">
            <v>5.4555239989390145E-6</v>
          </cell>
          <cell r="F475">
            <v>7.4204420289758098E-4</v>
          </cell>
          <cell r="G475">
            <v>7.4537058340622998E-4</v>
          </cell>
          <cell r="H475">
            <v>1.1512213266580301E-3</v>
          </cell>
          <cell r="I475">
            <v>4.3756795543717104E-4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0.43673253077386148</v>
          </cell>
          <cell r="E476">
            <v>0.55207352864388715</v>
          </cell>
          <cell r="F476">
            <v>3.138181776353691</v>
          </cell>
          <cell r="G476">
            <v>7.1060057822749148</v>
          </cell>
          <cell r="H476">
            <v>7.1061524984189113</v>
          </cell>
          <cell r="I476">
            <v>7.1061899459459701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0.43673253077386148</v>
          </cell>
          <cell r="E477">
            <v>0.55207352864388715</v>
          </cell>
          <cell r="F477">
            <v>3.138181776353691</v>
          </cell>
          <cell r="G477">
            <v>7.1060057822749148</v>
          </cell>
          <cell r="H477">
            <v>7.1061524984189113</v>
          </cell>
          <cell r="I477">
            <v>7.1061899459459701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1.3653583175525753E-3</v>
          </cell>
          <cell r="H478">
            <v>3.8082344551119925E-3</v>
          </cell>
          <cell r="I478">
            <v>1.3327208156652612E-3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2.61613048839028E-3</v>
          </cell>
          <cell r="H479">
            <v>3.9718241865338176E-3</v>
          </cell>
          <cell r="I479">
            <v>1.3553150307574135E-3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3.9814888059428559E-3</v>
          </cell>
          <cell r="H480">
            <v>7.7800586416458045E-3</v>
          </cell>
          <cell r="I480">
            <v>2.688035846422672E-3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1529.93554921441</v>
          </cell>
          <cell r="E481">
            <v>1358.9968935765301</v>
          </cell>
          <cell r="F481">
            <v>1556.7381781936499</v>
          </cell>
          <cell r="G481">
            <v>1719.66148125571</v>
          </cell>
          <cell r="H481">
            <v>1621.27972968575</v>
          </cell>
          <cell r="I481">
            <v>892.91540907550996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27.342632880855426</v>
          </cell>
          <cell r="E482">
            <v>28.48992741919653</v>
          </cell>
          <cell r="F482">
            <v>27.533063116707403</v>
          </cell>
          <cell r="G482">
            <v>30.397914157803264</v>
          </cell>
          <cell r="H482">
            <v>28.734250365804456</v>
          </cell>
          <cell r="I482">
            <v>15.841934655888627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27.126516830042682</v>
          </cell>
          <cell r="E483">
            <v>24.095689602420816</v>
          </cell>
          <cell r="F483">
            <v>27.601740748114288</v>
          </cell>
          <cell r="G483">
            <v>30.49045179531393</v>
          </cell>
          <cell r="H483">
            <v>28.746094497974315</v>
          </cell>
          <cell r="I483">
            <v>15.831833494246631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0.30346536140314767</v>
          </cell>
          <cell r="E484">
            <v>4.4852522969715274</v>
          </cell>
          <cell r="F484">
            <v>1.6538847625956702E-2</v>
          </cell>
          <cell r="G484">
            <v>2.5562958573497876E-3</v>
          </cell>
          <cell r="H484">
            <v>3.7682046732550835E-3</v>
          </cell>
          <cell r="I484">
            <v>4.6563167882565015E-3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2.7411837191545973E-3</v>
          </cell>
          <cell r="G485">
            <v>2.0283549373114858E-3</v>
          </cell>
          <cell r="H485">
            <v>7.6195171709524834E-2</v>
          </cell>
          <cell r="I485">
            <v>5.6084398077445086E-2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1.09043850797118E-4</v>
          </cell>
          <cell r="E486">
            <v>2.0294839022319101E-6</v>
          </cell>
          <cell r="F486">
            <v>3.4452534237782399E-6</v>
          </cell>
          <cell r="G486">
            <v>4.0302337761620599E-6</v>
          </cell>
          <cell r="H486">
            <v>8.0724458100050008E-6</v>
          </cell>
          <cell r="I486">
            <v>1.37092902726107E-5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2.2351612454759371</v>
          </cell>
          <cell r="E487">
            <v>2.2351632749598394</v>
          </cell>
          <cell r="F487">
            <v>2.2351667202132632</v>
          </cell>
          <cell r="G487">
            <v>2.2351707504470393</v>
          </cell>
          <cell r="H487">
            <v>2.2351850222437375</v>
          </cell>
          <cell r="I487">
            <v>1.1210370323977299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0.62579806327093634</v>
          </cell>
          <cell r="E488">
            <v>0.73757968891109504</v>
          </cell>
          <cell r="F488">
            <v>0.73660053771229317</v>
          </cell>
          <cell r="G488">
            <v>0.73483658682950692</v>
          </cell>
          <cell r="H488">
            <v>0.74571365431848724</v>
          </cell>
          <cell r="I488">
            <v>0.74316321199024271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0.62579806327093634</v>
          </cell>
          <cell r="E489">
            <v>0.73757968891109504</v>
          </cell>
          <cell r="F489">
            <v>0.73660053771229317</v>
          </cell>
          <cell r="G489">
            <v>0.73483658682950692</v>
          </cell>
          <cell r="H489">
            <v>0.74571365431848724</v>
          </cell>
          <cell r="I489">
            <v>0.74316321199024271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5.3111245483703939</v>
          </cell>
          <cell r="E490">
            <v>6.2669422457163826</v>
          </cell>
          <cell r="F490">
            <v>5.7596653691151403</v>
          </cell>
          <cell r="G490">
            <v>7.9961470467499236</v>
          </cell>
          <cell r="H490">
            <v>8.227253294639219</v>
          </cell>
          <cell r="I490">
            <v>5.7071382392236165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9.001906014187119</v>
          </cell>
          <cell r="E491">
            <v>10.609947368594334</v>
          </cell>
          <cell r="F491">
            <v>9.7346456942791164</v>
          </cell>
          <cell r="G491">
            <v>13.476652325983045</v>
          </cell>
          <cell r="H491">
            <v>13.788692672579685</v>
          </cell>
          <cell r="I491">
            <v>9.5118970653726951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5.3111245483703939</v>
          </cell>
          <cell r="E492">
            <v>6.2669422457163826</v>
          </cell>
          <cell r="F492">
            <v>5.7596653691151403</v>
          </cell>
          <cell r="G492">
            <v>7.9961470467499236</v>
          </cell>
          <cell r="H492">
            <v>8.227253294639219</v>
          </cell>
          <cell r="I492">
            <v>5.7071382392236165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5.8056612218964597E-2</v>
          </cell>
          <cell r="F493">
            <v>3.65975283465452E-4</v>
          </cell>
          <cell r="G493">
            <v>9.3477808813322197E-2</v>
          </cell>
          <cell r="H493">
            <v>0.17598141527224201</v>
          </cell>
          <cell r="I493">
            <v>0.12217909730238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0.34687583140271494</v>
          </cell>
          <cell r="F494">
            <v>0.34717357751814198</v>
          </cell>
          <cell r="G494">
            <v>0.44054939196981147</v>
          </cell>
          <cell r="H494">
            <v>0.48856259442170591</v>
          </cell>
          <cell r="I494">
            <v>0.35507564627463456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3.0403191389599647E-3</v>
          </cell>
          <cell r="E495">
            <v>1.366556340230019E-3</v>
          </cell>
          <cell r="F495">
            <v>2.3695328263261578E-3</v>
          </cell>
          <cell r="G495">
            <v>1.3301882292913847E-2</v>
          </cell>
          <cell r="H495">
            <v>3.5769603420456608</v>
          </cell>
          <cell r="I495">
            <v>5.0841456219772105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0.16991017491175259</v>
          </cell>
          <cell r="E496">
            <v>0.52002016265071727</v>
          </cell>
          <cell r="F496">
            <v>1.1228537465757362</v>
          </cell>
          <cell r="G496">
            <v>2.5940887628944904</v>
          </cell>
          <cell r="H496">
            <v>0.38782382499484708</v>
          </cell>
          <cell r="I496">
            <v>0.78420202857896759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0.17295049405071267</v>
          </cell>
          <cell r="E497">
            <v>0.52138671899094724</v>
          </cell>
          <cell r="F497">
            <v>1.1252232794020609</v>
          </cell>
          <cell r="G497">
            <v>2.6073906451874076</v>
          </cell>
          <cell r="H497">
            <v>3.9647841670405093</v>
          </cell>
          <cell r="I497">
            <v>5.8683476505561707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6.0408282613867702E-6</v>
          </cell>
          <cell r="E498">
            <v>6.1905651837164993E-6</v>
          </cell>
          <cell r="F498">
            <v>8.1608826516516436E-2</v>
          </cell>
          <cell r="G498">
            <v>8.1413272171796405E-2</v>
          </cell>
          <cell r="H498">
            <v>0.31102592546027658</v>
          </cell>
          <cell r="I498">
            <v>0.31374205430831731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E499">
            <v>3.2327998699076334E-7</v>
          </cell>
          <cell r="F499">
            <v>8.1609142619849209E-2</v>
          </cell>
          <cell r="G499">
            <v>8.1413714557562397E-2</v>
          </cell>
          <cell r="H499">
            <v>0.31105870821366804</v>
          </cell>
          <cell r="I499">
            <v>0.31377340626607475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1.60118991759262E-2</v>
          </cell>
          <cell r="E500">
            <v>7.8527501614317902E-5</v>
          </cell>
          <cell r="F500">
            <v>1.83322658908722E-5</v>
          </cell>
          <cell r="G500">
            <v>4.9442736687245901E-6</v>
          </cell>
          <cell r="H500">
            <v>3.2563406002682801E-2</v>
          </cell>
          <cell r="I500">
            <v>2.29669305868281E-2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1.60118991759262E-2</v>
          </cell>
          <cell r="E501">
            <v>1.6090426677540501E-2</v>
          </cell>
          <cell r="F501">
            <v>1.61087589434314E-2</v>
          </cell>
          <cell r="G501">
            <v>1.6113703217100098E-2</v>
          </cell>
          <cell r="H501">
            <v>5.6878816769972203E-2</v>
          </cell>
          <cell r="I501">
            <v>5.6881772792692901E-2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3.7580934114842641E-4</v>
          </cell>
          <cell r="F502">
            <v>3.7659615956016975E-4</v>
          </cell>
          <cell r="G502">
            <v>3.7903866606807244E-4</v>
          </cell>
          <cell r="H502">
            <v>2.4460678515761944E-4</v>
          </cell>
          <cell r="I502">
            <v>1.6178607922749999E-4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2.3142730780851576E-3</v>
          </cell>
          <cell r="F503">
            <v>2.3191183878426978E-3</v>
          </cell>
          <cell r="G503">
            <v>2.3341595974012783E-3</v>
          </cell>
          <cell r="H503">
            <v>1.5063140683979489E-3</v>
          </cell>
          <cell r="I503">
            <v>9.9629553225309263E-4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2.6900824192335857E-3</v>
          </cell>
          <cell r="F504">
            <v>2.695714547402864E-3</v>
          </cell>
          <cell r="G504">
            <v>2.7131982634693518E-3</v>
          </cell>
          <cell r="H504">
            <v>1.7509208535555689E-3</v>
          </cell>
          <cell r="I504">
            <v>1.1580816114805912E-3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1.4604583936874999E-4</v>
          </cell>
          <cell r="F505">
            <v>3.3701097024457901E-7</v>
          </cell>
          <cell r="G505">
            <v>9.67553704898086E-7</v>
          </cell>
          <cell r="H505">
            <v>3.7343063946811901E-5</v>
          </cell>
          <cell r="I505">
            <v>1.15375963120954E-5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1.4604583936874999E-4</v>
          </cell>
          <cell r="F506">
            <v>1.4638285033899499E-4</v>
          </cell>
          <cell r="G506">
            <v>1.4735040404389299E-4</v>
          </cell>
          <cell r="H506">
            <v>9.4990688502613398E-5</v>
          </cell>
          <cell r="I506">
            <v>6.27185713066795E-5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D507">
            <v>3.4175954547711734E-6</v>
          </cell>
          <cell r="E507">
            <v>8.6477998505957361E-4</v>
          </cell>
          <cell r="F507">
            <v>9.359573936208436E-2</v>
          </cell>
          <cell r="G507">
            <v>2.748087884480126E-2</v>
          </cell>
          <cell r="H507">
            <v>1.2490948745331034</v>
          </cell>
          <cell r="I507">
            <v>1.4434628982155178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D508">
            <v>3.4175954547711777E-6</v>
          </cell>
          <cell r="E508">
            <v>8.6548682949180646E-4</v>
          </cell>
          <cell r="F508">
            <v>9.3715274150541761E-2</v>
          </cell>
          <cell r="G508">
            <v>2.7480878844801198E-2</v>
          </cell>
          <cell r="H508">
            <v>1.249094874533101</v>
          </cell>
          <cell r="I508">
            <v>1.4434628982155175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D509">
            <v>4.6938274082870579E-6</v>
          </cell>
          <cell r="E509">
            <v>1.0606275546993025E-3</v>
          </cell>
          <cell r="F509">
            <v>0.11157538657975538</v>
          </cell>
          <cell r="G509">
            <v>3.159618845197084E-2</v>
          </cell>
          <cell r="H509">
            <v>1.3435726425407306</v>
          </cell>
          <cell r="I509">
            <v>1.4584275928193813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D510">
            <v>4.6938274082870579E-6</v>
          </cell>
          <cell r="E510">
            <v>1.0606275546993025E-3</v>
          </cell>
          <cell r="F510">
            <v>0.11157538657975538</v>
          </cell>
          <cell r="G510">
            <v>3.159618845197084E-2</v>
          </cell>
          <cell r="H510">
            <v>1.3435726425407306</v>
          </cell>
          <cell r="I510">
            <v>1.4584275928193813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6.3820168889397698E-3</v>
          </cell>
          <cell r="E511">
            <v>1.70195931954866E-4</v>
          </cell>
          <cell r="F511">
            <v>2.5535967700928401E-4</v>
          </cell>
          <cell r="G511">
            <v>9.7621959666440098E-5</v>
          </cell>
          <cell r="H511">
            <v>2.83695230608254E-4</v>
          </cell>
          <cell r="I511">
            <v>8.6774052201639201E-4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6.3820168889397698E-3</v>
          </cell>
          <cell r="E512">
            <v>6.546940131601218E-3</v>
          </cell>
          <cell r="F512">
            <v>6.7878885277440982E-3</v>
          </cell>
          <cell r="G512">
            <v>6.8574266954563156E-3</v>
          </cell>
          <cell r="H512">
            <v>0.29410955572461572</v>
          </cell>
          <cell r="I512">
            <v>0.23327774605736704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4.8983980913170728E-3</v>
          </cell>
          <cell r="H513">
            <v>0.33104862035367882</v>
          </cell>
          <cell r="I513">
            <v>0.20268581667196103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3.1503400429725719E-3</v>
          </cell>
          <cell r="H514">
            <v>7.9309876582356706E-2</v>
          </cell>
          <cell r="I514">
            <v>6.7793474795487085E-2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8.0487381342896538E-3</v>
          </cell>
          <cell r="H515">
            <v>0.41035849693603577</v>
          </cell>
          <cell r="I515">
            <v>0.27047929146744815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2671.9932864621901</v>
          </cell>
          <cell r="E516">
            <v>2731.4589991368298</v>
          </cell>
          <cell r="F516">
            <v>2740.1143001925898</v>
          </cell>
          <cell r="G516">
            <v>2625.9774037982602</v>
          </cell>
          <cell r="H516">
            <v>2358.4370077518502</v>
          </cell>
          <cell r="I516">
            <v>1346.0964274993401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47.531273158158484</v>
          </cell>
          <cell r="E517">
            <v>48.283009635139571</v>
          </cell>
          <cell r="F517">
            <v>48.439390303268794</v>
          </cell>
          <cell r="G517">
            <v>46.420890639649684</v>
          </cell>
          <cell r="H517">
            <v>41.787242177450779</v>
          </cell>
          <cell r="I517">
            <v>23.88161278409396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47.375767490464355</v>
          </cell>
          <cell r="E518">
            <v>48.430124098170651</v>
          </cell>
          <cell r="F518">
            <v>48.583586882847278</v>
          </cell>
          <cell r="G518">
            <v>46.559883046068506</v>
          </cell>
          <cell r="H518">
            <v>41.816259002692313</v>
          </cell>
          <cell r="I518">
            <v>23.866957934385489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0.30735000397074475</v>
          </cell>
          <cell r="E519">
            <v>7.1313853199288461E-3</v>
          </cell>
          <cell r="F519">
            <v>7.1378781813096126E-3</v>
          </cell>
          <cell r="G519">
            <v>7.1458757053192408E-3</v>
          </cell>
          <cell r="H519">
            <v>7.1886966471474854E-3</v>
          </cell>
          <cell r="I519">
            <v>7.2388512062653652E-3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3.4109673368386793E-3</v>
          </cell>
          <cell r="G520">
            <v>2.1588044085737329E-3</v>
          </cell>
          <cell r="H520">
            <v>9.7288820502515153E-2</v>
          </cell>
          <cell r="I520">
            <v>8.3708666496791984E-2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1.4737368462979401E-4</v>
          </cell>
          <cell r="E521">
            <v>2.5558936592430302E-6</v>
          </cell>
          <cell r="F521">
            <v>1.3241894375538299E-5</v>
          </cell>
          <cell r="G521">
            <v>3.7822309760787098E-6</v>
          </cell>
          <cell r="H521">
            <v>6.0827528088857698E-6</v>
          </cell>
          <cell r="I521">
            <v>2.0309386345167499E-5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3.0973873810805497</v>
          </cell>
          <cell r="E522">
            <v>3.0973899369742091</v>
          </cell>
          <cell r="F522">
            <v>3.0974031788685847</v>
          </cell>
          <cell r="G522">
            <v>3.0974069610995607</v>
          </cell>
          <cell r="H522">
            <v>3.0974201374265666</v>
          </cell>
          <cell r="I522">
            <v>1.5534826874532119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8.644520806023845E-4</v>
          </cell>
          <cell r="F523">
            <v>2.2340852487419589E-2</v>
          </cell>
          <cell r="G523">
            <v>2.3507296303510564E-2</v>
          </cell>
          <cell r="H523">
            <v>2.306890212308265E-2</v>
          </cell>
          <cell r="I523">
            <v>1.5042058701047583E-2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8.644520806023845E-4</v>
          </cell>
          <cell r="F524">
            <v>2.2340852487419589E-2</v>
          </cell>
          <cell r="G524">
            <v>2.3507296303510564E-2</v>
          </cell>
          <cell r="H524">
            <v>2.306890212308265E-2</v>
          </cell>
          <cell r="I524">
            <v>1.5042058701047583E-2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8.7318391980038715E-4</v>
          </cell>
          <cell r="F525">
            <v>2.2566517664060204E-2</v>
          </cell>
          <cell r="G525">
            <v>2.3744743740919765E-2</v>
          </cell>
          <cell r="H525">
            <v>2.3301921336447137E-2</v>
          </cell>
          <cell r="I525">
            <v>1.5193998687926853E-2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1.07702217852411E-4</v>
          </cell>
          <cell r="F526">
            <v>2.55089448437187E-3</v>
          </cell>
          <cell r="G526">
            <v>1.8631328369142399E-3</v>
          </cell>
          <cell r="H526">
            <v>1.80064219939505E-3</v>
          </cell>
          <cell r="I526">
            <v>1.0382945177875699E-3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1.07702217852411E-4</v>
          </cell>
          <cell r="F527">
            <v>2.6220609672042649E-3</v>
          </cell>
          <cell r="G527">
            <v>2.7060648666055397E-3</v>
          </cell>
          <cell r="H527">
            <v>2.8663089559428103E-3</v>
          </cell>
          <cell r="I527">
            <v>1.6382078118351499E-3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1.8290268929500954E-2</v>
          </cell>
          <cell r="H528">
            <v>2.5724483744640699E-2</v>
          </cell>
          <cell r="I528">
            <v>4.9136961246099026E-3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1.7634590529043163E-5</v>
          </cell>
          <cell r="H529">
            <v>3.9633360130042417E-5</v>
          </cell>
          <cell r="I529">
            <v>1.5493431197895117E-5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1.8307903520030009E-2</v>
          </cell>
          <cell r="H530">
            <v>2.5764117104770744E-2</v>
          </cell>
          <cell r="I530">
            <v>4.929189555807797E-3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0.95746506017877731</v>
          </cell>
          <cell r="E531">
            <v>1.1056183532857331</v>
          </cell>
          <cell r="F531">
            <v>1.309343342712292</v>
          </cell>
          <cell r="G531">
            <v>1.3131499888957328</v>
          </cell>
          <cell r="H531">
            <v>0.67927827059074641</v>
          </cell>
          <cell r="I531">
            <v>1.0999302928648838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1.911494554967613E-3</v>
          </cell>
          <cell r="E532">
            <v>7.6450560279972535E-4</v>
          </cell>
          <cell r="F532">
            <v>1.2331033695229033E-3</v>
          </cell>
          <cell r="G532">
            <v>3.185746840685694E-3</v>
          </cell>
          <cell r="H532">
            <v>0.63786360490158589</v>
          </cell>
          <cell r="I532">
            <v>1.0997388156018193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0.9593765547337445</v>
          </cell>
          <cell r="E533">
            <v>1.1063828588885321</v>
          </cell>
          <cell r="F533">
            <v>1.3105764460818152</v>
          </cell>
          <cell r="G533">
            <v>1.3163357357364194</v>
          </cell>
          <cell r="H533">
            <v>1.3171418754923321</v>
          </cell>
          <cell r="I533">
            <v>2.1996691084667015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7.8236812051237191E-3</v>
          </cell>
          <cell r="H534">
            <v>1.595535824144725E-2</v>
          </cell>
          <cell r="I534">
            <v>5.2673597005756002E-3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7.8236812051237191E-3</v>
          </cell>
          <cell r="H535">
            <v>1.595535824144725E-2</v>
          </cell>
          <cell r="I535">
            <v>5.2673597005756002E-3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7.9027082880037524E-3</v>
          </cell>
          <cell r="H536">
            <v>1.611652347620934E-2</v>
          </cell>
          <cell r="I536">
            <v>5.3205653541167682E-3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9.4964525174748304E-4</v>
          </cell>
          <cell r="H537">
            <v>1.17695204039871E-3</v>
          </cell>
          <cell r="I537">
            <v>3.1195117380582399E-4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9.4964525174748304E-4</v>
          </cell>
          <cell r="H538">
            <v>1.7826234332045002E-3</v>
          </cell>
          <cell r="I538">
            <v>5.9457054189719009E-4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4.2505032338021329E-4</v>
          </cell>
          <cell r="G539">
            <v>4.4973961431669251E-4</v>
          </cell>
          <cell r="H539">
            <v>1.7035217976524323E-3</v>
          </cell>
          <cell r="I539">
            <v>1.1611102720132723E-3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4.2545403846962443E-4</v>
          </cell>
          <cell r="G540">
            <v>4.5012915874071704E-4</v>
          </cell>
          <cell r="H540">
            <v>1.7040805003502614E-3</v>
          </cell>
          <cell r="I540">
            <v>1.1615670445545793E-3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1.17278474833213E-4</v>
          </cell>
          <cell r="E541">
            <v>1.7141020123674199E-6</v>
          </cell>
          <cell r="F541">
            <v>1.54666443028245E-4</v>
          </cell>
          <cell r="G541">
            <v>8.64010019413045E-5</v>
          </cell>
          <cell r="H541">
            <v>3.11520143047E-4</v>
          </cell>
          <cell r="I541">
            <v>1.36938842424414E-4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1.17278474833213E-4</v>
          </cell>
          <cell r="E542">
            <v>2.6198987127060033E-6</v>
          </cell>
          <cell r="F542">
            <v>1.5643921771010401E-4</v>
          </cell>
          <cell r="G542">
            <v>1.57260120364597E-4</v>
          </cell>
          <cell r="H542">
            <v>5.3130878891556599E-4</v>
          </cell>
          <cell r="I542">
            <v>2.9810961930103197E-4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7.2772920775579197E-5</v>
          </cell>
          <cell r="F543">
            <v>1.564638536563749</v>
          </cell>
          <cell r="G543">
            <v>1.7944686353903634</v>
          </cell>
          <cell r="H543">
            <v>2.6000270966659076</v>
          </cell>
          <cell r="I543">
            <v>4.4939457707645927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7.2555337954518617E-5</v>
          </cell>
          <cell r="F544">
            <v>2.2370541544750893</v>
          </cell>
          <cell r="G544">
            <v>3.083468306394844</v>
          </cell>
          <cell r="H544">
            <v>3.9556629633357092</v>
          </cell>
          <cell r="I544">
            <v>4.3165403992161808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1.3816580373438809E-4</v>
          </cell>
          <cell r="F545">
            <v>3.8016926910388364</v>
          </cell>
          <cell r="G545">
            <v>4.8779369417852054</v>
          </cell>
          <cell r="H545">
            <v>6.5556900600016146</v>
          </cell>
          <cell r="I545">
            <v>8.8104861699807753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213.781107333259</v>
          </cell>
          <cell r="E546">
            <v>0.31888248506374101</v>
          </cell>
          <cell r="F546">
            <v>0.76271342881115101</v>
          </cell>
          <cell r="G546">
            <v>0.45657239430441598</v>
          </cell>
          <cell r="H546">
            <v>0.73910902416892899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2.730009268847684</v>
          </cell>
          <cell r="E547">
            <v>4.0721659212856025E-3</v>
          </cell>
          <cell r="F547">
            <v>9.7399379959386273E-3</v>
          </cell>
          <cell r="G547">
            <v>5.8304818601579139E-3</v>
          </cell>
          <cell r="H547">
            <v>9.4385070404031414E-3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2.7763780173150447</v>
          </cell>
          <cell r="E548">
            <v>4.1413309748537805E-3</v>
          </cell>
          <cell r="F548">
            <v>9.905369205339621E-3</v>
          </cell>
          <cell r="G548">
            <v>5.9295116143430636E-3</v>
          </cell>
          <cell r="H548">
            <v>9.5988184957003699E-3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1.8212946533110329E-3</v>
          </cell>
          <cell r="G549">
            <v>2.0502136217990141E-3</v>
          </cell>
          <cell r="H549">
            <v>2.9284292006175228E-3</v>
          </cell>
          <cell r="I549">
            <v>3.0660076543135022E-3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1.8212946533110329E-3</v>
          </cell>
          <cell r="G550">
            <v>2.0502136217990141E-3</v>
          </cell>
          <cell r="H550">
            <v>2.9284292006175228E-3</v>
          </cell>
          <cell r="I550">
            <v>3.0660076543135022E-3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4.37238211004824E-7</v>
          </cell>
          <cell r="E551">
            <v>7.48345458629635E-7</v>
          </cell>
          <cell r="F551">
            <v>1.6275307671848101E-4</v>
          </cell>
          <cell r="G551">
            <v>5.3628210154101302E-6</v>
          </cell>
          <cell r="H551">
            <v>3.54477833962719E-6</v>
          </cell>
          <cell r="I551">
            <v>1.3125583551157599E-6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4.37238211004824E-7</v>
          </cell>
          <cell r="E552">
            <v>1.1280179693201654E-6</v>
          </cell>
          <cell r="F552">
            <v>1.6378409899476775E-4</v>
          </cell>
          <cell r="G552">
            <v>1.6901775502383977E-4</v>
          </cell>
          <cell r="H552">
            <v>2.3835815519300004E-4</v>
          </cell>
          <cell r="I552">
            <v>2.3947921456091338E-4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0.47140890471366148</v>
          </cell>
          <cell r="G553">
            <v>0.47155359460833018</v>
          </cell>
          <cell r="H553">
            <v>1.6645506929493701</v>
          </cell>
          <cell r="I553">
            <v>1.6646239543601864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0.47140890471366148</v>
          </cell>
          <cell r="G554">
            <v>0.47155359460833018</v>
          </cell>
          <cell r="H554">
            <v>1.6645506929493701</v>
          </cell>
          <cell r="I554">
            <v>1.6646239543601864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7.7912130036206597E-5</v>
          </cell>
          <cell r="G555">
            <v>2.1013163092079501E-5</v>
          </cell>
          <cell r="H555">
            <v>0.14061941431220101</v>
          </cell>
          <cell r="I555">
            <v>9.6937610473597099E-2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6.8462225509583308E-2</v>
          </cell>
          <cell r="G556">
            <v>6.8483238672675389E-2</v>
          </cell>
          <cell r="H556">
            <v>0.24174050866792601</v>
          </cell>
          <cell r="I556">
            <v>0.24175160760122699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5.9539375979717462E-3</v>
          </cell>
          <cell r="H557">
            <v>1.1616231354977052E-2</v>
          </cell>
          <cell r="I557">
            <v>1.2219130229696817E-2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6.2884284742622861E-3</v>
          </cell>
          <cell r="H558">
            <v>1.2268828622110588E-2</v>
          </cell>
          <cell r="I558">
            <v>1.2905598220129223E-2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7.5095828137254205E-4</v>
          </cell>
          <cell r="H559">
            <v>9.4038873191709703E-4</v>
          </cell>
          <cell r="I559">
            <v>8.0439629344533701E-4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7.5095828137254205E-4</v>
          </cell>
          <cell r="H560">
            <v>1.5140441930855701E-3</v>
          </cell>
          <cell r="I560">
            <v>1.5113763049461875E-3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8.1744311400145011E-3</v>
          </cell>
          <cell r="F561">
            <v>8.174475983963498E-3</v>
          </cell>
          <cell r="G561">
            <v>8.6287095297976867E-3</v>
          </cell>
          <cell r="H561">
            <v>2.0294661052157041E-2</v>
          </cell>
          <cell r="I561">
            <v>2.119072389048203E-2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2.144886058734762</v>
          </cell>
          <cell r="F562">
            <v>2.1448978253224746</v>
          </cell>
          <cell r="G562">
            <v>2.2640840027067624</v>
          </cell>
          <cell r="H562">
            <v>5.325108843897091</v>
          </cell>
          <cell r="I562">
            <v>5.5602264510741168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2.1530604898747754</v>
          </cell>
          <cell r="F563">
            <v>2.1530723013064366</v>
          </cell>
          <cell r="G563">
            <v>2.272712712236562</v>
          </cell>
          <cell r="H563">
            <v>5.345403504949247</v>
          </cell>
          <cell r="I563">
            <v>5.5814171749646038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0.117120581660383</v>
          </cell>
          <cell r="F564">
            <v>8.6057837775924205E-6</v>
          </cell>
          <cell r="G564">
            <v>6.4915718126059398E-3</v>
          </cell>
          <cell r="H564">
            <v>6.8889252587619604E-2</v>
          </cell>
          <cell r="I564">
            <v>0.161609216576172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0.117120581660383</v>
          </cell>
          <cell r="F565">
            <v>0.117129187444161</v>
          </cell>
          <cell r="G565">
            <v>0.12362075925676699</v>
          </cell>
          <cell r="H565">
            <v>0.29075254930720901</v>
          </cell>
          <cell r="I565">
            <v>0.303575387482315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1.8107366240205935E-2</v>
          </cell>
          <cell r="H566">
            <v>2.5467238907194278E-2</v>
          </cell>
          <cell r="I566">
            <v>4.8645591633638E-3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1.8290268929500954E-2</v>
          </cell>
          <cell r="H567">
            <v>2.5724483744640699E-2</v>
          </cell>
          <cell r="I567">
            <v>4.9136961246099026E-3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1.8107366240205935E-2</v>
          </cell>
          <cell r="H568">
            <v>2.5467238907194278E-2</v>
          </cell>
          <cell r="I568">
            <v>4.8645591633638E-3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1.6146695877552501E-3</v>
          </cell>
          <cell r="H569">
            <v>1.5811132932269799E-3</v>
          </cell>
          <cell r="I569">
            <v>3.0493094546424902E-4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1.6146695877552501E-3</v>
          </cell>
          <cell r="H570">
            <v>2.4076692273675903E-3</v>
          </cell>
          <cell r="I570">
            <v>6.235989885709E-4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1.8010834471116934E-5</v>
          </cell>
          <cell r="E571">
            <v>1.9036158198425912E-5</v>
          </cell>
          <cell r="F571">
            <v>1.702478016361365E-2</v>
          </cell>
          <cell r="G571">
            <v>9.587162223369106E-3</v>
          </cell>
          <cell r="H571">
            <v>4.4756388619301375E-2</v>
          </cell>
          <cell r="I571">
            <v>2.2492071600950285E-2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1.8010834471116934E-5</v>
          </cell>
          <cell r="E572">
            <v>1.9036158198425912E-5</v>
          </cell>
          <cell r="F572">
            <v>2.1967607423295357E-2</v>
          </cell>
          <cell r="G572">
            <v>1.1984108283505868E-2</v>
          </cell>
          <cell r="H572">
            <v>5.2655317526395296E-2</v>
          </cell>
          <cell r="I572">
            <v>2.4991502450006798E-2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1.0181063439331299E-2</v>
          </cell>
          <cell r="E573">
            <v>5.2001172377370298E-5</v>
          </cell>
          <cell r="F573">
            <v>2.7323148775309201E-4</v>
          </cell>
          <cell r="G573">
            <v>1.87531985453144E-4</v>
          </cell>
          <cell r="H573">
            <v>3.7261259646138899E-4</v>
          </cell>
          <cell r="I573">
            <v>2.5066069452584102E-4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1.0181063439331299E-2</v>
          </cell>
          <cell r="E574">
            <v>8.7694063003499259E-5</v>
          </cell>
          <cell r="F574">
            <v>3.3150786899910009E-4</v>
          </cell>
          <cell r="G574">
            <v>3.4571626200540113E-4</v>
          </cell>
          <cell r="H574">
            <v>1.6513274201767538E-3</v>
          </cell>
          <cell r="I574">
            <v>6.932194050831759E-4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0.4872870962460899</v>
          </cell>
          <cell r="F575">
            <v>0.48719974207100525</v>
          </cell>
          <cell r="G575">
            <v>0.48723502110304306</v>
          </cell>
          <cell r="H575">
            <v>0.48582908796442298</v>
          </cell>
          <cell r="I575">
            <v>0.48734450731172929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0.75325259800079292</v>
          </cell>
          <cell r="F576">
            <v>0.75311756516319939</v>
          </cell>
          <cell r="G576">
            <v>0.75317209979533373</v>
          </cell>
          <cell r="H576">
            <v>0.75099879621836751</v>
          </cell>
          <cell r="I576">
            <v>0.75334134452143808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1.2405396942468838</v>
          </cell>
          <cell r="F577">
            <v>1.2403173072342044</v>
          </cell>
          <cell r="G577">
            <v>1.2404071208983765</v>
          </cell>
          <cell r="H577">
            <v>1.2368278841827907</v>
          </cell>
          <cell r="I577">
            <v>1.2406858518331672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6.7473281007651403E-2</v>
          </cell>
          <cell r="F578">
            <v>1.3911456773691701E-6</v>
          </cell>
          <cell r="G578">
            <v>8.5070047718116097E-7</v>
          </cell>
          <cell r="H578">
            <v>6.7242397009070906E-2</v>
          </cell>
          <cell r="I578">
            <v>1.86729678680191E-2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6.7473281007651403E-2</v>
          </cell>
          <cell r="F579">
            <v>6.7474672153328696E-2</v>
          </cell>
          <cell r="G579">
            <v>6.7475522853805897E-2</v>
          </cell>
          <cell r="H579">
            <v>6.7283600271185698E-2</v>
          </cell>
          <cell r="I579">
            <v>6.7490108368869095E-2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0.56346987146536009</v>
          </cell>
          <cell r="E580">
            <v>1.127563029868391</v>
          </cell>
          <cell r="F580">
            <v>1.3538760706030866</v>
          </cell>
          <cell r="G580">
            <v>2.6290948891159083</v>
          </cell>
          <cell r="H580">
            <v>6.3575671065046793</v>
          </cell>
          <cell r="I580">
            <v>6.414208314102658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0.56346987146536009</v>
          </cell>
          <cell r="E581">
            <v>1.127563029868391</v>
          </cell>
          <cell r="F581">
            <v>1.3538760706030866</v>
          </cell>
          <cell r="G581">
            <v>2.6290948891159083</v>
          </cell>
          <cell r="H581">
            <v>6.3575671065046793</v>
          </cell>
          <cell r="I581">
            <v>6.414208314102658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4.5549485334807398E-2</v>
          </cell>
          <cell r="E582">
            <v>4.5549453031282897E-2</v>
          </cell>
          <cell r="F582">
            <v>1.8327465734981601E-2</v>
          </cell>
          <cell r="G582">
            <v>0.103004049455904</v>
          </cell>
          <cell r="H582">
            <v>0.166486882105533</v>
          </cell>
          <cell r="I582">
            <v>5.0229133645108899E-2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4.5549485334807398E-2</v>
          </cell>
          <cell r="E583">
            <v>9.1098938366090398E-2</v>
          </cell>
          <cell r="F583">
            <v>0.109426404101072</v>
          </cell>
          <cell r="G583">
            <v>0.21243045355697601</v>
          </cell>
          <cell r="H583">
            <v>0.51366436599211196</v>
          </cell>
          <cell r="I583">
            <v>0.51824701894362502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2.316501751064648E-2</v>
          </cell>
          <cell r="F584">
            <v>2.3202957163772242E-2</v>
          </cell>
          <cell r="G584">
            <v>2.3260223993956278E-2</v>
          </cell>
          <cell r="H584">
            <v>9.125206619983707E-3</v>
          </cell>
          <cell r="I584">
            <v>2.9077267840710116E-2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4.5972291322390231E-2</v>
          </cell>
          <cell r="F585">
            <v>4.6047584716205556E-2</v>
          </cell>
          <cell r="G585">
            <v>4.6161233989257894E-2</v>
          </cell>
          <cell r="H585">
            <v>1.8109490179236555E-2</v>
          </cell>
          <cell r="I585">
            <v>5.7705487484217687E-2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6.9137308833036717E-2</v>
          </cell>
          <cell r="F586">
            <v>6.9250541879977756E-2</v>
          </cell>
          <cell r="G586">
            <v>6.9421457983214224E-2</v>
          </cell>
          <cell r="H586">
            <v>2.7234696799220234E-2</v>
          </cell>
          <cell r="I586">
            <v>8.6782755324927852E-2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3.7612274487172901E-3</v>
          </cell>
          <cell r="F587">
            <v>6.3634300966075198E-6</v>
          </cell>
          <cell r="G587">
            <v>9.2914074384956496E-6</v>
          </cell>
          <cell r="H587">
            <v>1.3837369514896501E-3</v>
          </cell>
          <cell r="I587">
            <v>3.6789860016598801E-3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3.7612274487172901E-3</v>
          </cell>
          <cell r="F588">
            <v>3.7675908788139E-3</v>
          </cell>
          <cell r="G588">
            <v>3.7768822862523899E-3</v>
          </cell>
          <cell r="H588">
            <v>1.4815898049108499E-3</v>
          </cell>
          <cell r="I588">
            <v>4.7214404871836002E-3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5.1767855936629839E-3</v>
          </cell>
          <cell r="H589">
            <v>1.4650247197754911E-2</v>
          </cell>
          <cell r="I589">
            <v>0.10945987044616627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4.4573663028828056E-3</v>
          </cell>
          <cell r="H590">
            <v>1.2000586798243328E-2</v>
          </cell>
          <cell r="I590">
            <v>8.0364164675010341E-2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3.85648994610664E-4</v>
          </cell>
          <cell r="H591">
            <v>3.5681757017699197E-5</v>
          </cell>
          <cell r="I591">
            <v>5.22763360895717E-3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3.85648994610664E-4</v>
          </cell>
          <cell r="H592">
            <v>8.6533749304302946E-4</v>
          </cell>
          <cell r="I592">
            <v>5.9559761851573547E-3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4.2799811077773802</v>
          </cell>
          <cell r="E593">
            <v>3.5062564858050935</v>
          </cell>
          <cell r="F593">
            <v>4.2431603414730565</v>
          </cell>
          <cell r="G593">
            <v>2.1522663918115486</v>
          </cell>
          <cell r="H593">
            <v>0.6788452481386269</v>
          </cell>
          <cell r="I593">
            <v>0.19731521368676469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4.5052432713446073</v>
          </cell>
          <cell r="E594">
            <v>3.6907963008474653</v>
          </cell>
          <cell r="F594">
            <v>4.4664845699716356</v>
          </cell>
          <cell r="G594">
            <v>2.2655435703279458</v>
          </cell>
          <cell r="H594">
            <v>0.7145739454090807</v>
          </cell>
          <cell r="I594">
            <v>0.20770022493343646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9.0873483640661603E-8</v>
          </cell>
          <cell r="E595">
            <v>2.2179533443153899E-5</v>
          </cell>
          <cell r="F595">
            <v>2.4948715022451301E-5</v>
          </cell>
          <cell r="G595">
            <v>6.3685122153969697E-6</v>
          </cell>
          <cell r="H595">
            <v>2.71586752935211E-2</v>
          </cell>
          <cell r="I595">
            <v>7.0009606221899303E-6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0.34576939074981661</v>
          </cell>
          <cell r="E596">
            <v>0.34578609324929399</v>
          </cell>
          <cell r="F596">
            <v>0.34579816021908888</v>
          </cell>
          <cell r="G596">
            <v>0.30773221343276419</v>
          </cell>
          <cell r="H596">
            <v>5.5429487452196981E-2</v>
          </cell>
          <cell r="I596">
            <v>2.8921589169429853E-2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6.6447004169398083</v>
          </cell>
          <cell r="E597">
            <v>6.9687145867866951</v>
          </cell>
          <cell r="F597">
            <v>6.7496989038879427</v>
          </cell>
          <cell r="G597">
            <v>3.6564954472755775</v>
          </cell>
          <cell r="H597">
            <v>1.2627448158394197</v>
          </cell>
          <cell r="I597">
            <v>0.3997583958927578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8.4110131859997619</v>
          </cell>
          <cell r="E598">
            <v>8.798882054023597</v>
          </cell>
          <cell r="F598">
            <v>8.4901873004879818</v>
          </cell>
          <cell r="G598">
            <v>4.5706193090944716</v>
          </cell>
          <cell r="H598">
            <v>1.5589442170857029</v>
          </cell>
          <cell r="I598">
            <v>0.48751023889360706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1.4148047398229599E-4</v>
          </cell>
          <cell r="E599">
            <v>3.4399928533810499E-2</v>
          </cell>
          <cell r="F599">
            <v>3.0748592371621703E-5</v>
          </cell>
          <cell r="G599">
            <v>1.8315802890728101E-5</v>
          </cell>
          <cell r="H599">
            <v>1.7236339450299499E-2</v>
          </cell>
          <cell r="I599">
            <v>2.8882537182553901E-5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0.43771006924765926</v>
          </cell>
          <cell r="E600">
            <v>0.47210515281099558</v>
          </cell>
          <cell r="F600">
            <v>0.47210772379342053</v>
          </cell>
          <cell r="G600">
            <v>0.44840337882740877</v>
          </cell>
          <cell r="H600">
            <v>8.6571418652378412E-2</v>
          </cell>
          <cell r="I600">
            <v>4.1848778746356223E-2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6.5822767828116699</v>
          </cell>
          <cell r="E601">
            <v>7.0678541583503867</v>
          </cell>
          <cell r="F601">
            <v>6.7951640110676417</v>
          </cell>
          <cell r="G601">
            <v>7.8319448686108704</v>
          </cell>
          <cell r="H601">
            <v>9.7473106191310102</v>
          </cell>
          <cell r="I601">
            <v>11.157468520234382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7.1200062681625891</v>
          </cell>
          <cell r="E602">
            <v>7.6289120912896049</v>
          </cell>
          <cell r="F602">
            <v>7.3111363711330206</v>
          </cell>
          <cell r="G602">
            <v>8.3819986863905882</v>
          </cell>
          <cell r="H602">
            <v>10.322508891905416</v>
          </cell>
          <cell r="I602">
            <v>11.744703705509863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6.5822767828116699</v>
          </cell>
          <cell r="E603">
            <v>7.0678541583503867</v>
          </cell>
          <cell r="F603">
            <v>6.7951640110676417</v>
          </cell>
          <cell r="G603">
            <v>7.8319448686108704</v>
          </cell>
          <cell r="H603">
            <v>9.7473106191310102</v>
          </cell>
          <cell r="I603">
            <v>11.157468520234382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0.27274252755323097</v>
          </cell>
          <cell r="F604">
            <v>0.28357105735569099</v>
          </cell>
          <cell r="G604">
            <v>0.282144410114266</v>
          </cell>
          <cell r="H604">
            <v>0.45376973636719697</v>
          </cell>
          <cell r="I604">
            <v>0.49219842062468699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0.63274935771352592</v>
          </cell>
          <cell r="F605">
            <v>0.62573301146989602</v>
          </cell>
          <cell r="G605">
            <v>0.67164657824940999</v>
          </cell>
          <cell r="H605">
            <v>0.79542519334236905</v>
          </cell>
          <cell r="I605">
            <v>0.79551571113293806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0.41008544989517648</v>
          </cell>
          <cell r="E606">
            <v>0.82058916164654472</v>
          </cell>
          <cell r="F606">
            <v>0.84298679312278846</v>
          </cell>
          <cell r="G606">
            <v>1.7709382954144457</v>
          </cell>
          <cell r="H606">
            <v>4.4843177025243497</v>
          </cell>
          <cell r="I606">
            <v>4.6680410086805653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0.41008544989517648</v>
          </cell>
          <cell r="E607">
            <v>0.82058916164654472</v>
          </cell>
          <cell r="F607">
            <v>0.84298679312278846</v>
          </cell>
          <cell r="G607">
            <v>1.7709382954144457</v>
          </cell>
          <cell r="H607">
            <v>4.4843177025243497</v>
          </cell>
          <cell r="I607">
            <v>4.6680410086805653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3.31493598029729E-2</v>
          </cell>
          <cell r="E608">
            <v>3.3149334618824002E-2</v>
          </cell>
          <cell r="F608">
            <v>1.8362061548801399E-3</v>
          </cell>
          <cell r="G608">
            <v>7.49622823962586E-2</v>
          </cell>
          <cell r="H608">
            <v>0.121161227490776</v>
          </cell>
          <cell r="I608">
            <v>4.5730947195580199E-2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3.31493598029729E-2</v>
          </cell>
          <cell r="E609">
            <v>6.6298694421796894E-2</v>
          </cell>
          <cell r="F609">
            <v>6.8134900576676996E-2</v>
          </cell>
          <cell r="G609">
            <v>0.143097182972936</v>
          </cell>
          <cell r="H609">
            <v>0.36231969562258098</v>
          </cell>
          <cell r="I609">
            <v>0.37716718595882098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4.5948890737376721E-2</v>
          </cell>
          <cell r="F610">
            <v>4.5946506028533042E-2</v>
          </cell>
          <cell r="G610">
            <v>4.5964060819603927E-2</v>
          </cell>
          <cell r="H610">
            <v>2.6046810655025892E-3</v>
          </cell>
          <cell r="I610">
            <v>0.57450185801390363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0.49379152032052842</v>
          </cell>
          <cell r="F611">
            <v>0.49376589295528567</v>
          </cell>
          <cell r="G611">
            <v>0.49395454619223417</v>
          </cell>
          <cell r="H611">
            <v>2.7991305179395694E-2</v>
          </cell>
          <cell r="I611">
            <v>6.1739062976964068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0.53974041105790505</v>
          </cell>
          <cell r="F612">
            <v>0.53971239898381862</v>
          </cell>
          <cell r="G612">
            <v>0.53991860701183769</v>
          </cell>
          <cell r="H612">
            <v>3.0595986244898284E-2</v>
          </cell>
          <cell r="I612">
            <v>6.7484081557103037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2.93626423818617E-2</v>
          </cell>
          <cell r="F613">
            <v>1.0974438435707001E-6</v>
          </cell>
          <cell r="G613">
            <v>9.0798628769344998E-6</v>
          </cell>
          <cell r="H613">
            <v>1.61693578027103E-3</v>
          </cell>
          <cell r="I613">
            <v>0.36584801814484302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2.93626423818617E-2</v>
          </cell>
          <cell r="F614">
            <v>2.9363739825705198E-2</v>
          </cell>
          <cell r="G614">
            <v>2.93728196885822E-2</v>
          </cell>
          <cell r="H614">
            <v>1.6644454319410099E-3</v>
          </cell>
          <cell r="I614">
            <v>0.36703887358445297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0.64557413660961127</v>
          </cell>
          <cell r="E615">
            <v>8.197114820055211E-2</v>
          </cell>
          <cell r="F615">
            <v>5.3920711761638748E-2</v>
          </cell>
          <cell r="G615">
            <v>7.7473534256852009E-2</v>
          </cell>
          <cell r="H615">
            <v>0.13905251829958995</v>
          </cell>
          <cell r="I615">
            <v>7.8501869025253371E-2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2.4398399253026722E-2</v>
          </cell>
          <cell r="E616">
            <v>1.2885253932859277E-2</v>
          </cell>
          <cell r="F616">
            <v>9.2698483571607582E-3</v>
          </cell>
          <cell r="G616">
            <v>8.0612807879550993E-3</v>
          </cell>
          <cell r="H616">
            <v>2.4246834154649441E-2</v>
          </cell>
          <cell r="I616">
            <v>1.5861567619946212E-2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0.66997253586263816</v>
          </cell>
          <cell r="E617">
            <v>9.4856402133411316E-2</v>
          </cell>
          <cell r="F617">
            <v>6.3190560118799505E-2</v>
          </cell>
          <cell r="G617">
            <v>8.5534815044807103E-2</v>
          </cell>
          <cell r="H617">
            <v>0.16329935245423938</v>
          </cell>
          <cell r="I617">
            <v>9.4363436645199639E-2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2.3940403656862985</v>
          </cell>
          <cell r="E618">
            <v>1.640405401376733E-3</v>
          </cell>
          <cell r="F618">
            <v>2.2866826962765971</v>
          </cell>
          <cell r="G618">
            <v>1.9728640705893912</v>
          </cell>
          <cell r="H618">
            <v>1.2338627259178583</v>
          </cell>
          <cell r="I618">
            <v>0.64670418045532285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2.6236058802041611</v>
          </cell>
          <cell r="E619">
            <v>1.7927927883898715E-3</v>
          </cell>
          <cell r="F619">
            <v>2.4889063360833705</v>
          </cell>
          <cell r="G619">
            <v>2.1328260222588002</v>
          </cell>
          <cell r="H619">
            <v>1.3161202409790482</v>
          </cell>
          <cell r="I619">
            <v>0.68074124258455049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2.4050417679620899E-5</v>
          </cell>
          <cell r="E620">
            <v>1.5310420146294601E-5</v>
          </cell>
          <cell r="F620">
            <v>0.17676692058292101</v>
          </cell>
          <cell r="G620">
            <v>2.9967395831472302E-5</v>
          </cell>
          <cell r="H620">
            <v>9.3150659413843206E-2</v>
          </cell>
          <cell r="I620">
            <v>8.3568541057524696E-3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0.18501209876912161</v>
          </cell>
          <cell r="E621">
            <v>2.2182818301191842E-4</v>
          </cell>
          <cell r="F621">
            <v>0.176982869862085</v>
          </cell>
          <cell r="G621">
            <v>0.17697783822900501</v>
          </cell>
          <cell r="H621">
            <v>0.12448220035122072</v>
          </cell>
          <cell r="I621">
            <v>7.597859463496448E-2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0.67732262407403709</v>
          </cell>
          <cell r="E622">
            <v>1.35542320832243</v>
          </cell>
          <cell r="F622">
            <v>1.3549404631287796</v>
          </cell>
          <cell r="G622">
            <v>1.3553022392474934</v>
          </cell>
          <cell r="H622">
            <v>4.8216868118085969</v>
          </cell>
          <cell r="I622">
            <v>7.7103301910554078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0.67732262407403709</v>
          </cell>
          <cell r="E623">
            <v>1.35542320832243</v>
          </cell>
          <cell r="F623">
            <v>1.3549404631287796</v>
          </cell>
          <cell r="G623">
            <v>1.3553022392474934</v>
          </cell>
          <cell r="H623">
            <v>4.8216868118085969</v>
          </cell>
          <cell r="I623">
            <v>7.7103301910554078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5.4753951630882897E-2</v>
          </cell>
          <cell r="E624">
            <v>5.47535977386144E-2</v>
          </cell>
          <cell r="F624">
            <v>5.0398180875000303E-6</v>
          </cell>
          <cell r="G624">
            <v>2.8192727929753299E-6</v>
          </cell>
          <cell r="H624">
            <v>0.20012858189975699</v>
          </cell>
          <cell r="I624">
            <v>0.28376390580757699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5.4753951630882897E-2</v>
          </cell>
          <cell r="E625">
            <v>0.109507549369497</v>
          </cell>
          <cell r="F625">
            <v>0.109512589187585</v>
          </cell>
          <cell r="G625">
            <v>0.10951540846037799</v>
          </cell>
          <cell r="H625">
            <v>0.38957650516308701</v>
          </cell>
          <cell r="I625">
            <v>0.62294434572580504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4.0112195765632221E-2</v>
          </cell>
          <cell r="F626">
            <v>4.0114390048780493E-2</v>
          </cell>
          <cell r="G626">
            <v>4.013116818725939E-2</v>
          </cell>
          <cell r="H626">
            <v>2.3344985330614517E-3</v>
          </cell>
          <cell r="I626">
            <v>3.4571300449487917E-3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0.19674536548143198</v>
          </cell>
          <cell r="F627">
            <v>0.19675612816923158</v>
          </cell>
          <cell r="G627">
            <v>0.19683842286599693</v>
          </cell>
          <cell r="H627">
            <v>1.1450426942136332E-2</v>
          </cell>
          <cell r="I627">
            <v>1.6956795837964504E-2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0.23685756124706445</v>
          </cell>
          <cell r="F628">
            <v>0.23687051821801211</v>
          </cell>
          <cell r="G628">
            <v>0.23696959105325638</v>
          </cell>
          <cell r="H628">
            <v>1.3784925475197799E-2</v>
          </cell>
          <cell r="I628">
            <v>2.0413925882913273E-2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1.2885737380704599E-2</v>
          </cell>
          <cell r="F629">
            <v>1.7316005259647999E-6</v>
          </cell>
          <cell r="G629">
            <v>4.96336498911332E-6</v>
          </cell>
          <cell r="H629">
            <v>7.2504291640450996E-4</v>
          </cell>
          <cell r="I629">
            <v>5.7534268164988601E-4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1.2885737380704599E-2</v>
          </cell>
          <cell r="F630">
            <v>1.2887468981230599E-2</v>
          </cell>
          <cell r="G630">
            <v>1.2892432346219699E-2</v>
          </cell>
          <cell r="H630">
            <v>7.49759529087798E-4</v>
          </cell>
          <cell r="I630">
            <v>1.1104219790290899E-3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D631">
            <v>6.1308386824524998E-8</v>
          </cell>
          <cell r="E631">
            <v>0.63549509970854579</v>
          </cell>
          <cell r="F631">
            <v>0.63429058158548612</v>
          </cell>
          <cell r="G631">
            <v>0.4061532838227348</v>
          </cell>
          <cell r="H631">
            <v>6.0666263393148678E-2</v>
          </cell>
          <cell r="I631">
            <v>3.7596089999723269E-2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2.9999739183992761E-7</v>
          </cell>
          <cell r="E632">
            <v>0.6355220466156094</v>
          </cell>
          <cell r="F632">
            <v>0.6343174122825268</v>
          </cell>
          <cell r="G632">
            <v>0.40617656327142027</v>
          </cell>
          <cell r="H632">
            <v>6.0670915880946502E-2</v>
          </cell>
          <cell r="I632">
            <v>3.7598663505681744E-2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5.6997268003126399E-2</v>
          </cell>
          <cell r="E633">
            <v>4.4245322670072697E-3</v>
          </cell>
          <cell r="F633">
            <v>3.0721456704281699E-4</v>
          </cell>
          <cell r="G633">
            <v>2.4845268118485199E-4</v>
          </cell>
          <cell r="H633">
            <v>5.5716600919331104E-3</v>
          </cell>
          <cell r="I633">
            <v>1.5639419746637799E-4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5.6997268003126399E-2</v>
          </cell>
          <cell r="E634">
            <v>6.1021085397071434E-2</v>
          </cell>
          <cell r="F634">
            <v>6.1023154613695452E-2</v>
          </cell>
          <cell r="G634">
            <v>5.4305704180749488E-2</v>
          </cell>
          <cell r="H634">
            <v>9.7816943120357502E-3</v>
          </cell>
          <cell r="I634">
            <v>5.1038255461372745E-3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0.42662749123911231</v>
          </cell>
          <cell r="F635">
            <v>0.42648557034637175</v>
          </cell>
          <cell r="G635">
            <v>0.42655647803755242</v>
          </cell>
          <cell r="H635">
            <v>0.42675948746783121</v>
          </cell>
          <cell r="I635">
            <v>2.4574362284571021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0.42662749123911231</v>
          </cell>
          <cell r="F636">
            <v>0.42648557034637175</v>
          </cell>
          <cell r="G636">
            <v>0.42655647803755242</v>
          </cell>
          <cell r="H636">
            <v>0.42675948746783121</v>
          </cell>
          <cell r="I636">
            <v>2.4574362284571021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3.4470322024974E-2</v>
          </cell>
          <cell r="F637">
            <v>8.3638130508029004E-7</v>
          </cell>
          <cell r="G637">
            <v>1.05988710806058E-6</v>
          </cell>
          <cell r="H637">
            <v>1.1725233646769099E-5</v>
          </cell>
          <cell r="I637">
            <v>0.17860656287128501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3.4470322024974E-2</v>
          </cell>
          <cell r="F638">
            <v>3.4471158406279102E-2</v>
          </cell>
          <cell r="G638">
            <v>3.4472218293387098E-2</v>
          </cell>
          <cell r="H638">
            <v>3.4487776171951E-2</v>
          </cell>
          <cell r="I638">
            <v>0.19855117595489499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6.4920339353504953E-3</v>
          </cell>
          <cell r="F639">
            <v>6.5533559299858889E-3</v>
          </cell>
          <cell r="G639">
            <v>6.68223155959927E-3</v>
          </cell>
          <cell r="H639">
            <v>7.5914747071840483E-3</v>
          </cell>
          <cell r="I639">
            <v>7.3216169210150788E-3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6.4920339353504953E-3</v>
          </cell>
          <cell r="F640">
            <v>6.5533559299858889E-3</v>
          </cell>
          <cell r="G640">
            <v>6.68223155959927E-3</v>
          </cell>
          <cell r="H640">
            <v>7.5914747071840483E-3</v>
          </cell>
          <cell r="I640">
            <v>7.3216169210150788E-3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3.5291101267556798E-4</v>
          </cell>
          <cell r="F641">
            <v>3.3677126490829999E-6</v>
          </cell>
          <cell r="G641">
            <v>7.0259918028288402E-6</v>
          </cell>
          <cell r="H641">
            <v>4.5112259137289702E-5</v>
          </cell>
          <cell r="I641">
            <v>2.12110892432322E-4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3.5291101267556798E-4</v>
          </cell>
          <cell r="F642">
            <v>3.56278725324651E-4</v>
          </cell>
          <cell r="G642">
            <v>3.6330471712748001E-4</v>
          </cell>
          <cell r="H642">
            <v>4.1280869231675299E-4</v>
          </cell>
          <cell r="I642">
            <v>3.9810187535904701E-4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1.03041438188614</v>
          </cell>
          <cell r="G643">
            <v>1.02466110724978</v>
          </cell>
          <cell r="H643">
            <v>1.50050382594401</v>
          </cell>
          <cell r="I643">
            <v>0.46530338107124197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3.6539517088160847E-2</v>
          </cell>
          <cell r="G644">
            <v>3.7788920267367819E-2</v>
          </cell>
          <cell r="H644">
            <v>5.9062384638221707E-2</v>
          </cell>
          <cell r="I644">
            <v>1.9305140278487693E-2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1.8269758544080424E-2</v>
          </cell>
          <cell r="G645">
            <v>1.8167750128542229E-2</v>
          </cell>
          <cell r="H645">
            <v>2.6604677764964748E-2</v>
          </cell>
          <cell r="I645">
            <v>8.2500599480716703E-3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3.6539517088160847E-2</v>
          </cell>
          <cell r="G646">
            <v>3.7788920267367819E-2</v>
          </cell>
          <cell r="H646">
            <v>5.9062384638221707E-2</v>
          </cell>
          <cell r="I646">
            <v>1.9305140278487693E-2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2.3115242521809799E-5</v>
          </cell>
          <cell r="F647">
            <v>3.1313719370534301E-3</v>
          </cell>
          <cell r="G647">
            <v>1.89209406369719E-5</v>
          </cell>
          <cell r="H647">
            <v>7.4298517450397606E-5</v>
          </cell>
          <cell r="I647">
            <v>8.2281457846190702E-6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2.3115242521809799E-5</v>
          </cell>
          <cell r="F648">
            <v>3.1536153336437587E-3</v>
          </cell>
          <cell r="G648">
            <v>3.1677556604025815E-3</v>
          </cell>
          <cell r="H648">
            <v>4.8926196974154361E-3</v>
          </cell>
          <cell r="I648">
            <v>1.8595963312772216E-3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1.0653478633361982E-2</v>
          </cell>
          <cell r="H649">
            <v>9.5915433651475365E-3</v>
          </cell>
          <cell r="I649">
            <v>1.8704675145784226E-3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2.322421990327317E-3</v>
          </cell>
          <cell r="H650">
            <v>9.5251005084969875E-3</v>
          </cell>
          <cell r="I650">
            <v>1.8721117685523284E-3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1.2975900623689288E-2</v>
          </cell>
          <cell r="H651">
            <v>1.9116643873644531E-2</v>
          </cell>
          <cell r="I651">
            <v>3.7425792831307513E-3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0.27093128883025236</v>
          </cell>
          <cell r="F652">
            <v>0.2708498335279943</v>
          </cell>
          <cell r="G652">
            <v>0.27088294336614238</v>
          </cell>
          <cell r="H652">
            <v>0.27092987044236394</v>
          </cell>
          <cell r="I652">
            <v>0.15670759753133851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0.27093128883025236</v>
          </cell>
          <cell r="F653">
            <v>0.2708498335279943</v>
          </cell>
          <cell r="G653">
            <v>0.27088294336614238</v>
          </cell>
          <cell r="H653">
            <v>0.27092987044236394</v>
          </cell>
          <cell r="I653">
            <v>0.15670759753133851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2.18912247073185E-2</v>
          </cell>
          <cell r="F654">
            <v>4.5698414702706902E-7</v>
          </cell>
          <cell r="G654">
            <v>5.7414276540233795E-7</v>
          </cell>
          <cell r="H654">
            <v>2.0481253503685298E-6</v>
          </cell>
          <cell r="I654">
            <v>4.5582943344574698E-6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2.18912247073185E-2</v>
          </cell>
          <cell r="F655">
            <v>2.1891681691465499E-2</v>
          </cell>
          <cell r="G655">
            <v>2.1892255834230899E-2</v>
          </cell>
          <cell r="H655">
            <v>2.18955770183396E-2</v>
          </cell>
          <cell r="I655">
            <v>1.2664157434108999E-2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1.1071560360588352E-3</v>
          </cell>
          <cell r="G656">
            <v>1.2153370594739105E-3</v>
          </cell>
          <cell r="H656">
            <v>1.3565526711950546E-3</v>
          </cell>
          <cell r="I656">
            <v>1.4209108830286403E-3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1.1071560360588352E-3</v>
          </cell>
          <cell r="G657">
            <v>1.2153370594739105E-3</v>
          </cell>
          <cell r="H657">
            <v>1.3565526711950546E-3</v>
          </cell>
          <cell r="I657">
            <v>1.4209108830286403E-3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5.1824486781698497E-7</v>
          </cell>
          <cell r="F658">
            <v>1.0420352817719099E-4</v>
          </cell>
          <cell r="G658">
            <v>3.6508232158744602E-6</v>
          </cell>
          <cell r="H658">
            <v>2.5721275963723299E-6</v>
          </cell>
          <cell r="I658">
            <v>1.2107350519977901E-6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5.1824486781698497E-7</v>
          </cell>
          <cell r="F659">
            <v>1.0466832340202723E-4</v>
          </cell>
          <cell r="G659">
            <v>1.0822934369797921E-4</v>
          </cell>
          <cell r="H659">
            <v>1.2234595125863216E-4</v>
          </cell>
          <cell r="I659">
            <v>1.2340849132012346E-4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0.38583938816191438</v>
          </cell>
          <cell r="E660">
            <v>0.66813659923534652</v>
          </cell>
          <cell r="F660">
            <v>1.1300386975951116</v>
          </cell>
          <cell r="G660">
            <v>1.5772499716866679</v>
          </cell>
          <cell r="H660">
            <v>2.0749852311819521</v>
          </cell>
          <cell r="I660">
            <v>4.7289877662438773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0.47664383762393381</v>
          </cell>
          <cell r="E661">
            <v>0.61945360805462291</v>
          </cell>
          <cell r="F661">
            <v>0.97173083457554343</v>
          </cell>
          <cell r="G661">
            <v>1.1195494658886465</v>
          </cell>
          <cell r="H661">
            <v>1.550548340152174</v>
          </cell>
          <cell r="I661">
            <v>5.023051852588468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1.2875830897520901</v>
          </cell>
          <cell r="F662">
            <v>2.1017695321706564</v>
          </cell>
          <cell r="G662">
            <v>2.6967994375753142</v>
          </cell>
          <cell r="H662">
            <v>3.6255335713341257</v>
          </cell>
          <cell r="I662">
            <v>9.7520396188323488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0.23668028282597406</v>
          </cell>
          <cell r="F663">
            <v>0.23665336309441984</v>
          </cell>
          <cell r="G663">
            <v>0.23668225609165242</v>
          </cell>
          <cell r="H663">
            <v>7.4824735032892262E-3</v>
          </cell>
          <cell r="I663">
            <v>5.8838760288759378E-3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4.1271751788178407E-2</v>
          </cell>
          <cell r="F664">
            <v>4.1267057588620905E-2</v>
          </cell>
          <cell r="G664">
            <v>4.1272095881612444E-2</v>
          </cell>
          <cell r="H664">
            <v>1.3047761541523904E-3</v>
          </cell>
          <cell r="I664">
            <v>1.0260164814604943E-3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0.27795203461415224</v>
          </cell>
          <cell r="F665">
            <v>0.27792042068304068</v>
          </cell>
          <cell r="G665">
            <v>0.2779543519732649</v>
          </cell>
          <cell r="H665">
            <v>8.7872496574416155E-3</v>
          </cell>
          <cell r="I665">
            <v>6.9098925103364232E-3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1.5301452468111399E-6</v>
          </cell>
          <cell r="G666">
            <v>1.9070285263896801E-6</v>
          </cell>
          <cell r="H666">
            <v>4.6630136194584701E-4</v>
          </cell>
          <cell r="I666">
            <v>3.2711800639386399E-5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1.51203719375057E-2</v>
          </cell>
          <cell r="G667">
            <v>1.5122278966032099E-2</v>
          </cell>
          <cell r="H667">
            <v>4.7747341031565798E-4</v>
          </cell>
          <cell r="I667">
            <v>3.75182467272793E-4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1.5880706724438687E-2</v>
          </cell>
          <cell r="F668">
            <v>6.3856562549997595E-2</v>
          </cell>
          <cell r="G668">
            <v>0.14078547813590875</v>
          </cell>
          <cell r="H668">
            <v>0.2366825486881553</v>
          </cell>
          <cell r="I668">
            <v>0.52915276982277581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1.5882395220001386E-2</v>
          </cell>
          <cell r="F669">
            <v>6.38608997322542E-2</v>
          </cell>
          <cell r="G669">
            <v>0.14079452770100731</v>
          </cell>
          <cell r="H669">
            <v>0.23669941375609044</v>
          </cell>
          <cell r="I669">
            <v>0.52917748633754136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4.5112170721561698E-4</v>
          </cell>
          <cell r="E670">
            <v>2.8992865681186099E-3</v>
          </cell>
          <cell r="F670">
            <v>6.1317144066162397E-3</v>
          </cell>
          <cell r="G670">
            <v>1.09193888329238E-2</v>
          </cell>
          <cell r="H670">
            <v>1.9059337702284102E-2</v>
          </cell>
          <cell r="I670">
            <v>3.8354188837415502E-2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4.5112170721561698E-4</v>
          </cell>
          <cell r="E671">
            <v>3.2851582031641741E-3</v>
          </cell>
          <cell r="F671">
            <v>9.3421642489695898E-3</v>
          </cell>
          <cell r="G671">
            <v>2.009573248746107E-2</v>
          </cell>
          <cell r="H671">
            <v>3.7358446870890905E-2</v>
          </cell>
          <cell r="I671">
            <v>5.6209481068913311E-2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2.0513911000473138E-2</v>
          </cell>
          <cell r="G672">
            <v>2.0971597533603038E-2</v>
          </cell>
          <cell r="H672">
            <v>2.1113112755860915E-2</v>
          </cell>
          <cell r="I672">
            <v>2.1125501321772263E-2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2.0513911000473138E-2</v>
          </cell>
          <cell r="G673">
            <v>2.0971597533603038E-2</v>
          </cell>
          <cell r="H673">
            <v>2.1113112755860915E-2</v>
          </cell>
          <cell r="I673">
            <v>2.1125501321772263E-2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1.0332018271016401E-3</v>
          </cell>
          <cell r="G674">
            <v>6.6469339739926394E-5</v>
          </cell>
          <cell r="H674">
            <v>1.8723455611470801E-3</v>
          </cell>
          <cell r="I674">
            <v>1.30100803893491E-3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2.9792139837727001E-3</v>
          </cell>
          <cell r="G675">
            <v>3.0456833235126299E-3</v>
          </cell>
          <cell r="H675">
            <v>3.0657761447972398E-3</v>
          </cell>
          <cell r="I675">
            <v>3.0680346107858701E-3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1.2957617619500501</v>
          </cell>
          <cell r="E676">
            <v>1.4868895073328308</v>
          </cell>
          <cell r="F676">
            <v>1.4868920233808596</v>
          </cell>
          <cell r="G676">
            <v>1.4868950246370429</v>
          </cell>
          <cell r="H676">
            <v>1.4869235892952037</v>
          </cell>
          <cell r="I676">
            <v>1.486932192336976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1.4397352910556114</v>
          </cell>
          <cell r="E677">
            <v>1.6520994525920345</v>
          </cell>
          <cell r="F677">
            <v>1.6521022482009551</v>
          </cell>
          <cell r="G677">
            <v>1.6521055829300462</v>
          </cell>
          <cell r="H677">
            <v>1.6521373214391164</v>
          </cell>
          <cell r="I677">
            <v>1.6521468803744195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1.5702683879919601E-2</v>
          </cell>
          <cell r="F678">
            <v>7.9490600992400797E-6</v>
          </cell>
          <cell r="G678">
            <v>5.6373558894769304E-6</v>
          </cell>
          <cell r="H678">
            <v>3.5268080839341603E-2</v>
          </cell>
          <cell r="I678">
            <v>5.8792364826035899E-2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0.12038338207480825</v>
          </cell>
          <cell r="F679">
            <v>0.1203894384743916</v>
          </cell>
          <cell r="G679">
            <v>0.12039194321400616</v>
          </cell>
          <cell r="H679">
            <v>0.12050113603055415</v>
          </cell>
          <cell r="I679">
            <v>0.12043803677965179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7.013508980045634E-3</v>
          </cell>
          <cell r="F680">
            <v>7.0171653887132054E-3</v>
          </cell>
          <cell r="G680">
            <v>7.0221051409404232E-3</v>
          </cell>
          <cell r="H680">
            <v>7.0396200630742567E-3</v>
          </cell>
          <cell r="I680">
            <v>4.0999809549067514E-3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7.013508980045634E-3</v>
          </cell>
          <cell r="F681">
            <v>7.0171653887132054E-3</v>
          </cell>
          <cell r="G681">
            <v>7.0221051409404232E-3</v>
          </cell>
          <cell r="H681">
            <v>7.0396200630742567E-3</v>
          </cell>
          <cell r="I681">
            <v>4.0999809549067514E-3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5.6641196740163499E-4</v>
          </cell>
          <cell r="F682">
            <v>3.3652714136568298E-7</v>
          </cell>
          <cell r="G682">
            <v>4.1891662838615199E-7</v>
          </cell>
          <cell r="H682">
            <v>5.7264325741593397E-7</v>
          </cell>
          <cell r="I682">
            <v>1.43938298905856E-6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5.6641196740163499E-4</v>
          </cell>
          <cell r="F683">
            <v>5.6674849454300101E-4</v>
          </cell>
          <cell r="G683">
            <v>5.6716741117138702E-4</v>
          </cell>
          <cell r="H683">
            <v>5.6862728607299205E-4</v>
          </cell>
          <cell r="I683">
            <v>3.3102968421625201E-4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0.16979746122486084</v>
          </cell>
          <cell r="E684">
            <v>0.19484215514770495</v>
          </cell>
          <cell r="F684">
            <v>0.12956490971058029</v>
          </cell>
          <cell r="G684">
            <v>0.13481419635882499</v>
          </cell>
          <cell r="H684">
            <v>0.14379779273029492</v>
          </cell>
          <cell r="I684">
            <v>0.1552647168813579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0.27167593795977757</v>
          </cell>
          <cell r="E685">
            <v>0.31174744823632777</v>
          </cell>
          <cell r="F685">
            <v>0.20730385553692865</v>
          </cell>
          <cell r="G685">
            <v>0.21570271417411993</v>
          </cell>
          <cell r="H685">
            <v>0.23007646836847195</v>
          </cell>
          <cell r="I685">
            <v>0.24842354701017264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2.0129546747644201E-3</v>
          </cell>
          <cell r="F686">
            <v>4.4134374312278797E-6</v>
          </cell>
          <cell r="G686">
            <v>3.5795422896828299E-6</v>
          </cell>
          <cell r="H686">
            <v>4.2312959122066899E-3</v>
          </cell>
          <cell r="I686">
            <v>5.2103031791537304E-3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1.3253506086280271E-2</v>
          </cell>
          <cell r="F687">
            <v>1.3236916569605073E-2</v>
          </cell>
          <cell r="G687">
            <v>1.3224067816945585E-2</v>
          </cell>
          <cell r="H687">
            <v>1.0009454267064906E-2</v>
          </cell>
          <cell r="I687">
            <v>1.0722326189593293E-2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7.5083683874026405E-2</v>
          </cell>
          <cell r="F688">
            <v>7.5077219659612324E-2</v>
          </cell>
          <cell r="G688">
            <v>7.5087290239406509E-2</v>
          </cell>
          <cell r="H688">
            <v>1.3499044276264586E-3</v>
          </cell>
          <cell r="I688">
            <v>1.1202432670098519E-3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0.28989966019407232</v>
          </cell>
          <cell r="F689">
            <v>0.28987470172819263</v>
          </cell>
          <cell r="G689">
            <v>0.28991358444557797</v>
          </cell>
          <cell r="H689">
            <v>5.2120089834691618E-3</v>
          </cell>
          <cell r="I689">
            <v>4.3252824806215536E-3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0.36498334406809846</v>
          </cell>
          <cell r="F690">
            <v>0.36495192138780497</v>
          </cell>
          <cell r="G690">
            <v>0.36500087468498477</v>
          </cell>
          <cell r="H690">
            <v>6.5619134110956176E-3</v>
          </cell>
          <cell r="I690">
            <v>5.4455257476314035E-3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1.98551607174671E-2</v>
          </cell>
          <cell r="F691">
            <v>6.5162089078095104E-7</v>
          </cell>
          <cell r="G691">
            <v>1.7743175504475401E-6</v>
          </cell>
          <cell r="H691">
            <v>3.47325522391601E-4</v>
          </cell>
          <cell r="I691">
            <v>4.0505797997947797E-5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1.98551607174671E-2</v>
          </cell>
          <cell r="F692">
            <v>1.9855812338357901E-2</v>
          </cell>
          <cell r="G692">
            <v>1.98575866559083E-2</v>
          </cell>
          <cell r="H692">
            <v>3.5676260631181E-4</v>
          </cell>
          <cell r="I692">
            <v>2.9600198926853E-4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2.8821002438520781E-3</v>
          </cell>
          <cell r="H693">
            <v>7.1401463020381853E-3</v>
          </cell>
          <cell r="I693">
            <v>6.8007818780529104E-3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2.8367944763858354E-3</v>
          </cell>
          <cell r="H694">
            <v>7.0793671612312589E-3</v>
          </cell>
          <cell r="I694">
            <v>6.7976563709094169E-3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5.7188947202379105E-3</v>
          </cell>
          <cell r="H695">
            <v>1.4219513463269447E-2</v>
          </cell>
          <cell r="I695">
            <v>1.3598438248962334E-2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1.7051287561952472E-2</v>
          </cell>
          <cell r="I696">
            <v>3.7283047436493494E-2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1.7051287561952472E-2</v>
          </cell>
          <cell r="I697">
            <v>3.7283047436493494E-2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2.50001282069312E-3</v>
          </cell>
          <cell r="I698">
            <v>2.2201436112775199E-3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2.50162826821716E-3</v>
          </cell>
          <cell r="I699">
            <v>3.0764511194981601E-3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2.6751057243110544E-3</v>
          </cell>
          <cell r="H700">
            <v>4.8838862744537493E-3</v>
          </cell>
          <cell r="I700">
            <v>4.016438761704033E-3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2.3033455599917696E-3</v>
          </cell>
          <cell r="H701">
            <v>4.0005810385447312E-3</v>
          </cell>
          <cell r="I701">
            <v>3.1299547709818733E-3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2.8554213224162402E-4</v>
          </cell>
          <cell r="H702">
            <v>1.8437335832176799E-5</v>
          </cell>
          <cell r="I702">
            <v>7.8515309109885508E-6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2.8554213224162402E-4</v>
          </cell>
          <cell r="H703">
            <v>5.1914381994488923E-4</v>
          </cell>
          <cell r="I703">
            <v>4.2566145714199481E-4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1.317044207962532</v>
          </cell>
          <cell r="E704">
            <v>1.4633817561239104</v>
          </cell>
          <cell r="F704">
            <v>1.4147995017065957</v>
          </cell>
          <cell r="G704">
            <v>1.4987207516773906</v>
          </cell>
          <cell r="H704">
            <v>1.5825923277462695</v>
          </cell>
          <cell r="I704">
            <v>1.4947384719569217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1.7104470233279645</v>
          </cell>
          <cell r="E705">
            <v>1.895572222958434</v>
          </cell>
          <cell r="F705">
            <v>1.8255477441375405</v>
          </cell>
          <cell r="G705">
            <v>1.9214368611248598</v>
          </cell>
          <cell r="H705">
            <v>2.0032814275269248</v>
          </cell>
          <cell r="I705">
            <v>1.8920740151353437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0.109460008715644</v>
          </cell>
          <cell r="F706">
            <v>7.5821186777734306E-2</v>
          </cell>
          <cell r="G706">
            <v>5.8120528316704799E-2</v>
          </cell>
          <cell r="H706">
            <v>6.17645542710051E-2</v>
          </cell>
          <cell r="I706">
            <v>8.9614198906757897E-2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0.15586403828883957</v>
          </cell>
          <cell r="F707">
            <v>0.13718776087739601</v>
          </cell>
          <cell r="G707">
            <v>0.124599826499247</v>
          </cell>
          <cell r="H707">
            <v>0.14261054497369202</v>
          </cell>
          <cell r="I707">
            <v>0.16153171250410109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5.9890321043743226E-3</v>
          </cell>
          <cell r="F708">
            <v>5.9927257688318237E-3</v>
          </cell>
          <cell r="G708">
            <v>5.9976361328159837E-3</v>
          </cell>
          <cell r="H708">
            <v>6.015054611356486E-3</v>
          </cell>
          <cell r="I708">
            <v>3.5064436358100029E-3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5.9890321043743226E-3</v>
          </cell>
          <cell r="F709">
            <v>5.9927257688318237E-3</v>
          </cell>
          <cell r="G709">
            <v>5.9976361328159837E-3</v>
          </cell>
          <cell r="H709">
            <v>6.015054611356486E-3</v>
          </cell>
          <cell r="I709">
            <v>3.5064436358100029E-3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4.8360895540332699E-4</v>
          </cell>
          <cell r="F710">
            <v>3.3596062416070702E-7</v>
          </cell>
          <cell r="G710">
            <v>4.1701076657830801E-7</v>
          </cell>
          <cell r="H710">
            <v>5.63812473557495E-7</v>
          </cell>
          <cell r="I710">
            <v>1.34389061842828E-6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4.8360895540332699E-4</v>
          </cell>
          <cell r="F711">
            <v>4.8394491602748698E-4</v>
          </cell>
          <cell r="G711">
            <v>4.8436192679406602E-4</v>
          </cell>
          <cell r="H711">
            <v>4.8581410431783502E-4</v>
          </cell>
          <cell r="I711">
            <v>2.83055630234849E-4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4.1091458914967698E-4</v>
          </cell>
          <cell r="F712">
            <v>4.1191949997330582E-4</v>
          </cell>
          <cell r="G712">
            <v>4.1457930375655148E-4</v>
          </cell>
          <cell r="H712">
            <v>2.6708687069968324E-4</v>
          </cell>
          <cell r="I712">
            <v>1.7649727804136138E-4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2.3849458255460398E-3</v>
          </cell>
          <cell r="F713">
            <v>2.3907783219750929E-3</v>
          </cell>
          <cell r="G713">
            <v>2.406215807275262E-3</v>
          </cell>
          <cell r="H713">
            <v>1.5501706051652012E-3</v>
          </cell>
          <cell r="I713">
            <v>1.0243891494727553E-3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2.7958604146957173E-3</v>
          </cell>
          <cell r="F714">
            <v>2.8026978219483981E-3</v>
          </cell>
          <cell r="G714">
            <v>2.8207951110318145E-3</v>
          </cell>
          <cell r="H714">
            <v>1.8172574758648847E-3</v>
          </cell>
          <cell r="I714">
            <v>1.2008864275141176E-3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1.51801172343845E-4</v>
          </cell>
          <cell r="F715">
            <v>4.0216922118483798E-7</v>
          </cell>
          <cell r="G715">
            <v>1.0013178273462999E-6</v>
          </cell>
          <cell r="H715">
            <v>3.9904754862277201E-5</v>
          </cell>
          <cell r="I715">
            <v>1.1578962135848701E-5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1.51801172343845E-4</v>
          </cell>
          <cell r="F716">
            <v>1.5220334156502901E-4</v>
          </cell>
          <cell r="G716">
            <v>1.5320465939237601E-4</v>
          </cell>
          <cell r="H716">
            <v>9.8600023902468801E-5</v>
          </cell>
          <cell r="I716">
            <v>6.5047553916899601E-5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1.8770759670959944</v>
          </cell>
          <cell r="E717">
            <v>2.1600879078609716</v>
          </cell>
          <cell r="F717">
            <v>2.1225140066019521</v>
          </cell>
          <cell r="G717">
            <v>2.2249371743198276</v>
          </cell>
          <cell r="H717">
            <v>2.302058405159686</v>
          </cell>
          <cell r="I717">
            <v>2.1218372019916152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1.8770759670959944</v>
          </cell>
          <cell r="E718">
            <v>2.1600879078609716</v>
          </cell>
          <cell r="F718">
            <v>2.1225140066019521</v>
          </cell>
          <cell r="G718">
            <v>2.2249371743198276</v>
          </cell>
          <cell r="H718">
            <v>2.302058405159686</v>
          </cell>
          <cell r="I718">
            <v>2.1218372019916152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2.0856399634399918</v>
          </cell>
          <cell r="E719">
            <v>2.4000976754010788</v>
          </cell>
          <cell r="F719">
            <v>2.3583488962243915</v>
          </cell>
          <cell r="G719">
            <v>2.4721524159109198</v>
          </cell>
          <cell r="H719">
            <v>2.5578426723996519</v>
          </cell>
          <cell r="I719">
            <v>2.3575968911017937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1.54637946849533E-4</v>
          </cell>
          <cell r="E720">
            <v>2.37143095101203E-2</v>
          </cell>
          <cell r="F720">
            <v>1.14979827293055E-4</v>
          </cell>
          <cell r="G720">
            <v>8.36568328829837E-3</v>
          </cell>
          <cell r="H720">
            <v>4.7021402471328397E-2</v>
          </cell>
          <cell r="I720">
            <v>9.1686269837201295E-2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0.15066550607104354</v>
          </cell>
          <cell r="E721">
            <v>0.17437842951880339</v>
          </cell>
          <cell r="F721">
            <v>0.17447378285962439</v>
          </cell>
          <cell r="G721">
            <v>0.18281787873634528</v>
          </cell>
          <cell r="H721">
            <v>0.19338709174450269</v>
          </cell>
          <cell r="I721">
            <v>0.18527295680694592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1.1081447176043213</v>
          </cell>
          <cell r="E722">
            <v>1.4008070866430999</v>
          </cell>
          <cell r="F722">
            <v>2.523147695746522</v>
          </cell>
          <cell r="G722">
            <v>3.9374648883178982</v>
          </cell>
          <cell r="H722">
            <v>3.9475501082176261</v>
          </cell>
          <cell r="I722">
            <v>5.2447090022703398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0.35967278335253</v>
          </cell>
          <cell r="E723">
            <v>0.45106751949834989</v>
          </cell>
          <cell r="F723">
            <v>0.80294330380183709</v>
          </cell>
          <cell r="G723">
            <v>1.2290111323962554</v>
          </cell>
          <cell r="H723">
            <v>1.1866788081931943</v>
          </cell>
          <cell r="I723">
            <v>1.5204965575718452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1.1081447176043213</v>
          </cell>
          <cell r="E724">
            <v>1.4008070866430999</v>
          </cell>
          <cell r="F724">
            <v>2.523147695746522</v>
          </cell>
          <cell r="G724">
            <v>3.9374648883178982</v>
          </cell>
          <cell r="H724">
            <v>3.9475501082176261</v>
          </cell>
          <cell r="I724">
            <v>5.2447090022703398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1.74482739401133E-2</v>
          </cell>
          <cell r="F725">
            <v>6.0917715812954E-2</v>
          </cell>
          <cell r="G725">
            <v>7.6196306838911598E-2</v>
          </cell>
          <cell r="H725">
            <v>9.8287003117972005E-2</v>
          </cell>
          <cell r="I725">
            <v>0.19567195565800899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7.7709220364074225E-2</v>
          </cell>
          <cell r="F726">
            <v>0.13862061612528079</v>
          </cell>
          <cell r="G726">
            <v>0.21480716923158255</v>
          </cell>
          <cell r="H726">
            <v>0.21671396898859405</v>
          </cell>
          <cell r="I726">
            <v>0.29052018394128198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6.2524896359808665E-4</v>
          </cell>
          <cell r="F727">
            <v>6.2873393977878141E-4</v>
          </cell>
          <cell r="G727">
            <v>6.3251191212764077E-4</v>
          </cell>
          <cell r="H727">
            <v>6.5011091980276777E-4</v>
          </cell>
          <cell r="I727">
            <v>3.9460802897984393E-4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6.2524896359808665E-4</v>
          </cell>
          <cell r="F728">
            <v>6.2873393977878141E-4</v>
          </cell>
          <cell r="G728">
            <v>6.3251191212764077E-4</v>
          </cell>
          <cell r="H728">
            <v>6.5011091980276777E-4</v>
          </cell>
          <cell r="I728">
            <v>3.9460802897984393E-4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5.0073762047694898E-5</v>
          </cell>
          <cell r="F729">
            <v>3.0798253366341099E-7</v>
          </cell>
          <cell r="G729">
            <v>3.2693333153418402E-7</v>
          </cell>
          <cell r="H729">
            <v>5.2112298802791295E-7</v>
          </cell>
          <cell r="I729">
            <v>5.4393676854911003E-7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5.0073762047694898E-5</v>
          </cell>
          <cell r="F730">
            <v>5.0381744581358298E-5</v>
          </cell>
          <cell r="G730">
            <v>5.0708677912892498E-5</v>
          </cell>
          <cell r="H730">
            <v>5.21757651238409E-5</v>
          </cell>
          <cell r="I730">
            <v>3.15310700267189E-5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4.7439240348468505</v>
          </cell>
          <cell r="E731">
            <v>3.7142231699723154</v>
          </cell>
          <cell r="F731">
            <v>2.8770770835670105</v>
          </cell>
          <cell r="G731">
            <v>2.841516247346966</v>
          </cell>
          <cell r="H731">
            <v>2.1599692401245831</v>
          </cell>
          <cell r="I731">
            <v>0.86318672831803789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4.7439240348468505</v>
          </cell>
          <cell r="E732">
            <v>3.7142231699723154</v>
          </cell>
          <cell r="F732">
            <v>2.8770770835670105</v>
          </cell>
          <cell r="G732">
            <v>2.841516247346966</v>
          </cell>
          <cell r="H732">
            <v>2.1599692401245831</v>
          </cell>
          <cell r="I732">
            <v>0.86318672831803789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6.5887833817317398</v>
          </cell>
          <cell r="E733">
            <v>5.1586432916282163</v>
          </cell>
          <cell r="F733">
            <v>3.9959403938430675</v>
          </cell>
          <cell r="G733">
            <v>3.9465503435374494</v>
          </cell>
          <cell r="H733">
            <v>2.9999572779508088</v>
          </cell>
          <cell r="I733">
            <v>1.1988704559972736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4.5091483112019599E-5</v>
          </cell>
          <cell r="E734">
            <v>1.2001760718472201E-5</v>
          </cell>
          <cell r="F734">
            <v>1.16918354278132E-5</v>
          </cell>
          <cell r="G734">
            <v>1.11873335958181E-5</v>
          </cell>
          <cell r="H734">
            <v>3.8741591076028398E-2</v>
          </cell>
          <cell r="I734">
            <v>1.5912598866773899E-6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0.33511687043810501</v>
          </cell>
          <cell r="E735">
            <v>0.3349230223158734</v>
          </cell>
          <cell r="F735">
            <v>0.33466546552695453</v>
          </cell>
          <cell r="G735">
            <v>0.33462307106117389</v>
          </cell>
          <cell r="H735">
            <v>0.15301360648204559</v>
          </cell>
          <cell r="I735">
            <v>7.6205875582561505E-2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1.766825764463398E-4</v>
          </cell>
          <cell r="F736">
            <v>1.7930802868231305E-4</v>
          </cell>
          <cell r="G736">
            <v>1.8132431677563877E-4</v>
          </cell>
          <cell r="H736">
            <v>1.8880643701307164E-4</v>
          </cell>
          <cell r="I736">
            <v>1.1893325633656629E-4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1.766825764463398E-4</v>
          </cell>
          <cell r="F737">
            <v>1.7930802868231305E-4</v>
          </cell>
          <cell r="G737">
            <v>1.8132431677563877E-4</v>
          </cell>
          <cell r="H737">
            <v>1.8880643701307164E-4</v>
          </cell>
          <cell r="I737">
            <v>1.1893325633656629E-4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1.38125690152913E-5</v>
          </cell>
          <cell r="F738">
            <v>2.3657373134022501E-7</v>
          </cell>
          <cell r="G738">
            <v>1.8461173638477301E-7</v>
          </cell>
          <cell r="H738">
            <v>1.83859792897119E-7</v>
          </cell>
          <cell r="I738">
            <v>2.3262487840137399E-7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1.38125690152913E-5</v>
          </cell>
          <cell r="F739">
            <v>1.40491427466315E-5</v>
          </cell>
          <cell r="G739">
            <v>1.42337544830163E-5</v>
          </cell>
          <cell r="H739">
            <v>1.48830377935276E-5</v>
          </cell>
          <cell r="I739">
            <v>9.2400965804208895E-6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D740">
            <v>2.8316434651774319E-6</v>
          </cell>
          <cell r="E740">
            <v>1.8885771245638801E-5</v>
          </cell>
          <cell r="F740">
            <v>1.8125926983069069E-4</v>
          </cell>
          <cell r="G740">
            <v>1.6077093516590844E-3</v>
          </cell>
          <cell r="H740">
            <v>1.3359817770776897E-2</v>
          </cell>
          <cell r="I740">
            <v>1.8296885533472664E-4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E741">
            <v>6.1504139074026847E-6</v>
          </cell>
          <cell r="F741">
            <v>1.4289163300998534E-5</v>
          </cell>
          <cell r="G741">
            <v>2.3750242112005701E-5</v>
          </cell>
          <cell r="H741">
            <v>5.4833464871699222E-5</v>
          </cell>
          <cell r="I741">
            <v>3.8177764240069385E-5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D742">
            <v>1.9852504323697583E-6</v>
          </cell>
          <cell r="E742">
            <v>1.6955436274712411E-3</v>
          </cell>
          <cell r="F742">
            <v>2.5773291191434886E-2</v>
          </cell>
          <cell r="G742">
            <v>2.6380549651222135E-2</v>
          </cell>
          <cell r="H742">
            <v>2.4773967856258811E-2</v>
          </cell>
          <cell r="I742">
            <v>1.696326499980666E-2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D743">
            <v>4.8168938975471907E-6</v>
          </cell>
          <cell r="E743">
            <v>1.7205798126242833E-3</v>
          </cell>
          <cell r="F743">
            <v>2.5968839624566548E-2</v>
          </cell>
          <cell r="G743">
            <v>2.8012009244993218E-2</v>
          </cell>
          <cell r="H743">
            <v>3.8188619091907419E-2</v>
          </cell>
          <cell r="I743">
            <v>1.7184411619381456E-2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2267.7891917275201</v>
          </cell>
          <cell r="E744">
            <v>2047.5483654631901</v>
          </cell>
          <cell r="F744">
            <v>1983.2043789593499</v>
          </cell>
          <cell r="G744">
            <v>1412.28843855011</v>
          </cell>
          <cell r="H744">
            <v>467.99869927591601</v>
          </cell>
          <cell r="I744">
            <v>3.5203095229663101E-4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30.256641375231421</v>
          </cell>
          <cell r="E745">
            <v>27.318207890861462</v>
          </cell>
          <cell r="F745">
            <v>26.461882303274813</v>
          </cell>
          <cell r="G745">
            <v>18.844992822791387</v>
          </cell>
          <cell r="H745">
            <v>6.2509314797237829</v>
          </cell>
          <cell r="I745">
            <v>0.83085352715375471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30.770545342300206</v>
          </cell>
          <cell r="E746">
            <v>27.782203059202086</v>
          </cell>
          <cell r="F746">
            <v>26.909150325093005</v>
          </cell>
          <cell r="G746">
            <v>19.162665380598455</v>
          </cell>
          <cell r="H746">
            <v>6.3500501937030682</v>
          </cell>
          <cell r="I746">
            <v>4.7765393798728731E-6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2.1838031010800508E-3</v>
          </cell>
          <cell r="G747">
            <v>2.4076892828233253E-3</v>
          </cell>
          <cell r="H747">
            <v>7.0539169165508763E-3</v>
          </cell>
          <cell r="I747">
            <v>0.84496188929934235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9.2707649903986091</v>
          </cell>
          <cell r="E748">
            <v>9.2702197494460208</v>
          </cell>
          <cell r="F748">
            <v>1.6291016864772001</v>
          </cell>
          <cell r="G748">
            <v>0.76938413054724997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0.10000825232360949</v>
          </cell>
          <cell r="E749">
            <v>0.10000237054418569</v>
          </cell>
          <cell r="F749">
            <v>1.7573912475482237E-2</v>
          </cell>
          <cell r="G749">
            <v>8.299720933627297E-3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0.10000825232360949</v>
          </cell>
          <cell r="E750">
            <v>0.10000237054418569</v>
          </cell>
          <cell r="F750">
            <v>1.7573912475482237E-2</v>
          </cell>
          <cell r="G750">
            <v>8.299720933627297E-3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4.5204090299035792E-3</v>
          </cell>
          <cell r="H751">
            <v>7.3637490877487225E-3</v>
          </cell>
          <cell r="I751">
            <v>1.9610117948539495E-3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4.469493612894674E-3</v>
          </cell>
          <cell r="H752">
            <v>7.1027960346643345E-3</v>
          </cell>
          <cell r="I752">
            <v>1.9338794217830665E-3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8.9899026427982601E-3</v>
          </cell>
          <cell r="H753">
            <v>1.4466545122413054E-2</v>
          </cell>
          <cell r="I753">
            <v>3.8948912166370158E-3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6.0131886362903427E-6</v>
          </cell>
          <cell r="E754">
            <v>6.0982924755858237E-6</v>
          </cell>
          <cell r="F754">
            <v>5.9407829350993958E-2</v>
          </cell>
          <cell r="G754">
            <v>5.7428076994265026E-2</v>
          </cell>
          <cell r="H754">
            <v>8.9507035998454651E-2</v>
          </cell>
          <cell r="I754">
            <v>8.3812408845591338E-2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E755">
            <v>8.6561576598856623E-8</v>
          </cell>
          <cell r="F755">
            <v>5.9406525402187375E-2</v>
          </cell>
          <cell r="G755">
            <v>5.7426575843318908E-2</v>
          </cell>
          <cell r="H755">
            <v>8.9510963621394712E-2</v>
          </cell>
          <cell r="I755">
            <v>8.3812379304795223E-2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1.11058649535216E-2</v>
          </cell>
          <cell r="E756">
            <v>5.4399450236688303E-5</v>
          </cell>
          <cell r="F756">
            <v>2.9776295153752899E-6</v>
          </cell>
          <cell r="G756">
            <v>9.5863472503595199E-7</v>
          </cell>
          <cell r="H756">
            <v>6.16203086606067E-3</v>
          </cell>
          <cell r="I756">
            <v>5.4445031175446596E-3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1.11058649535216E-2</v>
          </cell>
          <cell r="E757">
            <v>1.11602644037582E-2</v>
          </cell>
          <cell r="F757">
            <v>1.1163242033273599E-2</v>
          </cell>
          <cell r="G757">
            <v>1.1164200667998701E-2</v>
          </cell>
          <cell r="H757">
            <v>1.4236168718194799E-2</v>
          </cell>
          <cell r="I757">
            <v>1.3331312579872001E-2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7.1200062681625891</v>
          </cell>
          <cell r="E758">
            <v>7.6289120912896049</v>
          </cell>
          <cell r="F758">
            <v>7.3111363711330206</v>
          </cell>
          <cell r="G758">
            <v>8.3819986863905882</v>
          </cell>
          <cell r="H758">
            <v>10.323867201915069</v>
          </cell>
          <cell r="I758">
            <v>12.594482428922062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7.7403425048240218</v>
          </cell>
          <cell r="E759">
            <v>8.2914074995572555</v>
          </cell>
          <cell r="F759">
            <v>7.9429048703065215</v>
          </cell>
          <cell r="G759">
            <v>9.1003254996923797</v>
          </cell>
          <cell r="H759">
            <v>11.193915685676661</v>
          </cell>
          <cell r="I759">
            <v>13.638009137918122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0.79554828839077896</v>
          </cell>
          <cell r="E760">
            <v>7.7306011442757101E-7</v>
          </cell>
          <cell r="F760">
            <v>8.8524110079637595E-7</v>
          </cell>
          <cell r="G760">
            <v>1.0220874898876901E-6</v>
          </cell>
          <cell r="H760">
            <v>1.9230216019320898E-6</v>
          </cell>
          <cell r="I760">
            <v>2.7767860958629499E-6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0.79554828839077896</v>
          </cell>
          <cell r="E761">
            <v>0.79554906145089299</v>
          </cell>
          <cell r="F761">
            <v>0.79554994669199397</v>
          </cell>
          <cell r="G761">
            <v>0.79555096877948395</v>
          </cell>
          <cell r="H761">
            <v>0.79555439527569904</v>
          </cell>
          <cell r="I761">
            <v>0.79555717206179499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2.0744866863886869E-2</v>
          </cell>
          <cell r="H762">
            <v>1.9071068847861945</v>
          </cell>
          <cell r="I762">
            <v>8.5015950371593174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2.0902909309045044E-2</v>
          </cell>
          <cell r="H763">
            <v>1.9216359650269657</v>
          </cell>
          <cell r="I763">
            <v>8.5663634869273011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2.3602175881253999E-3</v>
          </cell>
          <cell r="H764">
            <v>2.632054862268E-3</v>
          </cell>
          <cell r="I764">
            <v>0.29631840450969699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2.3602175881253999E-3</v>
          </cell>
          <cell r="H765">
            <v>0.10188316560926999</v>
          </cell>
          <cell r="I765">
            <v>0.39820157011896801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D766">
            <v>2.431093793163043E-6</v>
          </cell>
          <cell r="E766">
            <v>2.3173373619440579E-7</v>
          </cell>
          <cell r="F766">
            <v>1.8451037715759898E-6</v>
          </cell>
          <cell r="G766">
            <v>1.5728380048919535E-2</v>
          </cell>
          <cell r="H766">
            <v>2.704214457586707E-2</v>
          </cell>
          <cell r="I766">
            <v>8.6996808851373311E-3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D767">
            <v>2.3857997410824429E-6</v>
          </cell>
          <cell r="E767">
            <v>5.3278675645408008E-6</v>
          </cell>
          <cell r="F767">
            <v>3.5404503031246122E-6</v>
          </cell>
          <cell r="G767">
            <v>2.0550398461705558E-3</v>
          </cell>
          <cell r="H767">
            <v>6.5019006334634463E-3</v>
          </cell>
          <cell r="I767">
            <v>6.2781725378592253E-4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E768">
            <v>2.9727399999275615E-6</v>
          </cell>
          <cell r="F768">
            <v>2.946249394546338E-6</v>
          </cell>
          <cell r="G768">
            <v>1.7346258320949602E-5</v>
          </cell>
          <cell r="H768">
            <v>4.9082440444622751E-5</v>
          </cell>
          <cell r="I768">
            <v>2.3336103591335069E-5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D769">
            <v>4.816893534245488E-6</v>
          </cell>
          <cell r="E769">
            <v>8.5323413006627778E-6</v>
          </cell>
          <cell r="F769">
            <v>8.331803469246934E-6</v>
          </cell>
          <cell r="G769">
            <v>1.7800766153411075E-2</v>
          </cell>
          <cell r="H769">
            <v>3.3593127649775158E-2</v>
          </cell>
          <cell r="I769">
            <v>9.3508342425145888E-3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2.6574042700371E-2</v>
          </cell>
          <cell r="F770">
            <v>8.073143357011206E-2</v>
          </cell>
          <cell r="G770">
            <v>9.4165103298996897E-2</v>
          </cell>
          <cell r="H770">
            <v>0.13601409379234911</v>
          </cell>
          <cell r="I770">
            <v>5.3370676414888171E-2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2.6574042700371E-2</v>
          </cell>
          <cell r="F771">
            <v>8.073143357011206E-2</v>
          </cell>
          <cell r="G771">
            <v>9.4165103298996897E-2</v>
          </cell>
          <cell r="H771">
            <v>0.13601409379234911</v>
          </cell>
          <cell r="I771">
            <v>5.3370676414888171E-2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3.6908392639404208E-2</v>
          </cell>
          <cell r="F772">
            <v>0.11212699106960007</v>
          </cell>
          <cell r="G772">
            <v>0.13078486569305123</v>
          </cell>
          <cell r="H772">
            <v>0.18890846360048497</v>
          </cell>
          <cell r="I772">
            <v>7.4125939465122401E-2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2.5213549514955099E-3</v>
          </cell>
          <cell r="F773">
            <v>4.5105403567464496E-3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2.5213549514955099E-3</v>
          </cell>
          <cell r="F774">
            <v>7.0308889343349817E-3</v>
          </cell>
          <cell r="G774">
            <v>7.0293675560281722E-3</v>
          </cell>
          <cell r="H774">
            <v>1.0340075481606469E-2</v>
          </cell>
          <cell r="I774">
            <v>4.0363958982675661E-3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8.2933338658745977E-4</v>
          </cell>
          <cell r="F775">
            <v>1.8580079864572548E-2</v>
          </cell>
          <cell r="G775">
            <v>1.996313255839537E-2</v>
          </cell>
          <cell r="H775">
            <v>0.15245437878076701</v>
          </cell>
          <cell r="I775">
            <v>0.10134757709663812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8.2952152310299446E-4</v>
          </cell>
          <cell r="F776">
            <v>1.8401129157236139E-2</v>
          </cell>
          <cell r="G776">
            <v>1.9024154734756216E-2</v>
          </cell>
          <cell r="H776">
            <v>0.12657690688992101</v>
          </cell>
          <cell r="I776">
            <v>9.2555994758582324E-2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1.6588549096904553E-3</v>
          </cell>
          <cell r="F777">
            <v>3.6981209021808681E-2</v>
          </cell>
          <cell r="G777">
            <v>3.8987287293151596E-2</v>
          </cell>
          <cell r="H777">
            <v>0.2790312856706883</v>
          </cell>
          <cell r="I777">
            <v>0.19390357185522056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4514.4835736451396</v>
          </cell>
          <cell r="E778">
            <v>3846.5257824789501</v>
          </cell>
          <cell r="F778">
            <v>3305.95511675741</v>
          </cell>
          <cell r="G778">
            <v>3164.1978586497798</v>
          </cell>
          <cell r="H778">
            <v>1867.82067410229</v>
          </cell>
          <cell r="I778">
            <v>3.5358307655720597E-4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60.231837677161643</v>
          </cell>
          <cell r="E779">
            <v>51.32000433090974</v>
          </cell>
          <cell r="F779">
            <v>44.109896191766431</v>
          </cell>
          <cell r="G779">
            <v>42.218864107554239</v>
          </cell>
          <cell r="H779">
            <v>24.927763833481208</v>
          </cell>
          <cell r="I779">
            <v>1.9700656841322443E-2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61.254865314045254</v>
          </cell>
          <cell r="E780">
            <v>52.191665976647819</v>
          </cell>
          <cell r="F780">
            <v>44.856921529951258</v>
          </cell>
          <cell r="G780">
            <v>42.933485191991601</v>
          </cell>
          <cell r="H780">
            <v>25.34356409908121</v>
          </cell>
          <cell r="I780">
            <v>4.7975994105455314E-6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2.1737977016583129E-3</v>
          </cell>
          <cell r="G781">
            <v>2.4591913532674798E-3</v>
          </cell>
          <cell r="H781">
            <v>7.5936063976555146E-3</v>
          </cell>
          <cell r="I781">
            <v>2.0030440123604023E-2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1.4243137934268333</v>
          </cell>
          <cell r="E782">
            <v>1.5428035723256697</v>
          </cell>
          <cell r="F782">
            <v>1.6408937197312394</v>
          </cell>
          <cell r="G782">
            <v>1.3921012803642312</v>
          </cell>
          <cell r="H782">
            <v>0.905288481757485</v>
          </cell>
          <cell r="I782">
            <v>1.3208884004189274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3.5751345393499299E-2</v>
          </cell>
          <cell r="F783">
            <v>0.10511619318604204</v>
          </cell>
          <cell r="G783">
            <v>0.18089987389809634</v>
          </cell>
          <cell r="H783">
            <v>0.28580798400872587</v>
          </cell>
          <cell r="I783">
            <v>0.67747923883002048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1.4243137934268333</v>
          </cell>
          <cell r="E784">
            <v>1.5785549177191676</v>
          </cell>
          <cell r="F784">
            <v>1.7460099129172819</v>
          </cell>
          <cell r="G784">
            <v>1.5730011542623294</v>
          </cell>
          <cell r="H784">
            <v>1.1910964657662104</v>
          </cell>
          <cell r="I784">
            <v>1.9983676392489473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3.2853752020821233E-3</v>
          </cell>
          <cell r="H785">
            <v>6.9056488218284494E-3</v>
          </cell>
          <cell r="I785">
            <v>6.7950223012634668E-3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G786">
            <v>8.3079991114902014E-6</v>
          </cell>
          <cell r="H786">
            <v>1.4976006866297351E-5</v>
          </cell>
          <cell r="I786">
            <v>1.8915787336342991E-5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3.2936832011936134E-3</v>
          </cell>
          <cell r="H787">
            <v>6.9206248286947459E-3</v>
          </cell>
          <cell r="I787">
            <v>6.8139380885998101E-3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0.29331951777956128</v>
          </cell>
          <cell r="E788">
            <v>0.31299119988389013</v>
          </cell>
          <cell r="F788">
            <v>0.28168016449274091</v>
          </cell>
          <cell r="G788">
            <v>0.8640958881606059</v>
          </cell>
          <cell r="H788">
            <v>0.80627787625747815</v>
          </cell>
          <cell r="I788">
            <v>0.19366569145437243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0.3010890181333345</v>
          </cell>
          <cell r="E789">
            <v>0.3130545815782978</v>
          </cell>
          <cell r="F789">
            <v>0.28163275393539844</v>
          </cell>
          <cell r="G789">
            <v>0.79055975623983354</v>
          </cell>
          <cell r="H789">
            <v>0.74272867630981332</v>
          </cell>
          <cell r="I789">
            <v>0.1927004695148592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0.59440853591289611</v>
          </cell>
          <cell r="E790">
            <v>0.62604578146218837</v>
          </cell>
          <cell r="F790">
            <v>0.56331291842813924</v>
          </cell>
          <cell r="G790">
            <v>1.654655644400441</v>
          </cell>
          <cell r="H790">
            <v>1.5490065525672931</v>
          </cell>
          <cell r="I790">
            <v>0.3863661609692316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2.0181633488295136</v>
          </cell>
          <cell r="E791">
            <v>3.7887281883625281</v>
          </cell>
          <cell r="F791">
            <v>3.8130232777513831</v>
          </cell>
          <cell r="G791">
            <v>4.0919525485378818</v>
          </cell>
          <cell r="H791">
            <v>3.5666820452523567</v>
          </cell>
          <cell r="I791">
            <v>3.2050528595945034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2.0181633488295136</v>
          </cell>
          <cell r="E792">
            <v>3.7887281883625281</v>
          </cell>
          <cell r="F792">
            <v>3.8130232777513831</v>
          </cell>
          <cell r="G792">
            <v>4.0919525485378818</v>
          </cell>
          <cell r="H792">
            <v>3.5666820452523567</v>
          </cell>
          <cell r="I792">
            <v>3.2050528595945034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2.0385488372015299</v>
          </cell>
          <cell r="E793">
            <v>3.8269981700631606</v>
          </cell>
          <cell r="F793">
            <v>3.8515386643953393</v>
          </cell>
          <cell r="G793">
            <v>4.1332854025635148</v>
          </cell>
          <cell r="H793">
            <v>3.6027091366185422</v>
          </cell>
          <cell r="I793">
            <v>3.237427130903539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2.3211872589161801E-7</v>
          </cell>
          <cell r="E794">
            <v>1.6158106916005701E-6</v>
          </cell>
          <cell r="F794">
            <v>7.6394218829433595E-7</v>
          </cell>
          <cell r="G794">
            <v>6.1856146303171203E-7</v>
          </cell>
          <cell r="H794">
            <v>7.6108196792820096E-7</v>
          </cell>
          <cell r="I794">
            <v>1.02680096413819E-6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0.31562569923041389</v>
          </cell>
          <cell r="E795">
            <v>0.31562731504110547</v>
          </cell>
          <cell r="F795">
            <v>0.31562807898329376</v>
          </cell>
          <cell r="G795">
            <v>0.31562869754475681</v>
          </cell>
          <cell r="H795">
            <v>0.31563039181811758</v>
          </cell>
          <cell r="I795">
            <v>0.31563141861908173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3.4985105536734977</v>
          </cell>
          <cell r="E796">
            <v>4.8365279422101635</v>
          </cell>
          <cell r="F796">
            <v>9.5817463113652384</v>
          </cell>
          <cell r="G796">
            <v>12.259316174634213</v>
          </cell>
          <cell r="H796">
            <v>29.950616618115536</v>
          </cell>
          <cell r="I796">
            <v>44.451593160766464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1.9443446034033453E-2</v>
          </cell>
          <cell r="E797">
            <v>1.3315450624276481E-2</v>
          </cell>
          <cell r="F797">
            <v>1.2757310194204664E-2</v>
          </cell>
          <cell r="G797">
            <v>4.7488549111356165E-2</v>
          </cell>
          <cell r="H797">
            <v>9.1496294830552216</v>
          </cell>
          <cell r="I797">
            <v>18.148645515476595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4.849836277771729</v>
          </cell>
          <cell r="F798">
            <v>9.5945036215594399</v>
          </cell>
          <cell r="G798">
            <v>12.30680472374557</v>
          </cell>
          <cell r="H798">
            <v>39.100246101170775</v>
          </cell>
          <cell r="I798">
            <v>62.600238676243045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8.5743756970236369</v>
          </cell>
          <cell r="E799">
            <v>9.4084583158454063</v>
          </cell>
          <cell r="F799">
            <v>8.6175025238079943</v>
          </cell>
          <cell r="G799">
            <v>6.6943648451554285</v>
          </cell>
          <cell r="H799">
            <v>3.2472699172362898</v>
          </cell>
          <cell r="I799">
            <v>0.52035129751593101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8.5743756970236369</v>
          </cell>
          <cell r="E800">
            <v>9.4084583158454063</v>
          </cell>
          <cell r="F800">
            <v>8.6175025238079943</v>
          </cell>
          <cell r="G800">
            <v>6.6943648451554285</v>
          </cell>
          <cell r="H800">
            <v>3.2472699172362898</v>
          </cell>
          <cell r="I800">
            <v>0.52035129751593101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1.6493764402869151</v>
          </cell>
          <cell r="I801">
            <v>1031.8741641433678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-1.64937644028691</v>
          </cell>
          <cell r="I802">
            <v>-1031.8741641433701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3.4927971676664087E-3</v>
          </cell>
          <cell r="I803">
            <v>2.1851452887741916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1.3583100096480473E-3</v>
          </cell>
          <cell r="I804">
            <v>0.84977872341218463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4.39485812186195</v>
          </cell>
          <cell r="I805">
            <v>2160.1996748504098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4.39485812186195</v>
          </cell>
          <cell r="I806">
            <v>2164.5945329722699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9.973471619897813E-3</v>
          </cell>
          <cell r="H807">
            <v>2.0901008080841197E-2</v>
          </cell>
          <cell r="I807">
            <v>1.8042250750761407E-2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9.973471619897813E-3</v>
          </cell>
          <cell r="H808">
            <v>2.0901008080841197E-2</v>
          </cell>
          <cell r="I808">
            <v>1.8042250750761407E-2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6.9640926109988601E-4</v>
          </cell>
          <cell r="H809">
            <v>1.2044229280838E-3</v>
          </cell>
          <cell r="I809">
            <v>5.7401702524104896E-4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6.9640926109988601E-4</v>
          </cell>
          <cell r="H810">
            <v>1.30831492300791E-3</v>
          </cell>
          <cell r="I810">
            <v>9.8655746817578405E-4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1.4100706554925655</v>
          </cell>
          <cell r="E811">
            <v>1.5273755366024122</v>
          </cell>
          <cell r="F811">
            <v>1.6244847825339286</v>
          </cell>
          <cell r="G811">
            <v>1.3781802675605896</v>
          </cell>
          <cell r="H811">
            <v>0.89623559693990962</v>
          </cell>
          <cell r="I811">
            <v>1.3076795164147375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1.4243137934268333</v>
          </cell>
          <cell r="E812">
            <v>1.5428035723256697</v>
          </cell>
          <cell r="F812">
            <v>1.6408937197312394</v>
          </cell>
          <cell r="G812">
            <v>1.3921012803642312</v>
          </cell>
          <cell r="H812">
            <v>0.905288481757485</v>
          </cell>
          <cell r="I812">
            <v>1.3208884004189274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1.4100706554925655</v>
          </cell>
          <cell r="E813">
            <v>1.5273755366024122</v>
          </cell>
          <cell r="F813">
            <v>1.6244847825339286</v>
          </cell>
          <cell r="G813">
            <v>1.3781802675605896</v>
          </cell>
          <cell r="H813">
            <v>0.89623559693990962</v>
          </cell>
          <cell r="I813">
            <v>1.3076795164147375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6.7892103302453906E-8</v>
          </cell>
          <cell r="E814">
            <v>8.2510835981130903E-2</v>
          </cell>
          <cell r="F814">
            <v>8.4401129974696995E-2</v>
          </cell>
          <cell r="G814">
            <v>6.5986603001352506E-2</v>
          </cell>
          <cell r="H814">
            <v>5.7950819495113201E-2</v>
          </cell>
          <cell r="I814">
            <v>8.9392014849632898E-2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0.1091397554711423</v>
          </cell>
          <cell r="E815">
            <v>0.12098883730621229</v>
          </cell>
          <cell r="F815">
            <v>0.13464152426387399</v>
          </cell>
          <cell r="G815">
            <v>0.120705784971889</v>
          </cell>
          <cell r="H815">
            <v>9.1788344903561997E-2</v>
          </cell>
          <cell r="I815">
            <v>0.11495039956569228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8.334258967853999E-3</v>
          </cell>
          <cell r="H816">
            <v>1.7682953482286989E-2</v>
          </cell>
          <cell r="I816">
            <v>1.8496848207115644E-2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8.3977525865165537E-3</v>
          </cell>
          <cell r="H817">
            <v>1.7817669083225563E-2</v>
          </cell>
          <cell r="I817">
            <v>1.863776437387403E-2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8.5217437374989803E-4</v>
          </cell>
          <cell r="H818">
            <v>4.24176160611458E-5</v>
          </cell>
          <cell r="I818">
            <v>4.2382665660187699E-5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8.5217437374989803E-4</v>
          </cell>
          <cell r="H819">
            <v>1.4606991653033699E-3</v>
          </cell>
          <cell r="I819">
            <v>1.50308183096355E-3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1043.1353758294899</v>
          </cell>
          <cell r="E820">
            <v>1201.1271545346599</v>
          </cell>
          <cell r="F820">
            <v>1090.2406856504001</v>
          </cell>
          <cell r="G820">
            <v>1090.23735553078</v>
          </cell>
          <cell r="H820">
            <v>912.86559470948305</v>
          </cell>
          <cell r="I820">
            <v>437.31732388094599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17.570542677979084</v>
          </cell>
          <cell r="E821">
            <v>20.231751716452678</v>
          </cell>
          <cell r="F821">
            <v>18.363983180281522</v>
          </cell>
          <cell r="G821">
            <v>18.363927087841137</v>
          </cell>
          <cell r="H821">
            <v>15.376282180390211</v>
          </cell>
          <cell r="I821">
            <v>7.3661605972854316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18.495308082083234</v>
          </cell>
          <cell r="E822">
            <v>21.296580754160725</v>
          </cell>
          <cell r="F822">
            <v>19.330508610822651</v>
          </cell>
          <cell r="G822">
            <v>19.330449566148555</v>
          </cell>
          <cell r="H822">
            <v>16.185560189884427</v>
          </cell>
          <cell r="I822">
            <v>7.7538532603004464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0.21267693908687699</v>
          </cell>
          <cell r="F823">
            <v>3.6347247912655299E-6</v>
          </cell>
          <cell r="G823">
            <v>3.9319828420172803E-6</v>
          </cell>
          <cell r="H823">
            <v>0.23398548296935401</v>
          </cell>
          <cell r="I823">
            <v>1.20831956038822E-5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1.6345955022107992</v>
          </cell>
          <cell r="F824">
            <v>1.6345635291067913</v>
          </cell>
          <cell r="G824">
            <v>1.6345160080369037</v>
          </cell>
          <cell r="H824">
            <v>1.2446534996768297</v>
          </cell>
          <cell r="I824">
            <v>0.59732047781885544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3.2525214500613003E-3</v>
          </cell>
          <cell r="H825">
            <v>6.8365923336101654E-3</v>
          </cell>
          <cell r="I825">
            <v>6.72707207825083E-3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3.2853752020821233E-3</v>
          </cell>
          <cell r="H826">
            <v>6.9056488218284494E-3</v>
          </cell>
          <cell r="I826">
            <v>6.7950223012634668E-3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3.2525214500613003E-3</v>
          </cell>
          <cell r="H827">
            <v>6.8365923336101654E-3</v>
          </cell>
          <cell r="I827">
            <v>6.72707207825083E-3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3.5840920338774303E-4</v>
          </cell>
          <cell r="H828">
            <v>4.3687265278286399E-4</v>
          </cell>
          <cell r="I828">
            <v>4.5603353423842699E-4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3.5840920338774303E-4</v>
          </cell>
          <cell r="H829">
            <v>6.4669126110913997E-4</v>
          </cell>
          <cell r="I829">
            <v>6.1692713313289595E-4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6.3804547114028951</v>
          </cell>
          <cell r="E830">
            <v>5.2981557913200863</v>
          </cell>
          <cell r="F830">
            <v>6.3686268281355822</v>
          </cell>
          <cell r="G830">
            <v>4.7528143121143485</v>
          </cell>
          <cell r="H830">
            <v>4.0372445420451903</v>
          </cell>
          <cell r="I830">
            <v>2.170874210816498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479.81019429749801</v>
          </cell>
          <cell r="E831">
            <v>396.307674576198</v>
          </cell>
          <cell r="F831">
            <v>472.61914882479903</v>
          </cell>
          <cell r="G831">
            <v>348.12821714707701</v>
          </cell>
          <cell r="H831">
            <v>288.22859768525097</v>
          </cell>
          <cell r="I831">
            <v>153.046631862563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8.5072729485371905</v>
          </cell>
          <cell r="E832">
            <v>7.026731818726903</v>
          </cell>
          <cell r="F832">
            <v>8.3797721422836737</v>
          </cell>
          <cell r="G832">
            <v>6.1724861196290233</v>
          </cell>
          <cell r="H832">
            <v>5.1104361291711253</v>
          </cell>
          <cell r="I832">
            <v>2.7135927635206221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9.4576599709802394E-6</v>
          </cell>
          <cell r="F833">
            <v>7.5658730961007E-6</v>
          </cell>
          <cell r="G833">
            <v>5.9917478067849604E-6</v>
          </cell>
          <cell r="H833">
            <v>3.9830217829657103E-3</v>
          </cell>
          <cell r="I833">
            <v>3.05187119918598E-2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0.43610622080150102</v>
          </cell>
          <cell r="F834">
            <v>0.43610332790882728</v>
          </cell>
          <cell r="G834">
            <v>0.43606721085982075</v>
          </cell>
          <cell r="H834">
            <v>0.27631129084412004</v>
          </cell>
          <cell r="I834">
            <v>0.14858839773901078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4.1173713873674824</v>
          </cell>
          <cell r="E835">
            <v>4.2663199942218997</v>
          </cell>
          <cell r="F835">
            <v>2.9611604110904035</v>
          </cell>
          <cell r="G835">
            <v>2.9280741438030722</v>
          </cell>
          <cell r="H835">
            <v>2.8802536819758511</v>
          </cell>
          <cell r="I835">
            <v>2.7448590590162416E-3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723.65921353731403</v>
          </cell>
          <cell r="E836">
            <v>749.83805959051597</v>
          </cell>
          <cell r="F836">
            <v>520.44637528255601</v>
          </cell>
          <cell r="G836">
            <v>514.63121315326703</v>
          </cell>
          <cell r="H836">
            <v>506.22640471090699</v>
          </cell>
          <cell r="I836">
            <v>0.46824066300865302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7.798051870014171</v>
          </cell>
          <cell r="E837">
            <v>8.0801515042081444</v>
          </cell>
          <cell r="F837">
            <v>5.6082583543378846</v>
          </cell>
          <cell r="G837">
            <v>5.5455949693240001</v>
          </cell>
          <cell r="H837">
            <v>5.455025912833058</v>
          </cell>
          <cell r="I837">
            <v>5.0456967996622155E-3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1.14842623941425E-4</v>
          </cell>
          <cell r="F838">
            <v>1.5025058652846999E-4</v>
          </cell>
          <cell r="G838">
            <v>1.2584512746342699E-4</v>
          </cell>
          <cell r="H838">
            <v>2.4485045544191699E-2</v>
          </cell>
          <cell r="I838">
            <v>2.3632536370621099E-5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0.34011272107425305</v>
          </cell>
          <cell r="F839">
            <v>0.28521345035065859</v>
          </cell>
          <cell r="G839">
            <v>0.22562519641598328</v>
          </cell>
          <cell r="H839">
            <v>0.16895292856087332</v>
          </cell>
          <cell r="I839">
            <v>2.5926376645080129E-4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D840">
            <v>3.079673381947363E-6</v>
          </cell>
          <cell r="E840">
            <v>3.9649625654548899E-4</v>
          </cell>
          <cell r="F840">
            <v>9.230217302994527E-2</v>
          </cell>
          <cell r="G840">
            <v>1.0705127949199863E-2</v>
          </cell>
          <cell r="H840">
            <v>0.1996838680141895</v>
          </cell>
          <cell r="I840">
            <v>0.14207961670291624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D841">
            <v>4.6462727493114634E-6</v>
          </cell>
          <cell r="E841">
            <v>5.2172908113802595E-4</v>
          </cell>
          <cell r="F841">
            <v>0.11911879012619726</v>
          </cell>
          <cell r="G841">
            <v>1.3399845761511223E-2</v>
          </cell>
          <cell r="H841">
            <v>0.23493534718140288</v>
          </cell>
          <cell r="I841">
            <v>0.15787434088721483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1.07464616892851E-2</v>
          </cell>
          <cell r="E842">
            <v>3.0995682976970799E-5</v>
          </cell>
          <cell r="F842">
            <v>4.1603935820203101E-2</v>
          </cell>
          <cell r="G842">
            <v>2.7093199378426801E-4</v>
          </cell>
          <cell r="H842">
            <v>2.16278641726287E-2</v>
          </cell>
          <cell r="I842">
            <v>2.21311630717193E-3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1.07464616892851E-2</v>
          </cell>
          <cell r="E843">
            <v>5.2216463642101169E-5</v>
          </cell>
          <cell r="F843">
            <v>4.1643040044237203E-2</v>
          </cell>
          <cell r="G843">
            <v>4.1641860311604099E-2</v>
          </cell>
          <cell r="H843">
            <v>2.9289947771842528E-2</v>
          </cell>
          <cell r="I843">
            <v>1.7877331833950069E-2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1440.9462967910699</v>
          </cell>
          <cell r="E844">
            <v>1508.6878621556</v>
          </cell>
          <cell r="F844">
            <v>1462.5207682647001</v>
          </cell>
          <cell r="G844">
            <v>1454.9516961935101</v>
          </cell>
          <cell r="H844">
            <v>1376.39854957382</v>
          </cell>
          <cell r="I844">
            <v>832.49691219372096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24.189720162668838</v>
          </cell>
          <cell r="E845">
            <v>25.326923896908234</v>
          </cell>
          <cell r="F845">
            <v>24.551899120182256</v>
          </cell>
          <cell r="G845">
            <v>24.424834193681669</v>
          </cell>
          <cell r="H845">
            <v>23.106132283097562</v>
          </cell>
          <cell r="I845">
            <v>13.975446126686515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25.548693205515399</v>
          </cell>
          <cell r="E846">
            <v>26.749784789992937</v>
          </cell>
          <cell r="F846">
            <v>25.931219295473351</v>
          </cell>
          <cell r="G846">
            <v>25.797015889955883</v>
          </cell>
          <cell r="H846">
            <v>24.404229602372677</v>
          </cell>
          <cell r="I846">
            <v>14.76058354953407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1.37831787151581E-6</v>
          </cell>
          <cell r="E847">
            <v>1.7926146723736501E-5</v>
          </cell>
          <cell r="F847">
            <v>7.7517492873528107E-5</v>
          </cell>
          <cell r="G847">
            <v>2.8851002130689399E-5</v>
          </cell>
          <cell r="H847">
            <v>0.51852252561743495</v>
          </cell>
          <cell r="I847">
            <v>1.0086745872768801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2.7746828761930913</v>
          </cell>
          <cell r="E848">
            <v>2.7745513945889777</v>
          </cell>
          <cell r="F848">
            <v>2.7743105566846262</v>
          </cell>
          <cell r="G848">
            <v>2.7740932148168822</v>
          </cell>
          <cell r="H848">
            <v>1.9439867480408848</v>
          </cell>
          <cell r="I848">
            <v>1.4703791110926401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9.9025266586781751</v>
          </cell>
          <cell r="E849">
            <v>11.655200807663592</v>
          </cell>
          <cell r="F849">
            <v>11.655211024223588</v>
          </cell>
          <cell r="G849">
            <v>11.655241019877904</v>
          </cell>
          <cell r="H849">
            <v>13.537142108595264</v>
          </cell>
          <cell r="I849">
            <v>30.103227266474537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9.9025266586781751</v>
          </cell>
          <cell r="E850">
            <v>11.655200807663592</v>
          </cell>
          <cell r="F850">
            <v>11.655211024223588</v>
          </cell>
          <cell r="G850">
            <v>11.655241019877904</v>
          </cell>
          <cell r="H850">
            <v>13.537142108595264</v>
          </cell>
          <cell r="I850">
            <v>30.103227266474537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3.0945395661790926</v>
          </cell>
          <cell r="E851">
            <v>3.5825412173864115</v>
          </cell>
          <cell r="F851">
            <v>3.4965633072670719</v>
          </cell>
          <cell r="G851">
            <v>3.3620887557340073</v>
          </cell>
          <cell r="H851">
            <v>3.6586870563771003</v>
          </cell>
          <cell r="I851">
            <v>7.7187762221729539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2.6332043999630699E-5</v>
          </cell>
          <cell r="E852">
            <v>0.123740385420015</v>
          </cell>
          <cell r="F852">
            <v>2.92530611772603E-4</v>
          </cell>
          <cell r="G852">
            <v>8.5439978772032105E-6</v>
          </cell>
          <cell r="H852">
            <v>0.37801656277616902</v>
          </cell>
          <cell r="I852">
            <v>1.61025959506892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0.69927828243599865</v>
          </cell>
          <cell r="E853">
            <v>0.82301800047664719</v>
          </cell>
          <cell r="F853">
            <v>0.82330605805295487</v>
          </cell>
          <cell r="G853">
            <v>0.8233106067679431</v>
          </cell>
          <cell r="H853">
            <v>0.95790432585081231</v>
          </cell>
          <cell r="I853">
            <v>2.1298640696599485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1.7964166095862287E-2</v>
          </cell>
          <cell r="G854">
            <v>1.8885458092064563E-3</v>
          </cell>
          <cell r="H854">
            <v>7.5514631019931919E-4</v>
          </cell>
          <cell r="I854">
            <v>3.553793083124833E-4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E855">
            <v>8.8486665731062205E-8</v>
          </cell>
          <cell r="F855">
            <v>1.7965550313389058E-2</v>
          </cell>
          <cell r="G855">
            <v>1.8889075056034267E-3</v>
          </cell>
          <cell r="H855">
            <v>7.5537787316121336E-4</v>
          </cell>
          <cell r="I855">
            <v>3.5554321468023289E-4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1.0055866914746899E-3</v>
          </cell>
          <cell r="E856">
            <v>2.0710126253263399E-3</v>
          </cell>
          <cell r="F856">
            <v>2.4423587174720397E-4</v>
          </cell>
          <cell r="G856">
            <v>1.9117490344688299E-4</v>
          </cell>
          <cell r="H856">
            <v>1.7249992692595901E-4</v>
          </cell>
          <cell r="I856">
            <v>8.2002323180087094E-5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1.0055866914746899E-3</v>
          </cell>
          <cell r="E857">
            <v>2.983070539269102E-3</v>
          </cell>
          <cell r="F857">
            <v>2.9887183270806239E-3</v>
          </cell>
          <cell r="G857">
            <v>6.6260700940573005E-4</v>
          </cell>
          <cell r="H857">
            <v>3.7926808497759407E-4</v>
          </cell>
          <cell r="I857">
            <v>1.5969122509138498E-4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13.723011805138684</v>
          </cell>
          <cell r="E858">
            <v>12.59428306327397</v>
          </cell>
          <cell r="F858">
            <v>10.679263103578961</v>
          </cell>
          <cell r="G858">
            <v>10.077675430202953</v>
          </cell>
          <cell r="H858">
            <v>8.3359629232430414</v>
          </cell>
          <cell r="I858">
            <v>3.4041900960669413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13.723011805138684</v>
          </cell>
          <cell r="E859">
            <v>12.59428306327397</v>
          </cell>
          <cell r="F859">
            <v>10.679263103578961</v>
          </cell>
          <cell r="G859">
            <v>10.077675430202953</v>
          </cell>
          <cell r="H859">
            <v>8.3359629232430414</v>
          </cell>
          <cell r="I859">
            <v>3.4041900960669413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8.8536514265322736E-3</v>
          </cell>
          <cell r="H860">
            <v>1.1868332114336346E-2</v>
          </cell>
          <cell r="I860">
            <v>4.4036632314146933E-3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8.943082249022509E-3</v>
          </cell>
          <cell r="H861">
            <v>1.1988214256905405E-2</v>
          </cell>
          <cell r="I861">
            <v>4.4481446781966605E-3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8.8536514265322736E-3</v>
          </cell>
          <cell r="H862">
            <v>1.1868332114336346E-2</v>
          </cell>
          <cell r="I862">
            <v>4.4036632314146933E-3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1.06946560589189E-3</v>
          </cell>
          <cell r="H863">
            <v>9.3598587910878595E-4</v>
          </cell>
          <cell r="I863">
            <v>2.9672686620994598E-4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1.06946560589189E-3</v>
          </cell>
          <cell r="H864">
            <v>1.4834481316860703E-3</v>
          </cell>
          <cell r="I864">
            <v>5.4951059240127996E-4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0.15439188121158201</v>
          </cell>
          <cell r="F865">
            <v>0.11754763719325496</v>
          </cell>
          <cell r="G865">
            <v>1.9208867003739253E-2</v>
          </cell>
          <cell r="H865">
            <v>1.1053480623432883E-2</v>
          </cell>
          <cell r="I865">
            <v>5.1321319516059189E-3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0.16251776969640214</v>
          </cell>
          <cell r="F866">
            <v>0.12373435494026812</v>
          </cell>
          <cell r="G866">
            <v>2.0219860003936042E-2</v>
          </cell>
          <cell r="H866">
            <v>1.1635242761508286E-2</v>
          </cell>
          <cell r="I866">
            <v>5.402244159585178E-3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1.27134991523988E-2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1.27134991523988E-2</v>
          </cell>
          <cell r="F868">
            <v>1.2701985280949925E-2</v>
          </cell>
          <cell r="G868">
            <v>2.8160080612021406E-3</v>
          </cell>
          <cell r="H868">
            <v>1.6117924108074349E-3</v>
          </cell>
          <cell r="I868">
            <v>6.7860678353124531E-4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1.0687197176925383E-3</v>
          </cell>
          <cell r="G869">
            <v>1.0979467886186713E-3</v>
          </cell>
          <cell r="H869">
            <v>1.6752970345831997E-3</v>
          </cell>
          <cell r="I869">
            <v>6.8406534082156181E-4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1.0691275629212075E-3</v>
          </cell>
          <cell r="G870">
            <v>1.0983517347102156E-3</v>
          </cell>
          <cell r="H870">
            <v>1.6757806899674137E-3</v>
          </cell>
          <cell r="I870">
            <v>6.8441328890553104E-4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1.1733483440559E-4</v>
          </cell>
          <cell r="E871">
            <v>1.90869433606282E-6</v>
          </cell>
          <cell r="F871">
            <v>3.3189795432368301E-4</v>
          </cell>
          <cell r="G871">
            <v>1.2842424591556401E-4</v>
          </cell>
          <cell r="H871">
            <v>1.6853932698291001E-4</v>
          </cell>
          <cell r="I871">
            <v>9.1479619039671706E-5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1.1733483440559E-4</v>
          </cell>
          <cell r="E872">
            <v>2.925652064984002E-6</v>
          </cell>
          <cell r="F872">
            <v>3.3388804123325798E-4</v>
          </cell>
          <cell r="G872">
            <v>3.3481570448356103E-4</v>
          </cell>
          <cell r="H872">
            <v>5.0438905568402797E-4</v>
          </cell>
          <cell r="I872">
            <v>1.9785037596091199E-4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5.3913849948463433E-2</v>
          </cell>
          <cell r="F873">
            <v>7.0236195283040537E-2</v>
          </cell>
          <cell r="G873">
            <v>0.11244194187227861</v>
          </cell>
          <cell r="H873">
            <v>0.24931413469287447</v>
          </cell>
          <cell r="I873">
            <v>0.45172915913566114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5.4458434291377242E-2</v>
          </cell>
          <cell r="F874">
            <v>7.0945651801051141E-2</v>
          </cell>
          <cell r="G874">
            <v>0.1135777190629077</v>
          </cell>
          <cell r="H874">
            <v>0.25183245928573178</v>
          </cell>
          <cell r="I874">
            <v>0.45629207993501153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5.3913849948463433E-2</v>
          </cell>
          <cell r="F875">
            <v>7.0236195283040537E-2</v>
          </cell>
          <cell r="G875">
            <v>0.11244194187227861</v>
          </cell>
          <cell r="H875">
            <v>0.24931413469287447</v>
          </cell>
          <cell r="I875">
            <v>0.45172915913566114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4.6557930862161602E-3</v>
          </cell>
          <cell r="F876">
            <v>7.8988947404388997E-4</v>
          </cell>
          <cell r="G876">
            <v>3.0146498542333298E-3</v>
          </cell>
          <cell r="H876">
            <v>5.1043819221556199E-3</v>
          </cell>
          <cell r="I876">
            <v>1.4697643416514699E-2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4.6557930862161602E-3</v>
          </cell>
          <cell r="F877">
            <v>5.4456825602600496E-3</v>
          </cell>
          <cell r="G877">
            <v>8.4603324144933694E-3</v>
          </cell>
          <cell r="H877">
            <v>1.8460324737531598E-2</v>
          </cell>
          <cell r="I877">
            <v>3.3157968154046299E-2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5.5805177031732954E-2</v>
          </cell>
          <cell r="G878">
            <v>4.8366641888039401E-2</v>
          </cell>
          <cell r="H878">
            <v>7.0381312484046013E-2</v>
          </cell>
          <cell r="I878">
            <v>4.2591568844335244E-2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1.6693390439729201</v>
          </cell>
          <cell r="G879">
            <v>1.4190997106738099</v>
          </cell>
          <cell r="H879">
            <v>1.98879834693295</v>
          </cell>
          <cell r="I879">
            <v>1.16068810975939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5.5805177031732954E-2</v>
          </cell>
          <cell r="G880">
            <v>4.8366641888039401E-2</v>
          </cell>
          <cell r="H880">
            <v>7.0381312484046013E-2</v>
          </cell>
          <cell r="I880">
            <v>4.2591568844335244E-2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2.959820999951978E-2</v>
          </cell>
          <cell r="G881">
            <v>2.5161342387833508E-2</v>
          </cell>
          <cell r="H881">
            <v>3.5262382037818264E-2</v>
          </cell>
          <cell r="I881">
            <v>2.0579576414173635E-2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2.5141084865621002E-3</v>
          </cell>
          <cell r="F882">
            <v>1.8654217900544499E-3</v>
          </cell>
          <cell r="G882">
            <v>6.4459527529101904E-5</v>
          </cell>
          <cell r="H882">
            <v>4.3082333106139702E-3</v>
          </cell>
          <cell r="I882">
            <v>1.3721432347071899E-4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2.5141084865621002E-3</v>
          </cell>
          <cell r="F883">
            <v>4.3704601951359634E-3</v>
          </cell>
          <cell r="G883">
            <v>4.4222495223177685E-3</v>
          </cell>
          <cell r="H883">
            <v>5.4960542649972353E-3</v>
          </cell>
          <cell r="I883">
            <v>3.6064523351568914E-3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726.71269644010601</v>
          </cell>
          <cell r="E884">
            <v>618.89154241385597</v>
          </cell>
          <cell r="F884">
            <v>8.7040690297119401</v>
          </cell>
          <cell r="G884">
            <v>1.07400615014726</v>
          </cell>
          <cell r="H884">
            <v>0.60769724078475296</v>
          </cell>
          <cell r="I884">
            <v>0.17193596070968301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6.9844616912493054</v>
          </cell>
          <cell r="E885">
            <v>6.0006727455888926</v>
          </cell>
          <cell r="F885">
            <v>8.5500451939871519E-2</v>
          </cell>
          <cell r="G885">
            <v>1.0777707578648724E-2</v>
          </cell>
          <cell r="H885">
            <v>6.2271101816054105E-3</v>
          </cell>
          <cell r="I885">
            <v>1.7618381319894848E-3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9.8604165052931538</v>
          </cell>
          <cell r="E886">
            <v>8.3974429092789169</v>
          </cell>
          <cell r="F886">
            <v>0.1181013436867291</v>
          </cell>
          <cell r="G886">
            <v>1.4572675035919422E-2</v>
          </cell>
          <cell r="H886">
            <v>8.2455527921947575E-3</v>
          </cell>
          <cell r="I886">
            <v>2.3329166989102157E-3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1.0685982276776701E-5</v>
          </cell>
          <cell r="F887">
            <v>9.8558429597507603E-6</v>
          </cell>
          <cell r="G887">
            <v>4.6641450175946604E-6</v>
          </cell>
          <cell r="H887">
            <v>6.2694567973276101E-6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0.4773798038966342</v>
          </cell>
          <cell r="F888">
            <v>9.2837074490315641E-3</v>
          </cell>
          <cell r="G888">
            <v>1.3111649754721788E-3</v>
          </cell>
          <cell r="H888">
            <v>6.5670147036589856E-4</v>
          </cell>
          <cell r="I888">
            <v>2.0226729229754018E-4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1068.13848746381</v>
          </cell>
          <cell r="E889">
            <v>1094.4822512921901</v>
          </cell>
          <cell r="F889">
            <v>1024.64303721018</v>
          </cell>
          <cell r="G889">
            <v>1013.19887669454</v>
          </cell>
          <cell r="H889">
            <v>996.700376641925</v>
          </cell>
          <cell r="I889">
            <v>986.58611541701498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11.510113011463451</v>
          </cell>
          <cell r="E890">
            <v>11.793989776855529</v>
          </cell>
          <cell r="F890">
            <v>11.041412038902822</v>
          </cell>
          <cell r="G890">
            <v>10.918091343691181</v>
          </cell>
          <cell r="H890">
            <v>10.740305782779354</v>
          </cell>
          <cell r="I890">
            <v>10.631315898890257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11.510113011463451</v>
          </cell>
          <cell r="E891">
            <v>11.793989776855529</v>
          </cell>
          <cell r="F891">
            <v>11.041412038902822</v>
          </cell>
          <cell r="G891">
            <v>10.918091343691181</v>
          </cell>
          <cell r="H891">
            <v>10.740305782779354</v>
          </cell>
          <cell r="I891">
            <v>10.631315898890257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1783.66292464551</v>
          </cell>
          <cell r="E892">
            <v>1640.9681990458701</v>
          </cell>
          <cell r="F892">
            <v>1702.14615109745</v>
          </cell>
          <cell r="G892">
            <v>1571.2021016015101</v>
          </cell>
          <cell r="H892">
            <v>761.16408214522301</v>
          </cell>
          <cell r="I892">
            <v>0.758839071849985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21.680660832133899</v>
          </cell>
          <cell r="E893">
            <v>19.946187403599144</v>
          </cell>
          <cell r="F893">
            <v>20.689813573380366</v>
          </cell>
          <cell r="G893">
            <v>19.098171180705794</v>
          </cell>
          <cell r="H893">
            <v>9.2520509758719633</v>
          </cell>
          <cell r="I893">
            <v>9.2237901655216545E-3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24.201667905637848</v>
          </cell>
          <cell r="E894">
            <v>22.26551152029668</v>
          </cell>
          <cell r="F894">
            <v>23.095605849354811</v>
          </cell>
          <cell r="G894">
            <v>21.318888759857625</v>
          </cell>
          <cell r="H894">
            <v>10.327870856787294</v>
          </cell>
          <cell r="I894">
            <v>1.0296323905698573E-2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3.9962469539665598E-6</v>
          </cell>
          <cell r="F895">
            <v>3.8623981383441896E-6</v>
          </cell>
          <cell r="G895">
            <v>3.6888185634131698E-6</v>
          </cell>
          <cell r="H895">
            <v>7.9780942697396302E-6</v>
          </cell>
          <cell r="I895">
            <v>1.4082201490680799E-6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1.7515272887107405</v>
          </cell>
          <cell r="F896">
            <v>1.7514974765239126</v>
          </cell>
          <cell r="G896">
            <v>1.7514815430736832</v>
          </cell>
          <cell r="H896">
            <v>0.74892078864735401</v>
          </cell>
          <cell r="I896">
            <v>1.2788048987459888E-3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D897">
            <v>5.0351914590759714E-6</v>
          </cell>
          <cell r="E897">
            <v>1.0239784363645307E-3</v>
          </cell>
          <cell r="F897">
            <v>2.3622238180777362E-2</v>
          </cell>
          <cell r="G897">
            <v>1.611795687428403E-2</v>
          </cell>
          <cell r="H897">
            <v>6.8254540733985083E-2</v>
          </cell>
          <cell r="I897">
            <v>1.6735848402677254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D898">
            <v>5.0351914590759637E-6</v>
          </cell>
          <cell r="E898">
            <v>1.0231421515918375E-3</v>
          </cell>
          <cell r="F898">
            <v>2.3592107774934513E-2</v>
          </cell>
          <cell r="G898">
            <v>1.6117956874284051E-2</v>
          </cell>
          <cell r="H898">
            <v>6.8254540733985181E-2</v>
          </cell>
          <cell r="I898">
            <v>1.6735848402677258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D899">
            <v>6.2112560885159457E-6</v>
          </cell>
          <cell r="E899">
            <v>1.2457159212829068E-3</v>
          </cell>
          <cell r="F899">
            <v>2.8121711955884861E-2</v>
          </cell>
          <cell r="G899">
            <v>1.8526388373866352E-2</v>
          </cell>
          <cell r="H899">
            <v>7.3391975083507213E-2</v>
          </cell>
          <cell r="I899">
            <v>1.6904898086067397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D900">
            <v>6.2112560885159457E-6</v>
          </cell>
          <cell r="E900">
            <v>1.2457159212829068E-3</v>
          </cell>
          <cell r="F900">
            <v>2.8121711955884861E-2</v>
          </cell>
          <cell r="G900">
            <v>1.8526388373866352E-2</v>
          </cell>
          <cell r="H900">
            <v>7.3391975083507213E-2</v>
          </cell>
          <cell r="I900">
            <v>1.6904898086067397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8.5276645271940895E-3</v>
          </cell>
          <cell r="E901">
            <v>6.1916253855736204E-5</v>
          </cell>
          <cell r="F901">
            <v>9.0518691119514201E-5</v>
          </cell>
          <cell r="G901">
            <v>5.57577109076502E-5</v>
          </cell>
          <cell r="H901">
            <v>3.0962806074491299E-3</v>
          </cell>
          <cell r="I901">
            <v>0.43227453364782098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8.5276645271940895E-3</v>
          </cell>
          <cell r="E902">
            <v>8.5843351071886471E-3</v>
          </cell>
          <cell r="F902">
            <v>8.6596121041503295E-3</v>
          </cell>
          <cell r="G902">
            <v>8.6819139583561942E-3</v>
          </cell>
          <cell r="H902">
            <v>1.527684839956368E-2</v>
          </cell>
          <cell r="I902">
            <v>0.43961715634980564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2229.91446935456</v>
          </cell>
          <cell r="E903">
            <v>2013.35192155649</v>
          </cell>
          <cell r="F903">
            <v>1950.2407257513501</v>
          </cell>
          <cell r="G903">
            <v>1388.8759710397301</v>
          </cell>
          <cell r="H903">
            <v>460.69365005564299</v>
          </cell>
          <cell r="I903">
            <v>61.2339049512317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24.843075638976782</v>
          </cell>
          <cell r="E904">
            <v>22.474807899339538</v>
          </cell>
          <cell r="F904">
            <v>21.834841608840566</v>
          </cell>
          <cell r="G904">
            <v>15.626417315928501</v>
          </cell>
          <cell r="H904">
            <v>5.2351551142686699</v>
          </cell>
          <cell r="I904">
            <v>0.69583982899126817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30.256641375231421</v>
          </cell>
          <cell r="E905">
            <v>27.318207890861462</v>
          </cell>
          <cell r="F905">
            <v>26.461882303274813</v>
          </cell>
          <cell r="G905">
            <v>18.844992822791387</v>
          </cell>
          <cell r="H905">
            <v>6.2509314797237829</v>
          </cell>
          <cell r="I905">
            <v>0.83085352715375471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2.21569203842011E-5</v>
          </cell>
          <cell r="E906">
            <v>1.8519418274836201E-5</v>
          </cell>
          <cell r="F906">
            <v>4.3878105768075398E-5</v>
          </cell>
          <cell r="G906">
            <v>1.6188280115198701E-5</v>
          </cell>
          <cell r="H906">
            <v>1.928590529869E-4</v>
          </cell>
          <cell r="I906">
            <v>2.1647237013566499E-5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1.9285958141455042</v>
          </cell>
          <cell r="E907">
            <v>1.928589792726934</v>
          </cell>
          <cell r="F907">
            <v>1.9281340168379477</v>
          </cell>
          <cell r="G907">
            <v>1.9277266049748132</v>
          </cell>
          <cell r="H907">
            <v>0.42082447502425357</v>
          </cell>
          <cell r="I907">
            <v>6.8853302065947003E-2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7.3544269189000658E-2</v>
          </cell>
          <cell r="F908">
            <v>7.7027936844607986E-2</v>
          </cell>
          <cell r="G908">
            <v>0.20607247019060301</v>
          </cell>
          <cell r="H908">
            <v>0.42078489504533462</v>
          </cell>
          <cell r="I908">
            <v>0.61397904008077797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8.1715854654445086E-2</v>
          </cell>
          <cell r="F909">
            <v>8.558659649400889E-2</v>
          </cell>
          <cell r="G909">
            <v>0.22896941132289242</v>
          </cell>
          <cell r="H909">
            <v>0.46753877227259388</v>
          </cell>
          <cell r="I909">
            <v>0.6821989334230868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7.3544269189000658E-2</v>
          </cell>
          <cell r="F910">
            <v>7.7027936844607986E-2</v>
          </cell>
          <cell r="G910">
            <v>0.20607247019060301</v>
          </cell>
          <cell r="H910">
            <v>0.42078489504533462</v>
          </cell>
          <cell r="I910">
            <v>0.61397904008077797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6.4500473121729502E-3</v>
          </cell>
          <cell r="F911">
            <v>2.3077673912198199E-4</v>
          </cell>
          <cell r="G911">
            <v>9.7658410403974397E-3</v>
          </cell>
          <cell r="H911">
            <v>1.50966382842626E-2</v>
          </cell>
          <cell r="I911">
            <v>3.2422532688945599E-2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6.4500473121729502E-3</v>
          </cell>
          <cell r="F912">
            <v>6.6794611935609201E-3</v>
          </cell>
          <cell r="G912">
            <v>1.6441779486826333E-2</v>
          </cell>
          <cell r="H912">
            <v>3.3506070662859364E-2</v>
          </cell>
          <cell r="I912">
            <v>4.8327472409652295E-2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1.6969578153954241E-2</v>
          </cell>
          <cell r="E913">
            <v>2.1578129800106497E-3</v>
          </cell>
          <cell r="F913">
            <v>9.0269444572277438E-3</v>
          </cell>
          <cell r="G913">
            <v>8.1698867405443701E-3</v>
          </cell>
          <cell r="H913">
            <v>7.7822255352606895E-2</v>
          </cell>
          <cell r="I913">
            <v>0.12222739314353469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1.6912227716378035E-2</v>
          </cell>
          <cell r="E914">
            <v>2.1569705845441603E-3</v>
          </cell>
          <cell r="F914">
            <v>9.0577559468006177E-3</v>
          </cell>
          <cell r="G914">
            <v>8.6712926734859655E-3</v>
          </cell>
          <cell r="H914">
            <v>9.1271734127143941E-2</v>
          </cell>
          <cell r="I914">
            <v>0.13848422101956462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3.38818058703323E-2</v>
          </cell>
          <cell r="E915">
            <v>4.31478356455481E-3</v>
          </cell>
          <cell r="F915">
            <v>1.8084700404028372E-2</v>
          </cell>
          <cell r="G915">
            <v>1.6841179414030336E-2</v>
          </cell>
          <cell r="H915">
            <v>0.16909398947975088</v>
          </cell>
          <cell r="I915">
            <v>0.26071161416309913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1.408411991139618E-5</v>
          </cell>
          <cell r="E916">
            <v>1.4100451204271E-5</v>
          </cell>
          <cell r="F916">
            <v>3.3966279065442542E-2</v>
          </cell>
          <cell r="G916">
            <v>1.2018836888528572E-2</v>
          </cell>
          <cell r="H916">
            <v>7.4407692158897332</v>
          </cell>
          <cell r="I916">
            <v>10.673426714220097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1.2305013718706956E-5</v>
          </cell>
          <cell r="E917">
            <v>1.2285295597615106E-5</v>
          </cell>
          <cell r="F917">
            <v>4.3828977013950499E-2</v>
          </cell>
          <cell r="G917">
            <v>1.5025765987995723E-2</v>
          </cell>
          <cell r="H917">
            <v>8.7539091421924091</v>
          </cell>
          <cell r="I917">
            <v>11.859416056776158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2.3370517211362199E-2</v>
          </cell>
          <cell r="E918">
            <v>1.16637338583185E-4</v>
          </cell>
          <cell r="F918">
            <v>7.8018272508392205E-5</v>
          </cell>
          <cell r="G918">
            <v>4.9911248645354196E-4</v>
          </cell>
          <cell r="H918">
            <v>4.37611286509514E-2</v>
          </cell>
          <cell r="I918">
            <v>9.0748275240453105E-2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2.3370517211362199E-2</v>
          </cell>
          <cell r="E919">
            <v>2.3487154549945401E-2</v>
          </cell>
          <cell r="F919">
            <v>2.3565172822453798E-2</v>
          </cell>
          <cell r="G919">
            <v>2.40642853089073E-2</v>
          </cell>
          <cell r="H919">
            <v>0.179972750259944</v>
          </cell>
          <cell r="I919">
            <v>0.17997394210496001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0.15439181592734511</v>
          </cell>
          <cell r="F920">
            <v>0.11754625212579059</v>
          </cell>
          <cell r="G920">
            <v>1.9208505261112115E-2</v>
          </cell>
          <cell r="H920">
            <v>1.105324555556394E-2</v>
          </cell>
          <cell r="I920">
            <v>5.1319680452381715E-3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0.15439181592734511</v>
          </cell>
          <cell r="F921">
            <v>0.11754625212579059</v>
          </cell>
          <cell r="G921">
            <v>1.9208505261112115E-2</v>
          </cell>
          <cell r="H921">
            <v>1.105324555556394E-2</v>
          </cell>
          <cell r="I921">
            <v>5.1319680452381715E-3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1.27134991523988E-2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1.27134991523988E-2</v>
          </cell>
          <cell r="F923">
            <v>1.2701956088586038E-2</v>
          </cell>
          <cell r="G923">
            <v>2.8159822758979606E-3</v>
          </cell>
          <cell r="H923">
            <v>1.6118022649722818E-3</v>
          </cell>
          <cell r="I923">
            <v>6.7858558195570899E-4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6.1871992865763771E-6</v>
          </cell>
          <cell r="F924">
            <v>5.4973180184312758E-3</v>
          </cell>
          <cell r="G924">
            <v>6.1407743141477823E-3</v>
          </cell>
          <cell r="H924">
            <v>3.544192853103393E-2</v>
          </cell>
          <cell r="I924">
            <v>4.3832435808838173E-2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E925">
            <v>1.705165445413548E-7</v>
          </cell>
          <cell r="F925">
            <v>5.4916296083429529E-3</v>
          </cell>
          <cell r="G925">
            <v>6.1352742178720828E-3</v>
          </cell>
          <cell r="H925">
            <v>3.5441650983754493E-2</v>
          </cell>
          <cell r="I925">
            <v>4.3829437062234494E-2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2.93359931747242E-4</v>
          </cell>
          <cell r="E926">
            <v>4.4259033168681498E-4</v>
          </cell>
          <cell r="F926">
            <v>3.50385301831164E-4</v>
          </cell>
          <cell r="G926">
            <v>7.9353296210284095E-5</v>
          </cell>
          <cell r="H926">
            <v>5.4492836245684899E-3</v>
          </cell>
          <cell r="I926">
            <v>2.93136832184862E-3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2.93359931747242E-4</v>
          </cell>
          <cell r="E927">
            <v>7.3595026343405698E-4</v>
          </cell>
          <cell r="F927">
            <v>1.08633556526522E-3</v>
          </cell>
          <cell r="G927">
            <v>1.1656888614755101E-3</v>
          </cell>
          <cell r="H927">
            <v>5.8150976329286001E-3</v>
          </cell>
          <cell r="I927">
            <v>6.9916569295904599E-3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0.24491627413526437</v>
          </cell>
          <cell r="F928">
            <v>0.71597324584907585</v>
          </cell>
          <cell r="G928">
            <v>1.5580899364331302</v>
          </cell>
          <cell r="H928">
            <v>2.8952515631042997</v>
          </cell>
          <cell r="I928">
            <v>4.3621129036304671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7.5281641639937821E-2</v>
          </cell>
          <cell r="F929">
            <v>0.21479197375472284</v>
          </cell>
          <cell r="G929">
            <v>0.44944902012494098</v>
          </cell>
          <cell r="H929">
            <v>0.7825004224606209</v>
          </cell>
          <cell r="I929">
            <v>1.1184904881103759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0.24491627413526437</v>
          </cell>
          <cell r="F930">
            <v>0.71597324584907585</v>
          </cell>
          <cell r="G930">
            <v>1.5580899364331302</v>
          </cell>
          <cell r="H930">
            <v>2.8952515631042997</v>
          </cell>
          <cell r="I930">
            <v>4.3621129036304671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1.8659545986613402E-2</v>
          </cell>
          <cell r="F931">
            <v>3.4280054716545501E-2</v>
          </cell>
          <cell r="G931">
            <v>6.0939019758771501E-2</v>
          </cell>
          <cell r="H931">
            <v>0.108733720435056</v>
          </cell>
          <cell r="I931">
            <v>0.21622889998898101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1.8659545986613402E-2</v>
          </cell>
          <cell r="F932">
            <v>5.2938823032282908E-2</v>
          </cell>
          <cell r="G932">
            <v>0.11387570893786884</v>
          </cell>
          <cell r="H932">
            <v>0.21169775757443224</v>
          </cell>
          <cell r="I932">
            <v>0.3185202970039856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1.2230716428574979</v>
          </cell>
          <cell r="E933">
            <v>1.3407718062955194</v>
          </cell>
          <cell r="F933">
            <v>1.3144236920490906</v>
          </cell>
          <cell r="G933">
            <v>1.4899041525385306</v>
          </cell>
          <cell r="H933">
            <v>3.4207773676912416</v>
          </cell>
          <cell r="I933">
            <v>6.0465075963756343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1.4022834703708997</v>
          </cell>
          <cell r="E934">
            <v>1.537229771033616</v>
          </cell>
          <cell r="F934">
            <v>1.5070209723103525</v>
          </cell>
          <cell r="G934">
            <v>1.70821388734067</v>
          </cell>
          <cell r="H934">
            <v>3.9220102816914029</v>
          </cell>
          <cell r="I934">
            <v>6.9324783265026806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2.2209276289210901E-5</v>
          </cell>
          <cell r="E935">
            <v>2.4327341580275601E-4</v>
          </cell>
          <cell r="F935">
            <v>5.7020642300107001E-5</v>
          </cell>
          <cell r="G935">
            <v>1.03137386292986E-2</v>
          </cell>
          <cell r="H935">
            <v>0.257185358324377</v>
          </cell>
          <cell r="I935">
            <v>0.235599731549747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0.10536313474496521</v>
          </cell>
          <cell r="E936">
            <v>0.10560293302659593</v>
          </cell>
          <cell r="F936">
            <v>0.10564741765768962</v>
          </cell>
          <cell r="G936">
            <v>0.11594342174861387</v>
          </cell>
          <cell r="H936">
            <v>0.39333659106412205</v>
          </cell>
          <cell r="I936">
            <v>0.47685294914172455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1.2721400200613497</v>
          </cell>
          <cell r="E938">
            <v>1.4865989253827661</v>
          </cell>
          <cell r="F938">
            <v>1.4729055976244962</v>
          </cell>
          <cell r="G938">
            <v>1.4826205238478565</v>
          </cell>
          <cell r="H938">
            <v>1.477969780032049</v>
          </cell>
          <cell r="I938">
            <v>1.4729869111322254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8.0927838704374172E-2</v>
          </cell>
          <cell r="E939">
            <v>9.2851402343537854E-3</v>
          </cell>
          <cell r="F939">
            <v>3.8010720797941627E-2</v>
          </cell>
          <cell r="G939">
            <v>3.0346572608934069E-2</v>
          </cell>
          <cell r="H939">
            <v>0.36647837817633017</v>
          </cell>
          <cell r="I939">
            <v>0.5530605306824885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0.37224619722904639</v>
          </cell>
          <cell r="E940">
            <v>0.43554116039366775</v>
          </cell>
          <cell r="F940">
            <v>0.42708234785190002</v>
          </cell>
          <cell r="G940">
            <v>0.43260647359016596</v>
          </cell>
          <cell r="H940">
            <v>0.53229563059901974</v>
          </cell>
          <cell r="I940">
            <v>0.47438181515745892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1.1505292597473602E-2</v>
          </cell>
          <cell r="E941">
            <v>2.7507660236344593E-5</v>
          </cell>
          <cell r="G941">
            <v>1.0696534518042599E-2</v>
          </cell>
          <cell r="H941">
            <v>3.3155337011506698E-2</v>
          </cell>
          <cell r="I941">
            <v>2.650510124641331E-2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17.498782044092525</v>
          </cell>
          <cell r="E942">
            <v>20.231447352967749</v>
          </cell>
          <cell r="F942">
            <v>18.342910334859695</v>
          </cell>
          <cell r="G942">
            <v>18.357060272399931</v>
          </cell>
          <cell r="H942">
            <v>15.346661361160237</v>
          </cell>
          <cell r="I942">
            <v>7.3157983719969737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1.1945464764335945E-2</v>
          </cell>
          <cell r="E943">
            <v>1.1352926742863905E-4</v>
          </cell>
          <cell r="F943">
            <v>2.3945630238801169E-2</v>
          </cell>
          <cell r="G943">
            <v>1.1516723974069791E-2</v>
          </cell>
          <cell r="H943">
            <v>4.9647269893647039E-2</v>
          </cell>
          <cell r="I943">
            <v>3.8522132705597394E-2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0.11189244647902818</v>
          </cell>
          <cell r="E944">
            <v>7.183892245758873E-2</v>
          </cell>
          <cell r="F944">
            <v>2.5718369674230204E-2</v>
          </cell>
          <cell r="G944">
            <v>9.6540193282784736E-3</v>
          </cell>
          <cell r="H944">
            <v>6.0632598302840469E-3</v>
          </cell>
          <cell r="I944">
            <v>1.7014020449793318E-4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21.590504841517713</v>
          </cell>
          <cell r="E945">
            <v>19.945847810041354</v>
          </cell>
          <cell r="F945">
            <v>20.668402045010559</v>
          </cell>
          <cell r="G945">
            <v>19.091403794430505</v>
          </cell>
          <cell r="H945">
            <v>9.225742702708656</v>
          </cell>
          <cell r="I945">
            <v>2.9558921400011921E-2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1.6508779454345743</v>
          </cell>
          <cell r="E946">
            <v>4.014938652531197</v>
          </cell>
          <cell r="F946">
            <v>4.2644641722983296</v>
          </cell>
          <cell r="G946">
            <v>6.468175067076503</v>
          </cell>
          <cell r="H946">
            <v>16.377080718539013</v>
          </cell>
          <cell r="I946">
            <v>21.416831250838765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4.3367158883516321</v>
          </cell>
          <cell r="E947">
            <v>4.3856073817450172</v>
          </cell>
          <cell r="F947">
            <v>4.2071559133414169</v>
          </cell>
          <cell r="G947">
            <v>3.7566692606664485</v>
          </cell>
          <cell r="H947">
            <v>3.1491766044592246</v>
          </cell>
          <cell r="I947">
            <v>1.3169785208239884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1.7482135388041995</v>
          </cell>
          <cell r="E948">
            <v>3.5035001569587281</v>
          </cell>
          <cell r="F948">
            <v>3.4898980425297861</v>
          </cell>
          <cell r="G948">
            <v>3.274828800312537</v>
          </cell>
          <cell r="H948">
            <v>2.4986864876802239</v>
          </cell>
          <cell r="I948">
            <v>1.9594547334027161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4.2300203964602767</v>
          </cell>
          <cell r="E949">
            <v>3.5059300773219295</v>
          </cell>
          <cell r="F949">
            <v>4.2254817604695774</v>
          </cell>
          <cell r="G949">
            <v>2.146919138648494</v>
          </cell>
          <cell r="H949">
            <v>0.677524666988774</v>
          </cell>
          <cell r="I949">
            <v>0.20902273981775094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9.0944810269501239</v>
          </cell>
          <cell r="E950">
            <v>10.27560824616009</v>
          </cell>
          <cell r="F950">
            <v>10.258139005879315</v>
          </cell>
          <cell r="G950">
            <v>10.271319654483957</v>
          </cell>
          <cell r="H950">
            <v>11.701630587328625</v>
          </cell>
          <cell r="I950">
            <v>22.094247646950642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1.4667703371146401E-2</v>
          </cell>
          <cell r="E951">
            <v>2.1533455002544359E-4</v>
          </cell>
          <cell r="F951">
            <v>1.252463886511096E-2</v>
          </cell>
          <cell r="G951">
            <v>4.1200632950940197E-3</v>
          </cell>
          <cell r="H951">
            <v>7.4143864528462772E-3</v>
          </cell>
          <cell r="I951">
            <v>1.4631135355176388E-2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8.6024678548296957E-3</v>
          </cell>
          <cell r="E952">
            <v>2.4478394348104691E-4</v>
          </cell>
          <cell r="F952">
            <v>2.712082955553361E-3</v>
          </cell>
          <cell r="G952">
            <v>3.1910859777612632E-3</v>
          </cell>
          <cell r="H952">
            <v>1.0472094089279663E-2</v>
          </cell>
          <cell r="I952">
            <v>8.1779077588864607E-4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4.9943977152984466E-2</v>
          </cell>
          <cell r="E953">
            <v>2.3586882249859886E-2</v>
          </cell>
          <cell r="F953">
            <v>0.23639547031596228</v>
          </cell>
          <cell r="G953">
            <v>0.51152477684139563</v>
          </cell>
          <cell r="H953">
            <v>1.0700777548390601</v>
          </cell>
          <cell r="I953">
            <v>1.0314840018784839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8.4173927357563467E-6</v>
          </cell>
          <cell r="F954">
            <v>8.0629619547220265E-5</v>
          </cell>
          <cell r="G954">
            <v>2.8481468246394754E-4</v>
          </cell>
          <cell r="H954">
            <v>1.7545466650368139E-3</v>
          </cell>
          <cell r="I954">
            <v>5.893897383692858E-4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5.8546445007814141E-2</v>
          </cell>
          <cell r="E955">
            <v>2.3840083586076692E-2</v>
          </cell>
          <cell r="F955">
            <v>0.23918818289106272</v>
          </cell>
          <cell r="G955">
            <v>0.5150006775016206</v>
          </cell>
          <cell r="H955">
            <v>1.0823043955933764</v>
          </cell>
          <cell r="I955">
            <v>1.0328911823927411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4.4494562822856569E-2</v>
          </cell>
          <cell r="E956">
            <v>2.3044154032867095E-2</v>
          </cell>
          <cell r="F956">
            <v>0.22953985361543497</v>
          </cell>
          <cell r="G956">
            <v>0.50344602459212418</v>
          </cell>
          <cell r="H956">
            <v>1.0238604342446485</v>
          </cell>
          <cell r="I956">
            <v>1.0207543770794552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4.4944002851370277E-2</v>
          </cell>
          <cell r="E957">
            <v>2.3276923265522317E-2</v>
          </cell>
          <cell r="F957">
            <v>0.23185843799538908</v>
          </cell>
          <cell r="G957">
            <v>0.50853133797184247</v>
          </cell>
          <cell r="H957">
            <v>1.034202458832977</v>
          </cell>
          <cell r="I957">
            <v>1.0310650273529849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4.4494562822856569E-2</v>
          </cell>
          <cell r="E958">
            <v>2.3044154032867095E-2</v>
          </cell>
          <cell r="F958">
            <v>0.22953985361543497</v>
          </cell>
          <cell r="G958">
            <v>0.50344602459212418</v>
          </cell>
          <cell r="H958">
            <v>1.0238604342446485</v>
          </cell>
          <cell r="I958">
            <v>1.0207543770794552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1.2520462982388E-6</v>
          </cell>
          <cell r="E959">
            <v>1.79790180886368E-3</v>
          </cell>
          <cell r="F959">
            <v>1.65816469737156E-2</v>
          </cell>
          <cell r="G959">
            <v>2.9496637000976E-2</v>
          </cell>
          <cell r="H959">
            <v>5.0913509053541597E-2</v>
          </cell>
          <cell r="I959">
            <v>5.5286817996520098E-2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6.7994530448469686E-3</v>
          </cell>
          <cell r="E960">
            <v>2.7169105569579089E-3</v>
          </cell>
          <cell r="F960">
            <v>1.8390305253603492E-2</v>
          </cell>
          <cell r="G960">
            <v>3.8705024030128529E-2</v>
          </cell>
          <cell r="H960">
            <v>8.1648459087891312E-2</v>
          </cell>
          <cell r="I960">
            <v>7.7445295698435196E-2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1.3064995269811626</v>
          </cell>
          <cell r="E961">
            <v>1.5015343602396445</v>
          </cell>
          <cell r="F961">
            <v>1.7779421991001778</v>
          </cell>
          <cell r="G961">
            <v>1.994051984701475</v>
          </cell>
          <cell r="H961">
            <v>2.8767248931988476</v>
          </cell>
          <cell r="I961">
            <v>5.1112535903282206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0.82843956175349842</v>
          </cell>
          <cell r="E962">
            <v>1.8891384032814993</v>
          </cell>
          <cell r="F962">
            <v>2.4686221494332257</v>
          </cell>
          <cell r="G962">
            <v>3.4546960596247374</v>
          </cell>
          <cell r="H962">
            <v>4.4460858747435097</v>
          </cell>
          <cell r="I962">
            <v>4.7301746270010598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3.3906656474351236</v>
          </cell>
          <cell r="F963">
            <v>4.2465643485334033</v>
          </cell>
          <cell r="G963">
            <v>5.4487480443262122</v>
          </cell>
          <cell r="H963">
            <v>7.3228107679423573</v>
          </cell>
          <cell r="I963">
            <v>9.8414282173292751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7.1262913340834519E-5</v>
          </cell>
          <cell r="H964">
            <v>0.27935056931099472</v>
          </cell>
          <cell r="I964">
            <v>3.7165815030124163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7.1982740748317655E-5</v>
          </cell>
          <cell r="H965">
            <v>0.28217229223332807</v>
          </cell>
          <cell r="I965">
            <v>3.7541227303155722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3.8202959759753898E-4</v>
          </cell>
          <cell r="H966">
            <v>6.3087575698663302E-3</v>
          </cell>
          <cell r="I966">
            <v>0.461424450202301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3.8202959759753898E-4</v>
          </cell>
          <cell r="H967">
            <v>3.79102299488129E-2</v>
          </cell>
          <cell r="I967">
            <v>0.49933468015111399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1.8458275168996368</v>
          </cell>
          <cell r="E968">
            <v>2.7652042688489885E-3</v>
          </cell>
          <cell r="F968">
            <v>6.6566388740993097E-3</v>
          </cell>
          <cell r="G968">
            <v>4.027405344904071E-3</v>
          </cell>
          <cell r="H968">
            <v>6.657686903624364E-3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210.210713701271</v>
          </cell>
          <cell r="E969">
            <v>0.31355677593899101</v>
          </cell>
          <cell r="F969">
            <v>0.74997522568727404</v>
          </cell>
          <cell r="G969">
            <v>0.44894710323215897</v>
          </cell>
          <cell r="H969">
            <v>0.72676504211104198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2.730009268847684</v>
          </cell>
          <cell r="E970">
            <v>4.0721659212856025E-3</v>
          </cell>
          <cell r="F970">
            <v>9.7399379959386273E-3</v>
          </cell>
          <cell r="G970">
            <v>5.8304818601579139E-3</v>
          </cell>
          <cell r="H970">
            <v>9.4385070404031414E-3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4.1984377701266996E-3</v>
          </cell>
          <cell r="E971">
            <v>9.7816530434373996E-5</v>
          </cell>
          <cell r="F971">
            <v>4.2584080738697198E-4</v>
          </cell>
          <cell r="G971">
            <v>1.16647495878829E-4</v>
          </cell>
          <cell r="H971">
            <v>5.7005732240151695E-4</v>
          </cell>
          <cell r="I971">
            <v>1.4256494512683199E-8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0.1049154377701267</v>
          </cell>
          <cell r="E972">
            <v>2.6191480666808153E-4</v>
          </cell>
          <cell r="F972">
            <v>6.2814481076405027E-4</v>
          </cell>
          <cell r="G972">
            <v>3.8104012882388127E-4</v>
          </cell>
          <cell r="H972">
            <v>6.2742663897601201E-4</v>
          </cell>
          <cell r="I972">
            <v>2.3728445796991973E-8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1.5318565451230814</v>
          </cell>
          <cell r="G973">
            <v>2.2130739637820853</v>
          </cell>
          <cell r="H973">
            <v>2.231557844881368</v>
          </cell>
          <cell r="I973">
            <v>2.9351232210063984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1.5319214742281886</v>
          </cell>
          <cell r="G974">
            <v>2.2131697202700007</v>
          </cell>
          <cell r="H974">
            <v>2.2316644235228913</v>
          </cell>
          <cell r="I974">
            <v>2.9352448668155784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5.6503395631218901E-2</v>
          </cell>
          <cell r="E975">
            <v>2.4334063766642501E-3</v>
          </cell>
          <cell r="F975">
            <v>8.9007843108174001E-2</v>
          </cell>
          <cell r="G975">
            <v>7.7049477705388295E-2</v>
          </cell>
          <cell r="H975">
            <v>0.15156404942997301</v>
          </cell>
          <cell r="I975">
            <v>0.17645567167176501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5.6504635160621992E-2</v>
          </cell>
          <cell r="E976">
            <v>5.7968757500045091E-2</v>
          </cell>
          <cell r="F976">
            <v>0.1467340464347088</v>
          </cell>
          <cell r="G976">
            <v>0.22349105147594261</v>
          </cell>
          <cell r="H976">
            <v>0.26299869580713431</v>
          </cell>
          <cell r="I976">
            <v>0.30451580246042836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D977">
            <v>3.0254177812146245E-6</v>
          </cell>
          <cell r="E977">
            <v>3.579732144713009E-6</v>
          </cell>
          <cell r="F977">
            <v>2.0785029490474564E-2</v>
          </cell>
          <cell r="G977">
            <v>7.0810225678328174E-3</v>
          </cell>
          <cell r="H977">
            <v>2.7128354915094691E-2</v>
          </cell>
          <cell r="I977">
            <v>3.1170559819556229E-2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D978">
            <v>4.6172306527811366E-6</v>
          </cell>
          <cell r="E978">
            <v>5.0840777325095135E-6</v>
          </cell>
          <cell r="F978">
            <v>2.6834016570938996E-2</v>
          </cell>
          <cell r="G978">
            <v>8.8734667799651168E-3</v>
          </cell>
          <cell r="H978">
            <v>3.193832132702823E-2</v>
          </cell>
          <cell r="I978">
            <v>3.466338396752465E-2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2.3160667937744399E-2</v>
          </cell>
          <cell r="E979">
            <v>1.9263648601185599E-4</v>
          </cell>
          <cell r="F979">
            <v>1.44307286050365E-2</v>
          </cell>
          <cell r="G979">
            <v>1.81189638647965E-2</v>
          </cell>
          <cell r="H979">
            <v>2.2084833291335801E-2</v>
          </cell>
          <cell r="I979">
            <v>4.6581759786342998E-2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2.3160667937744399E-2</v>
          </cell>
          <cell r="E980">
            <v>1.8284545934491529E-2</v>
          </cell>
          <cell r="F980">
            <v>3.2616639658744173E-2</v>
          </cell>
          <cell r="G980">
            <v>5.0542887112047657E-2</v>
          </cell>
          <cell r="H980">
            <v>5.0991534270238927E-2</v>
          </cell>
          <cell r="I980">
            <v>6.8357696939138957E-2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D981">
            <v>2.1630649891653294E-6</v>
          </cell>
          <cell r="E981">
            <v>1.9820905792784103E-6</v>
          </cell>
          <cell r="F981">
            <v>3.4903781145494162E-7</v>
          </cell>
          <cell r="G981">
            <v>9.0221423603841326E-3</v>
          </cell>
          <cell r="H981">
            <v>1.2064646791424147E-2</v>
          </cell>
          <cell r="I981">
            <v>5.0747455006082834E-3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D982">
            <v>2.6538288228202214E-6</v>
          </cell>
          <cell r="E982">
            <v>3.5775109556424339E-6</v>
          </cell>
          <cell r="F982">
            <v>5.0365165060107831E-6</v>
          </cell>
          <cell r="G982">
            <v>1.6236738323341978E-3</v>
          </cell>
          <cell r="H982">
            <v>3.850604786725967E-3</v>
          </cell>
          <cell r="I982">
            <v>5.5737329549812649E-5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E983">
            <v>2.9727400553609327E-6</v>
          </cell>
          <cell r="F983">
            <v>2.9462494545439344E-6</v>
          </cell>
          <cell r="G983">
            <v>1.2856386789765388E-5</v>
          </cell>
          <cell r="H983">
            <v>2.6574099619986661E-5</v>
          </cell>
          <cell r="I983">
            <v>1.5698927289667935E-5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D984">
            <v>4.8168938119855492E-6</v>
          </cell>
          <cell r="E984">
            <v>8.5323415902817773E-6</v>
          </cell>
          <cell r="F984">
            <v>8.3318037720096588E-6</v>
          </cell>
          <cell r="G984">
            <v>1.0658672579508097E-2</v>
          </cell>
          <cell r="H984">
            <v>1.5941825677770093E-2</v>
          </cell>
          <cell r="I984">
            <v>5.1461817574477665E-3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4.0476960076203277</v>
          </cell>
          <cell r="E985">
            <v>4.587763797395298</v>
          </cell>
          <cell r="F985">
            <v>5.1197209664774661</v>
          </cell>
          <cell r="G985">
            <v>5.3195175408572659</v>
          </cell>
          <cell r="H985">
            <v>7.4438846588181757</v>
          </cell>
          <cell r="I985">
            <v>12.652411433828046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4.0476960076203277</v>
          </cell>
          <cell r="E986">
            <v>4.587763797395298</v>
          </cell>
          <cell r="F986">
            <v>5.1197209664774661</v>
          </cell>
          <cell r="G986">
            <v>5.3195175408572659</v>
          </cell>
          <cell r="H986">
            <v>7.4438846588181757</v>
          </cell>
          <cell r="I986">
            <v>12.652411433828046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7.0196080611520273E-2</v>
          </cell>
          <cell r="E988">
            <v>3.091995482367408E-4</v>
          </cell>
          <cell r="F988">
            <v>1.4211077759666119E-2</v>
          </cell>
          <cell r="G988">
            <v>4.4688832417772535E-3</v>
          </cell>
          <cell r="H988">
            <v>4.5599143220433583E-2</v>
          </cell>
          <cell r="I988">
            <v>4.2319748972290745E-2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1.3704091493493629</v>
          </cell>
          <cell r="E989">
            <v>1.6074907625082073</v>
          </cell>
          <cell r="F989">
            <v>1.5966623683800047</v>
          </cell>
          <cell r="G989">
            <v>1.6043624536069947</v>
          </cell>
          <cell r="H989">
            <v>1.6161416836225806</v>
          </cell>
          <cell r="I989">
            <v>1.6094155836679487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6.3011954499811177E-5</v>
          </cell>
          <cell r="F990">
            <v>2.6257629503292995E-2</v>
          </cell>
          <cell r="G990">
            <v>1.2370519631847956E-2</v>
          </cell>
          <cell r="H990">
            <v>8.2053626367167273E-2</v>
          </cell>
          <cell r="I990">
            <v>8.3234675687076765E-2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1.3976324909162518E-5</v>
          </cell>
          <cell r="G991">
            <v>2.0230839273374938E-2</v>
          </cell>
          <cell r="H991">
            <v>9.3011624922242908E-2</v>
          </cell>
          <cell r="I991">
            <v>7.0948490804926392E-2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0.44016709426506434</v>
          </cell>
          <cell r="E992">
            <v>0.47096779576402126</v>
          </cell>
          <cell r="F992">
            <v>0.465021351502237</v>
          </cell>
          <cell r="G992">
            <v>0.46932377849168738</v>
          </cell>
          <cell r="H992">
            <v>1.4519521206780344</v>
          </cell>
          <cell r="I992">
            <v>1.3931274880985161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1.9664683760283133</v>
          </cell>
          <cell r="E993">
            <v>3.7884089035901205</v>
          </cell>
          <cell r="F993">
            <v>3.7989423080206679</v>
          </cell>
          <cell r="G993">
            <v>4.0875681964494559</v>
          </cell>
          <cell r="H993">
            <v>3.5599920066374433</v>
          </cell>
          <cell r="I993">
            <v>3.1915031787189916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18.879196430917585</v>
          </cell>
          <cell r="E994">
            <v>18.897342193907637</v>
          </cell>
          <cell r="F994">
            <v>18.942282430534803</v>
          </cell>
          <cell r="G994">
            <v>18.779404562120899</v>
          </cell>
          <cell r="H994">
            <v>16.023428288622856</v>
          </cell>
          <cell r="I994">
            <v>9.470352269591892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4.5472388969780102</v>
          </cell>
          <cell r="E995">
            <v>3.6636797499217177</v>
          </cell>
          <cell r="F995">
            <v>4.1155283479406704</v>
          </cell>
          <cell r="G995">
            <v>2.5784974586614209</v>
          </cell>
          <cell r="H995">
            <v>0.98056872933721806</v>
          </cell>
          <cell r="I995">
            <v>0.36329789232177534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9.7974664321329481</v>
          </cell>
          <cell r="E996">
            <v>11.654877538063868</v>
          </cell>
          <cell r="F996">
            <v>11.638054589562946</v>
          </cell>
          <cell r="G996">
            <v>11.64988595820313</v>
          </cell>
          <cell r="H996">
            <v>13.398882346240663</v>
          </cell>
          <cell r="I996">
            <v>29.750587316862802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23.300629796732988</v>
          </cell>
          <cell r="E997">
            <v>18.504920799842335</v>
          </cell>
          <cell r="F997">
            <v>18.70146288116155</v>
          </cell>
          <cell r="G997">
            <v>18.704317026170397</v>
          </cell>
          <cell r="H997">
            <v>12.932515326498679</v>
          </cell>
          <cell r="I997">
            <v>6.8827191115239841E-2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1.8166265397398746</v>
          </cell>
          <cell r="E998">
            <v>4.5074226692943657</v>
          </cell>
          <cell r="F998">
            <v>4.5078678259421316</v>
          </cell>
          <cell r="G998">
            <v>4.5113033061187258</v>
          </cell>
          <cell r="H998">
            <v>11.111172478426372</v>
          </cell>
          <cell r="I998">
            <v>14.784923474212574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4.6649653607130954</v>
          </cell>
          <cell r="E999">
            <v>3.7139036904223359</v>
          </cell>
          <cell r="F999">
            <v>2.8626953237218578</v>
          </cell>
          <cell r="G999">
            <v>2.8370791339052155</v>
          </cell>
          <cell r="H999">
            <v>2.1534309848778093</v>
          </cell>
          <cell r="I999">
            <v>0.88831247094785826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0.1335006928241767</v>
          </cell>
          <cell r="E1000">
            <v>2.2950350126492883E-2</v>
          </cell>
          <cell r="F1000">
            <v>0.22465298544756954</v>
          </cell>
          <cell r="G1000">
            <v>0.5004446004496067</v>
          </cell>
          <cell r="H1000">
            <v>1.0480683029637641</v>
          </cell>
          <cell r="I1000">
            <v>1.0408670522281231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4.8012918054480845E-2</v>
          </cell>
          <cell r="H1001">
            <v>7.7274220445567821</v>
          </cell>
          <cell r="I1001">
            <v>12.330879088137062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5.9643129661574756E-2</v>
          </cell>
          <cell r="H1002">
            <v>9.5574140387739472</v>
          </cell>
          <cell r="I1002">
            <v>15.184884714404879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4.1154838970974099E-3</v>
          </cell>
          <cell r="H1003">
            <v>2.1308118150707701E-2</v>
          </cell>
          <cell r="I1003">
            <v>0.88189571960619995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4.1154838970974099E-3</v>
          </cell>
          <cell r="H1004">
            <v>0.67097274371057802</v>
          </cell>
          <cell r="I1004">
            <v>1.1709536039834822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E1005">
            <v>4.5759674433209597E-8</v>
          </cell>
          <cell r="F1005">
            <v>7.2053164684013436E-3</v>
          </cell>
          <cell r="G1005">
            <v>2.8069673307355883E-3</v>
          </cell>
          <cell r="H1005">
            <v>4.5802851950783061E-4</v>
          </cell>
          <cell r="I1005">
            <v>2.0666683636635588E-4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2.5108220515072549E-7</v>
          </cell>
          <cell r="F1006">
            <v>7.2061617676246539E-3</v>
          </cell>
          <cell r="G1006">
            <v>2.8075549056029649E-3</v>
          </cell>
          <cell r="H1006">
            <v>4.5838647974714113E-4</v>
          </cell>
          <cell r="I1006">
            <v>2.0698051283436186E-4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1.83068339297585E-4</v>
          </cell>
          <cell r="E1007">
            <v>1.5122952865831199E-4</v>
          </cell>
          <cell r="F1007">
            <v>1.15766237676298E-3</v>
          </cell>
          <cell r="G1007">
            <v>9.9708959050490799E-5</v>
          </cell>
          <cell r="H1007">
            <v>9.4775730316477594E-5</v>
          </cell>
          <cell r="I1007">
            <v>4.61542472917939E-5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1.83068339297585E-4</v>
          </cell>
          <cell r="E1008">
            <v>2.4083865622500359E-4</v>
          </cell>
          <cell r="F1008">
            <v>1.334276349436178E-3</v>
          </cell>
          <cell r="G1008">
            <v>7.4270633942925108E-4</v>
          </cell>
          <cell r="H1008">
            <v>2.0534043279220202E-4</v>
          </cell>
          <cell r="I1008">
            <v>8.6418454421190006E-5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9.2707649903986091</v>
          </cell>
          <cell r="E1009">
            <v>9.2702197494460208</v>
          </cell>
          <cell r="F1009">
            <v>1.6291016864772001</v>
          </cell>
          <cell r="G1009">
            <v>0.76938413054724997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7.200594167299891E-2</v>
          </cell>
          <cell r="E1010">
            <v>7.2001706791813697E-2</v>
          </cell>
          <cell r="F1010">
            <v>1.2653216982347223E-2</v>
          </cell>
          <cell r="G1010">
            <v>5.9757990722116468E-3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0.10000825232360949</v>
          </cell>
          <cell r="E1011">
            <v>0.10000237054418569</v>
          </cell>
          <cell r="F1011">
            <v>1.7573912475482237E-2</v>
          </cell>
          <cell r="G1011">
            <v>8.299720933627297E-3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6.9888936029953649E-3</v>
          </cell>
          <cell r="F1012">
            <v>1.8315041223995604E-3</v>
          </cell>
          <cell r="G1012">
            <v>9.2026403921964973E-4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2106.4735402587999</v>
          </cell>
          <cell r="E1013">
            <v>1816.3561889789</v>
          </cell>
          <cell r="F1013">
            <v>1812.2285774378499</v>
          </cell>
          <cell r="G1013">
            <v>1235.0152178626399</v>
          </cell>
          <cell r="H1013">
            <v>596.83724420859699</v>
          </cell>
          <cell r="I1013">
            <v>154.40664738253301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37.552069904415902</v>
          </cell>
          <cell r="E1014">
            <v>32.103466723116178</v>
          </cell>
          <cell r="F1014">
            <v>34.89846796759317</v>
          </cell>
          <cell r="G1014">
            <v>24.712127191073495</v>
          </cell>
          <cell r="H1014">
            <v>14.92103734994884</v>
          </cell>
          <cell r="I1014">
            <v>7.0602967060217994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37.348821635794344</v>
          </cell>
          <cell r="E1015">
            <v>32.204896967710987</v>
          </cell>
          <cell r="F1015">
            <v>32.131712365919412</v>
          </cell>
          <cell r="G1015">
            <v>21.897432940826828</v>
          </cell>
          <cell r="H1015">
            <v>10.5822206419964</v>
          </cell>
          <cell r="I1015">
            <v>2.7377065138747039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0.32321284671052386</v>
          </cell>
          <cell r="E1016">
            <v>1.1265625531280735E-3</v>
          </cell>
          <cell r="F1016">
            <v>2.8732116755988688</v>
          </cell>
          <cell r="G1016">
            <v>2.8746119153822969</v>
          </cell>
          <cell r="H1016">
            <v>4.3001780387539998</v>
          </cell>
          <cell r="I1016">
            <v>4.3001936132843914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5.0312554375143469E-3</v>
          </cell>
          <cell r="G1017">
            <v>1.9040696752631259E-2</v>
          </cell>
          <cell r="H1017">
            <v>8.6313108853355386E-2</v>
          </cell>
          <cell r="I1017">
            <v>4.4974012555579153E-2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1.6904190409855298E-5</v>
          </cell>
          <cell r="E1018">
            <v>8.2554366970219307E-6</v>
          </cell>
          <cell r="F1018">
            <v>1.24553824902533E-5</v>
          </cell>
          <cell r="G1018">
            <v>1.52230785064042E-5</v>
          </cell>
          <cell r="H1018">
            <v>4.6180186652892803E-5</v>
          </cell>
          <cell r="I1018">
            <v>1.77970613746979E-4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1.9845002744565099</v>
          </cell>
          <cell r="E1019">
            <v>1.9845085298932068</v>
          </cell>
          <cell r="F1019">
            <v>1.9845209852756971</v>
          </cell>
          <cell r="G1019">
            <v>1.9845362083542035</v>
          </cell>
          <cell r="H1019">
            <v>1.9846117158887515</v>
          </cell>
          <cell r="I1019">
            <v>1.0957657536823184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0.19866379976801399</v>
          </cell>
          <cell r="G1020">
            <v>0.241590717265386</v>
          </cell>
          <cell r="H1020">
            <v>0.29895376175715099</v>
          </cell>
          <cell r="I1020">
            <v>0.51390422762378596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7.044815594610441E-3</v>
          </cell>
          <cell r="G1021">
            <v>8.909728580000064E-3</v>
          </cell>
          <cell r="H1021">
            <v>1.1767328920228266E-2</v>
          </cell>
          <cell r="I1021">
            <v>2.1321558380135809E-2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7.044815594610441E-3</v>
          </cell>
          <cell r="G1022">
            <v>8.909728580000064E-3</v>
          </cell>
          <cell r="H1022">
            <v>1.1767328920228266E-2</v>
          </cell>
          <cell r="I1022">
            <v>2.1321558380135809E-2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3.5224077973052192E-3</v>
          </cell>
          <cell r="G1023">
            <v>4.2835233557692604E-3</v>
          </cell>
          <cell r="H1023">
            <v>5.3005986127154332E-3</v>
          </cell>
          <cell r="I1023">
            <v>9.1117770855281242E-3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4.4601745409112097E-6</v>
          </cell>
          <cell r="E1024">
            <v>1.60110673461256E-5</v>
          </cell>
          <cell r="F1024">
            <v>7.8897955589246095E-4</v>
          </cell>
          <cell r="G1024">
            <v>5.5670639666504702E-5</v>
          </cell>
          <cell r="H1024">
            <v>2.01235289525715E-4</v>
          </cell>
          <cell r="I1024">
            <v>1.1930638904118799E-3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4.4601745409112097E-6</v>
          </cell>
          <cell r="E1025">
            <v>2.0169632871025025E-5</v>
          </cell>
          <cell r="F1025">
            <v>8.0780627279059198E-4</v>
          </cell>
          <cell r="G1025">
            <v>8.6183279233895843E-4</v>
          </cell>
          <cell r="H1025">
            <v>1.1677440500067378E-3</v>
          </cell>
          <cell r="I1025">
            <v>1.6729393321157256E-3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2.0856399634399918</v>
          </cell>
          <cell r="E1026">
            <v>2.4000976754010788</v>
          </cell>
          <cell r="F1026">
            <v>2.3583488962243915</v>
          </cell>
          <cell r="G1026">
            <v>2.4721524159109198</v>
          </cell>
          <cell r="H1026">
            <v>2.5578426723996519</v>
          </cell>
          <cell r="I1026">
            <v>2.3575968911017937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2.0856399634399918</v>
          </cell>
          <cell r="E1027">
            <v>2.4000976754010788</v>
          </cell>
          <cell r="F1027">
            <v>2.3583488962243915</v>
          </cell>
          <cell r="G1027">
            <v>2.4721524159109198</v>
          </cell>
          <cell r="H1027">
            <v>2.5578426723996519</v>
          </cell>
          <cell r="I1027">
            <v>2.3575968911017937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1.5075084433070908E-3</v>
          </cell>
          <cell r="G1028">
            <v>1.5666443923010428E-3</v>
          </cell>
          <cell r="H1028">
            <v>1.9261477599544206E-3</v>
          </cell>
          <cell r="I1028">
            <v>1.9879451356677722E-3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1.5075084433070908E-3</v>
          </cell>
          <cell r="G1029">
            <v>1.5666443923010428E-3</v>
          </cell>
          <cell r="H1029">
            <v>1.9261477599544206E-3</v>
          </cell>
          <cell r="I1029">
            <v>1.9879451356677722E-3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6.6797930920081098E-7</v>
          </cell>
          <cell r="F1030">
            <v>1.4641135433719201E-4</v>
          </cell>
          <cell r="G1030">
            <v>1.1402321378020899E-6</v>
          </cell>
          <cell r="H1030">
            <v>1.65336121478914E-6</v>
          </cell>
          <cell r="I1030">
            <v>5.7386654945944498E-7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6.6797930920081098E-7</v>
          </cell>
          <cell r="F1031">
            <v>1.47033288637821E-4</v>
          </cell>
          <cell r="G1031">
            <v>1.4794271644964725E-4</v>
          </cell>
          <cell r="H1031">
            <v>1.8635758456261951E-4</v>
          </cell>
          <cell r="I1031">
            <v>1.8679665756532015E-4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1.986808451486467</v>
          </cell>
          <cell r="G1032">
            <v>1.9873418513239136</v>
          </cell>
          <cell r="H1032">
            <v>3.0692422410704183</v>
          </cell>
          <cell r="I1032">
            <v>3.0682309104448886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1.986808451486467</v>
          </cell>
          <cell r="G1033">
            <v>1.9873418513239136</v>
          </cell>
          <cell r="H1033">
            <v>3.0692422410704183</v>
          </cell>
          <cell r="I1033">
            <v>3.0682309104448886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1.986808451486467</v>
          </cell>
          <cell r="G1034">
            <v>1.9873418513239136</v>
          </cell>
          <cell r="H1034">
            <v>3.0692422410704183</v>
          </cell>
          <cell r="I1034">
            <v>3.0682309104448886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1.3240119682383601E-5</v>
          </cell>
          <cell r="G1035">
            <v>7.7465104271271404E-5</v>
          </cell>
          <cell r="H1035">
            <v>0.28757304750386897</v>
          </cell>
          <cell r="I1035">
            <v>0.17001360804087701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0.28854212741830426</v>
          </cell>
          <cell r="G1036">
            <v>0.28861959252257557</v>
          </cell>
          <cell r="H1036">
            <v>0.44574135983422403</v>
          </cell>
          <cell r="I1036">
            <v>0.44559598769977299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D1037">
            <v>7.6352379676491101E-8</v>
          </cell>
          <cell r="E1037">
            <v>1.6443822807154399E-7</v>
          </cell>
          <cell r="F1037">
            <v>1.47737240339033E-7</v>
          </cell>
          <cell r="G1037">
            <v>1.36297790293719E-7</v>
          </cell>
          <cell r="H1037">
            <v>1.75918251740312E-7</v>
          </cell>
          <cell r="I1037">
            <v>1.1664641322354501E-7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D1038">
            <v>7.6352379676491101E-8</v>
          </cell>
          <cell r="E1038">
            <v>2.0827011956515243E-7</v>
          </cell>
          <cell r="F1038">
            <v>2.9023661811477937E-7</v>
          </cell>
          <cell r="G1038">
            <v>3.4587108306046404E-7</v>
          </cell>
          <cell r="H1038">
            <v>5.3581915830652095E-7</v>
          </cell>
          <cell r="I1038">
            <v>6.0217115958385602E-7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0.43557683687812437</v>
          </cell>
          <cell r="G1039">
            <v>0.43561424170012975</v>
          </cell>
          <cell r="H1039">
            <v>0.55560657088816645</v>
          </cell>
          <cell r="I1039">
            <v>0.52030644408982463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0.43557683687812437</v>
          </cell>
          <cell r="G1040">
            <v>0.43561424170012975</v>
          </cell>
          <cell r="H1040">
            <v>0.55560657088816645</v>
          </cell>
          <cell r="I1040">
            <v>0.52030644408982463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1.6873233920460001E-5</v>
          </cell>
          <cell r="G1041">
            <v>5.4322634418704004E-6</v>
          </cell>
          <cell r="H1041">
            <v>3.69752590579671E-2</v>
          </cell>
          <cell r="I1041">
            <v>3.0241235689186401E-2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6.3258371521883919E-2</v>
          </cell>
          <cell r="G1042">
            <v>6.3263803785325784E-2</v>
          </cell>
          <cell r="H1042">
            <v>8.0689705811481896E-2</v>
          </cell>
          <cell r="I1042">
            <v>7.5563564356095E-2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0.6896144109320661</v>
          </cell>
          <cell r="G1043">
            <v>0.70422050637332412</v>
          </cell>
          <cell r="H1043">
            <v>5.2667591266922704</v>
          </cell>
          <cell r="I1043">
            <v>5.2667938584902352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0.6896144109320661</v>
          </cell>
          <cell r="G1044">
            <v>0.70422050637332412</v>
          </cell>
          <cell r="H1044">
            <v>5.2667591266922704</v>
          </cell>
          <cell r="I1044">
            <v>5.2667938584902352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3.3157765816066703E-4</v>
          </cell>
          <cell r="G1045">
            <v>2.1212280674275498E-3</v>
          </cell>
          <cell r="H1045">
            <v>0.18807597196599801</v>
          </cell>
          <cell r="I1045">
            <v>0.385048088619729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0.10015198449542859</v>
          </cell>
          <cell r="G1046">
            <v>0.1022732125628561</v>
          </cell>
          <cell r="H1046">
            <v>0.76488595660974801</v>
          </cell>
          <cell r="I1046">
            <v>0.76489100067268501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D1047">
            <v>4.2637873302582897E-8</v>
          </cell>
          <cell r="E1047">
            <v>4.2751448625991197E-8</v>
          </cell>
          <cell r="F1047">
            <v>1.6845241953253138</v>
          </cell>
          <cell r="G1047">
            <v>1.4860177522268279</v>
          </cell>
          <cell r="H1047">
            <v>1.6167226305988607</v>
          </cell>
          <cell r="I1047">
            <v>4.5599316051942811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D1048">
            <v>2.6189304736361384E-7</v>
          </cell>
          <cell r="E1048">
            <v>2.6185833676953948E-7</v>
          </cell>
          <cell r="F1048">
            <v>1.6846104173611018</v>
          </cell>
          <cell r="G1048">
            <v>1.4861013942148198</v>
          </cell>
          <cell r="H1048">
            <v>1.6168224371905353</v>
          </cell>
          <cell r="I1048">
            <v>4.5601532403970912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7.4936255172232805E-2</v>
          </cell>
          <cell r="E1049">
            <v>0.119220203906336</v>
          </cell>
          <cell r="F1049">
            <v>5.8656938425920703E-4</v>
          </cell>
          <cell r="G1049">
            <v>5.2521662310267201E-4</v>
          </cell>
          <cell r="H1049">
            <v>0.111335966382946</v>
          </cell>
          <cell r="I1049">
            <v>0.37261809395895401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7.4936255172232805E-2</v>
          </cell>
          <cell r="E1050">
            <v>0.19365130188730681</v>
          </cell>
          <cell r="F1050">
            <v>0.19371914146218944</v>
          </cell>
          <cell r="G1050">
            <v>0.19372007244059813</v>
          </cell>
          <cell r="H1050">
            <v>0.22538922709560677</v>
          </cell>
          <cell r="I1050">
            <v>0.50114405243754923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9.8138935044910944</v>
          </cell>
          <cell r="E1051">
            <v>10.335088755302403</v>
          </cell>
          <cell r="F1051">
            <v>10.500527644034294</v>
          </cell>
          <cell r="G1051">
            <v>10.711838220552933</v>
          </cell>
          <cell r="H1051">
            <v>11.076342208021551</v>
          </cell>
          <cell r="I1051">
            <v>11.079436710629254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11.646942557560976</v>
          </cell>
          <cell r="E1052">
            <v>12.258984842228063</v>
          </cell>
          <cell r="F1052">
            <v>12.445323961807844</v>
          </cell>
          <cell r="G1052">
            <v>12.678980707389631</v>
          </cell>
          <cell r="H1052">
            <v>13.075836542227018</v>
          </cell>
          <cell r="I1052">
            <v>13.045075690760845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0.19857646906405399</v>
          </cell>
          <cell r="F1053">
            <v>1.36861015156715E-3</v>
          </cell>
          <cell r="G1053">
            <v>3.07654407750134E-3</v>
          </cell>
          <cell r="H1053">
            <v>0.23019440378228301</v>
          </cell>
          <cell r="I1053">
            <v>0.66642878201341904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0.75498876844186857</v>
          </cell>
          <cell r="F1054">
            <v>0.75620644487806343</v>
          </cell>
          <cell r="G1054">
            <v>0.75906585284624717</v>
          </cell>
          <cell r="H1054">
            <v>0.85596283501793524</v>
          </cell>
          <cell r="I1054">
            <v>1.0971837695449389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305.62729542496521</v>
          </cell>
          <cell r="J4">
            <v>801.97251954330818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0.36338260213485035</v>
          </cell>
          <cell r="J5">
            <v>0.28629175196383577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23.123232826454572</v>
          </cell>
          <cell r="J6">
            <v>58.443681144787163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282.14067999637604</v>
          </cell>
          <cell r="J7">
            <v>743.24254664655655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-99.657549715568663</v>
          </cell>
          <cell r="J8">
            <v>-50.188492317906778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830.30411516064146</v>
          </cell>
          <cell r="J9">
            <v>1140.9458649762921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3.8039216190347243</v>
          </cell>
          <cell r="J10">
            <v>158.78334634550481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926.18855025103221</v>
          </cell>
          <cell r="J11">
            <v>1088.6475737905819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308.40975318886575</v>
          </cell>
          <cell r="J12">
            <v>714.33062600874666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5.7759055344994135</v>
          </cell>
          <cell r="J13">
            <v>5.0264618142839907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4.8555692524634472E-2</v>
          </cell>
          <cell r="J14">
            <v>9.1346634207052385E-2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45.580613758689168</v>
          </cell>
          <cell r="J15">
            <v>1673.5453347402699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5.8574392755452207</v>
          </cell>
          <cell r="J16">
            <v>2870.5614904433783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1.6493764402869151</v>
          </cell>
          <cell r="J17">
            <v>1031.8741641433678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0.44883852220119264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0.12286576732221971</v>
          </cell>
          <cell r="J19">
            <v>0.15346629002472756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4.3951367388303373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2.0205129532487234E-2</v>
          </cell>
          <cell r="J21">
            <v>1.0420907571377159E-2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5.6003759783133766E-2</v>
          </cell>
          <cell r="J22">
            <v>0.50617642086787773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0.12745721469012522</v>
          </cell>
          <cell r="J23">
            <v>0.12838744081144834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2127.7115091397204</v>
          </cell>
          <cell r="J24">
            <v>8689.2440290505856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-101.45744100719989</v>
          </cell>
          <cell r="J25">
            <v>-52.401818222320351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833.33200445390173</v>
          </cell>
          <cell r="J26">
            <v>1904.7613749391896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833.33200445390173</v>
          </cell>
          <cell r="J27">
            <v>1904.7613749391896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-99.657549715568663</v>
          </cell>
          <cell r="J28">
            <v>-50.188492317906778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0.64307543347686003</v>
          </cell>
          <cell r="H29">
            <v>0.64496489346722796</v>
          </cell>
          <cell r="I29">
            <v>0.92162507284637796</v>
          </cell>
          <cell r="J29">
            <v>0.31433447127740599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0.16476269524976001</v>
          </cell>
          <cell r="I30">
            <v>0.46323852599985998</v>
          </cell>
          <cell r="J30">
            <v>0.32304897744362199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13.3848590578756</v>
          </cell>
          <cell r="F31">
            <v>0.95623888905697996</v>
          </cell>
          <cell r="G31">
            <v>5.0185878688986598</v>
          </cell>
          <cell r="H31">
            <v>3.4198747299537802</v>
          </cell>
          <cell r="I31">
            <v>33.099215697116499</v>
          </cell>
          <cell r="J31">
            <v>50.376086133447799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0.66104985078948197</v>
          </cell>
          <cell r="I32">
            <v>2.2560846883585901</v>
          </cell>
          <cell r="J32">
            <v>1.5297855486819101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1127.9633911308599</v>
          </cell>
          <cell r="F33">
            <v>1121.9245800178401</v>
          </cell>
          <cell r="G33">
            <v>1125.6309440565201</v>
          </cell>
          <cell r="H33">
            <v>1115.2304910888299</v>
          </cell>
          <cell r="I33">
            <v>960.54915697617002</v>
          </cell>
          <cell r="J33">
            <v>570.04529624317502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0.495056272898657</v>
          </cell>
          <cell r="H34">
            <v>0.58139283075007298</v>
          </cell>
          <cell r="I34">
            <v>1.2238741715149499</v>
          </cell>
          <cell r="J34">
            <v>0.463548326720014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1928.7108157212001</v>
          </cell>
          <cell r="F35">
            <v>1522.42457772833</v>
          </cell>
          <cell r="G35">
            <v>1540.0498505440901</v>
          </cell>
          <cell r="H35">
            <v>1539.2548855341099</v>
          </cell>
          <cell r="I35">
            <v>1075.4047786958399</v>
          </cell>
          <cell r="J35">
            <v>0.52184738959527099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0.22401903524365899</v>
          </cell>
          <cell r="H36">
            <v>0.23476979691319499</v>
          </cell>
          <cell r="I36">
            <v>0.89692670320461398</v>
          </cell>
          <cell r="J36">
            <v>0.46600977735081001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0.16918863681395699</v>
          </cell>
          <cell r="I37">
            <v>0.50044077656743802</v>
          </cell>
          <cell r="J37">
            <v>0.360921599386064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0.375903037652562</v>
          </cell>
          <cell r="G38">
            <v>8.3354638164482502</v>
          </cell>
          <cell r="H38">
            <v>6.7402414195655096</v>
          </cell>
          <cell r="I38">
            <v>48.823018920614501</v>
          </cell>
          <cell r="J38">
            <v>33.235841839576203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1.03041438188614</v>
          </cell>
          <cell r="H39">
            <v>1.02466110724978</v>
          </cell>
          <cell r="I39">
            <v>1.50050382594401</v>
          </cell>
          <cell r="J39">
            <v>0.46530338107124197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1043.1353758294899</v>
          </cell>
          <cell r="F40">
            <v>1201.1271545346599</v>
          </cell>
          <cell r="G40">
            <v>1090.2406856504001</v>
          </cell>
          <cell r="H40">
            <v>1090.23735553078</v>
          </cell>
          <cell r="I40">
            <v>912.86559470948305</v>
          </cell>
          <cell r="J40">
            <v>437.31732388094599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479.81019429749801</v>
          </cell>
          <cell r="F41">
            <v>396.307674576198</v>
          </cell>
          <cell r="G41">
            <v>472.61914882479903</v>
          </cell>
          <cell r="H41">
            <v>348.12821714707701</v>
          </cell>
          <cell r="I41">
            <v>288.22859768525097</v>
          </cell>
          <cell r="J41">
            <v>153.046631862563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726.71269644010601</v>
          </cell>
          <cell r="F42">
            <v>618.89154241385597</v>
          </cell>
          <cell r="G42">
            <v>8.7040690297119401</v>
          </cell>
          <cell r="H42">
            <v>1.07400615014726</v>
          </cell>
          <cell r="I42">
            <v>0.60769724078475296</v>
          </cell>
          <cell r="J42">
            <v>0.17193596070968301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1783.66292464551</v>
          </cell>
          <cell r="F43">
            <v>1640.9681990458701</v>
          </cell>
          <cell r="G43">
            <v>1702.14615109745</v>
          </cell>
          <cell r="H43">
            <v>1571.2021016015101</v>
          </cell>
          <cell r="I43">
            <v>761.16408214522301</v>
          </cell>
          <cell r="J43">
            <v>0.758839071849985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0.24071662775889699</v>
          </cell>
          <cell r="G44">
            <v>3.90188769034404</v>
          </cell>
          <cell r="H44">
            <v>2.85969505763196</v>
          </cell>
          <cell r="I44">
            <v>3.71239987033869</v>
          </cell>
          <cell r="J44">
            <v>1.51341326267849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0.61505068384417705</v>
          </cell>
          <cell r="I45">
            <v>2.1896744001215001</v>
          </cell>
          <cell r="J45">
            <v>1.51063690640419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16.473446086310201</v>
          </cell>
          <cell r="F46">
            <v>2.2358737769022099</v>
          </cell>
          <cell r="G46">
            <v>23.650560574873602</v>
          </cell>
          <cell r="H46">
            <v>47.195051447953396</v>
          </cell>
          <cell r="I46">
            <v>99.281044624554994</v>
          </cell>
          <cell r="J46">
            <v>95.449890871905296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9.2707649903986091</v>
          </cell>
          <cell r="F47">
            <v>9.2702197494460208</v>
          </cell>
          <cell r="G47">
            <v>1.6291016864772001</v>
          </cell>
          <cell r="H47">
            <v>0.76938413054724997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0.19866379976801399</v>
          </cell>
          <cell r="H48">
            <v>0.241590717265386</v>
          </cell>
          <cell r="I48">
            <v>0.29895376175715099</v>
          </cell>
          <cell r="J48">
            <v>0.51390422762378596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7129.1244681992503</v>
          </cell>
          <cell r="F49">
            <v>6514.72268039757</v>
          </cell>
          <cell r="G49">
            <v>5984.5176797632803</v>
          </cell>
          <cell r="H49">
            <v>5730.4487350504496</v>
          </cell>
          <cell r="I49">
            <v>4193.98690849169</v>
          </cell>
          <cell r="J49">
            <v>1348.3845997324099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0.483221656278568</v>
          </cell>
          <cell r="H50">
            <v>0.40994969044670698</v>
          </cell>
          <cell r="I50">
            <v>2.3662893880675302</v>
          </cell>
          <cell r="J50">
            <v>0.85929743371698397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101.178197689179</v>
          </cell>
          <cell r="F51">
            <v>98.1440442870814</v>
          </cell>
          <cell r="G51">
            <v>89.861423372824405</v>
          </cell>
          <cell r="H51">
            <v>258.50598011295398</v>
          </cell>
          <cell r="I51">
            <v>239.77402751396599</v>
          </cell>
          <cell r="J51">
            <v>59.430971891646799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1440.9462967910699</v>
          </cell>
          <cell r="F52">
            <v>1508.6878621556</v>
          </cell>
          <cell r="G52">
            <v>1462.5207682647001</v>
          </cell>
          <cell r="H52">
            <v>1454.9516961935101</v>
          </cell>
          <cell r="I52">
            <v>1376.39854957382</v>
          </cell>
          <cell r="J52">
            <v>832.49691219372096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0.57667364196299797</v>
          </cell>
          <cell r="I53">
            <v>2.0747783704911602</v>
          </cell>
          <cell r="J53">
            <v>0.69996157219006305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2229.91446935456</v>
          </cell>
          <cell r="F54">
            <v>2013.35192155649</v>
          </cell>
          <cell r="G54">
            <v>1950.2407257513501</v>
          </cell>
          <cell r="H54">
            <v>1388.8759710397301</v>
          </cell>
          <cell r="I54">
            <v>460.69365005564299</v>
          </cell>
          <cell r="J54">
            <v>61.2339049512317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3772.0389638348001</v>
          </cell>
          <cell r="F55">
            <v>3620.1838279991698</v>
          </cell>
          <cell r="G55">
            <v>3503.10613904515</v>
          </cell>
          <cell r="H55">
            <v>3103.3202706786001</v>
          </cell>
          <cell r="I55">
            <v>2081.3072949019902</v>
          </cell>
          <cell r="J55">
            <v>954.72104804250705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1.7438695797774299E-2</v>
          </cell>
          <cell r="F56">
            <v>1.7886742645066098E-2</v>
          </cell>
          <cell r="G56">
            <v>1.76754844131599E-2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3.4205627175228805</v>
          </cell>
          <cell r="F57">
            <v>7.9917706274699452</v>
          </cell>
          <cell r="G57">
            <v>13.729975344742329</v>
          </cell>
          <cell r="H57">
            <v>23.446464536501463</v>
          </cell>
          <cell r="I57">
            <v>55.3520230069702</v>
          </cell>
          <cell r="J57">
            <v>114.00293427336025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2.5165291445482501E-2</v>
          </cell>
          <cell r="F58">
            <v>1.372602476331523</v>
          </cell>
          <cell r="G58">
            <v>1.2456822047527349</v>
          </cell>
          <cell r="H58">
            <v>1.238417909812396</v>
          </cell>
          <cell r="I58">
            <v>0.73526290703520936</v>
          </cell>
          <cell r="J58">
            <v>0.3428985093201779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6.3532872653969399</v>
          </cell>
          <cell r="F59">
            <v>11.248300883465511</v>
          </cell>
          <cell r="G59">
            <v>11.1227553313815</v>
          </cell>
          <cell r="H59">
            <v>10.421032651451005</v>
          </cell>
          <cell r="I59">
            <v>4.7627494010588451</v>
          </cell>
          <cell r="J59">
            <v>1.832525860347475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6.68196398238881</v>
          </cell>
          <cell r="F60">
            <v>18.60704621671205</v>
          </cell>
          <cell r="G60">
            <v>147.0388875626885</v>
          </cell>
          <cell r="H60">
            <v>508.08001025475596</v>
          </cell>
          <cell r="I60">
            <v>656.61175591630843</v>
          </cell>
          <cell r="J60">
            <v>338.37846991448566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12.338064810196901</v>
          </cell>
          <cell r="F61">
            <v>22.054798208175598</v>
          </cell>
          <cell r="G61">
            <v>22.287778491048119</v>
          </cell>
          <cell r="H61">
            <v>18.413068759738291</v>
          </cell>
          <cell r="I61">
            <v>4.7452443921328165</v>
          </cell>
          <cell r="J61">
            <v>1.8908936877370681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31.211975649944701</v>
          </cell>
          <cell r="G62">
            <v>48.207918607461899</v>
          </cell>
          <cell r="H62">
            <v>195.38415207716949</v>
          </cell>
          <cell r="I62">
            <v>435.87819383852059</v>
          </cell>
          <cell r="J62">
            <v>169.64884369266059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62.462485042107197</v>
          </cell>
          <cell r="F63">
            <v>128.91681736232701</v>
          </cell>
          <cell r="G63">
            <v>41.174827403253602</v>
          </cell>
          <cell r="H63">
            <v>20.151333859738099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802.21539658466099</v>
          </cell>
          <cell r="F64">
            <v>545.45862652065</v>
          </cell>
          <cell r="G64">
            <v>409.81454349101898</v>
          </cell>
          <cell r="H64">
            <v>199.94456675449501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0.19493173728912949</v>
          </cell>
          <cell r="F65">
            <v>0.38895199766019839</v>
          </cell>
          <cell r="G65">
            <v>0.42153710112887516</v>
          </cell>
          <cell r="H65">
            <v>0.46226108120975834</v>
          </cell>
          <cell r="I65">
            <v>0.15502003316668611</v>
          </cell>
          <cell r="J65">
            <v>2.6953546212525999E-2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2.9489979643168334</v>
          </cell>
          <cell r="F66">
            <v>3.5011554090609946</v>
          </cell>
          <cell r="G66">
            <v>3.5587339634947108</v>
          </cell>
          <cell r="H66">
            <v>3.3317642645374979</v>
          </cell>
          <cell r="I66">
            <v>0.34015448671692228</v>
          </cell>
          <cell r="J66">
            <v>5.9373518560842199E-2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322.92957886774326</v>
          </cell>
          <cell r="F67">
            <v>384.77210828536892</v>
          </cell>
          <cell r="G67">
            <v>453.57483841851126</v>
          </cell>
          <cell r="H67">
            <v>254.67853616025508</v>
          </cell>
          <cell r="I67">
            <v>1.3690140350188951</v>
          </cell>
          <cell r="J67">
            <v>0.62469442691081589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0.23342421147002129</v>
          </cell>
          <cell r="F68">
            <v>0.46814933505892498</v>
          </cell>
          <cell r="G68">
            <v>2.0532603701135086</v>
          </cell>
          <cell r="H68">
            <v>3.1658860317928568</v>
          </cell>
          <cell r="I68">
            <v>1.4989139573202861</v>
          </cell>
          <cell r="J68">
            <v>0.21795806423547201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2.6693378454288705</v>
          </cell>
          <cell r="F69">
            <v>2.9045387737757946</v>
          </cell>
          <cell r="G69">
            <v>4.6529913553724862</v>
          </cell>
          <cell r="H69">
            <v>14.592655714177431</v>
          </cell>
          <cell r="I69">
            <v>8.4764001196411698</v>
          </cell>
          <cell r="J69">
            <v>1.4911815768143299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7.9742197212610999E-2</v>
          </cell>
          <cell r="G70">
            <v>0.6890491405009983</v>
          </cell>
          <cell r="H70">
            <v>1.1906918454765454</v>
          </cell>
          <cell r="I70">
            <v>0.63814679576697675</v>
          </cell>
          <cell r="J70">
            <v>0.14624587571339981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9.2452176851547704E-2</v>
          </cell>
          <cell r="G71">
            <v>0.78071147519017858</v>
          </cell>
          <cell r="H71">
            <v>1.2451587723440269</v>
          </cell>
          <cell r="I71">
            <v>0.79667382745123771</v>
          </cell>
          <cell r="J71">
            <v>0.21340903673908079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7.8135147213937106E-2</v>
          </cell>
          <cell r="G72">
            <v>0.54054696134096925</v>
          </cell>
          <cell r="H72">
            <v>0.93452558082454429</v>
          </cell>
          <cell r="I72">
            <v>0.64109492602269591</v>
          </cell>
          <cell r="J72">
            <v>0.18418789709371308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9.9687495507756796E-2</v>
          </cell>
          <cell r="G73">
            <v>0.80514969232785694</v>
          </cell>
          <cell r="H73">
            <v>1.2885646156224293</v>
          </cell>
          <cell r="I73">
            <v>0.87144157074119666</v>
          </cell>
          <cell r="J73">
            <v>0.23683508922697791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9.1112090339012505E-2</v>
          </cell>
          <cell r="G74">
            <v>0.65338504920357254</v>
          </cell>
          <cell r="H74">
            <v>1.1114358163614173</v>
          </cell>
          <cell r="I74">
            <v>0.75042400039356505</v>
          </cell>
          <cell r="J74">
            <v>0.22155969313544771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0.11994108029742701</v>
          </cell>
          <cell r="G75">
            <v>1.227170190304701</v>
          </cell>
          <cell r="H75">
            <v>2.0319683374967332</v>
          </cell>
          <cell r="I75">
            <v>1.8470137577406756</v>
          </cell>
          <cell r="J75">
            <v>0.64608280180505195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9.7695819673786294E-2</v>
          </cell>
          <cell r="G76">
            <v>0.65101450866337141</v>
          </cell>
          <cell r="H76">
            <v>1.0481625583915744</v>
          </cell>
          <cell r="I76">
            <v>0.80847419152797151</v>
          </cell>
          <cell r="J76">
            <v>0.24339292685935338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13.903057451985999</v>
          </cell>
          <cell r="G77">
            <v>10.444978950578767</v>
          </cell>
          <cell r="H77">
            <v>3.0993364126486478</v>
          </cell>
          <cell r="I77">
            <v>1.0228555138683961</v>
          </cell>
          <cell r="J77">
            <v>0.28115511959903994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9.2558439517859095E-2</v>
          </cell>
          <cell r="G78">
            <v>0.41966321321875971</v>
          </cell>
          <cell r="H78">
            <v>0.64021657889705996</v>
          </cell>
          <cell r="I78">
            <v>0.53638875414802523</v>
          </cell>
          <cell r="J78">
            <v>0.17258310964212881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0.28316873998369702</v>
          </cell>
          <cell r="G79">
            <v>0.46221791741219598</v>
          </cell>
          <cell r="H79">
            <v>2.3075306474166979</v>
          </cell>
          <cell r="I79">
            <v>1.2313554864451339</v>
          </cell>
          <cell r="J79">
            <v>0.31922884580917177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0.20516045767938701</v>
          </cell>
          <cell r="G80">
            <v>0.31161375272870501</v>
          </cell>
          <cell r="H80">
            <v>3.3176219809489926</v>
          </cell>
          <cell r="I80">
            <v>1.2322001806521059</v>
          </cell>
          <cell r="J80">
            <v>0.18081901295161651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1.6162115594631401E-2</v>
          </cell>
          <cell r="G81">
            <v>4.1657636547980104E-2</v>
          </cell>
          <cell r="H81">
            <v>4.7852211357322899E-2</v>
          </cell>
          <cell r="I81">
            <v>4.5553867740943596E-2</v>
          </cell>
          <cell r="J81">
            <v>1.9278358843289569E-2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1409.9433495368801</v>
          </cell>
          <cell r="F82">
            <v>1167.50458719786</v>
          </cell>
          <cell r="G82">
            <v>840.34627977623904</v>
          </cell>
          <cell r="H82">
            <v>357.51351530305601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1.0362871046098799E-2</v>
          </cell>
          <cell r="G83">
            <v>8.2220497808805998E-2</v>
          </cell>
          <cell r="H83">
            <v>6.8108751596859002E-2</v>
          </cell>
          <cell r="I83">
            <v>0.113720226657788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3.1110204668341099</v>
          </cell>
          <cell r="F84">
            <v>5.17376222334694</v>
          </cell>
          <cell r="G84">
            <v>17.502590863443558</v>
          </cell>
          <cell r="H84">
            <v>36.279017557836532</v>
          </cell>
          <cell r="I84">
            <v>65.733081666521571</v>
          </cell>
          <cell r="J84">
            <v>24.867375051468549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1175.5731626935601</v>
          </cell>
          <cell r="G85">
            <v>739.848512818686</v>
          </cell>
          <cell r="H85">
            <v>612.06125229211602</v>
          </cell>
          <cell r="I85">
            <v>1197.86044374632</v>
          </cell>
          <cell r="J85">
            <v>1197.96403499135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7.8056299170925101</v>
          </cell>
          <cell r="F86">
            <v>12.040802188238908</v>
          </cell>
          <cell r="G86">
            <v>11.264930860648725</v>
          </cell>
          <cell r="H86">
            <v>8.0326878018465742</v>
          </cell>
          <cell r="I86">
            <v>0.3258325394140304</v>
          </cell>
          <cell r="J86">
            <v>0.17099775955309898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13.490551914452361</v>
          </cell>
          <cell r="F87">
            <v>1.768408043057685</v>
          </cell>
          <cell r="G87">
            <v>1.9923860688343118</v>
          </cell>
          <cell r="H87">
            <v>1.9178011774314063</v>
          </cell>
          <cell r="I87">
            <v>0.78830624935032878</v>
          </cell>
          <cell r="J87">
            <v>0.17363811027723339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4722.2942505927604</v>
          </cell>
          <cell r="F88">
            <v>4316.9308130501004</v>
          </cell>
          <cell r="G88">
            <v>3627.6307186436602</v>
          </cell>
          <cell r="H88">
            <v>1100.01189321726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8.8232323873990701</v>
          </cell>
          <cell r="F89">
            <v>1.8968364473642321</v>
          </cell>
          <cell r="G89">
            <v>2.1521946320874603</v>
          </cell>
          <cell r="H89">
            <v>2.0222799895300252</v>
          </cell>
          <cell r="I89">
            <v>1.9693700417128148</v>
          </cell>
          <cell r="J89">
            <v>0.27698799376478583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3901.1954319636902</v>
          </cell>
          <cell r="F90">
            <v>3569.7786265416698</v>
          </cell>
          <cell r="G90">
            <v>2524.6429937596499</v>
          </cell>
          <cell r="H90">
            <v>973.838309693827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142.39182121669</v>
          </cell>
          <cell r="F91">
            <v>103.92722072418501</v>
          </cell>
          <cell r="G91">
            <v>71.381119416753805</v>
          </cell>
          <cell r="H91">
            <v>33.4876390470871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1.378979793814437</v>
          </cell>
          <cell r="F92">
            <v>1.738556225374964</v>
          </cell>
          <cell r="G92">
            <v>3.0641600829810187</v>
          </cell>
          <cell r="H92">
            <v>4.4526874049119165</v>
          </cell>
          <cell r="I92">
            <v>5.8428378245174883</v>
          </cell>
          <cell r="J92">
            <v>6.2038202539733778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8.9096573176937893E-2</v>
          </cell>
          <cell r="G93">
            <v>0.60522029206887662</v>
          </cell>
          <cell r="H93">
            <v>0.28584060349954848</v>
          </cell>
          <cell r="I93">
            <v>0.68325609231266571</v>
          </cell>
          <cell r="J93">
            <v>0.29492887191260808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7.82964959793227E-2</v>
          </cell>
          <cell r="G94">
            <v>0.34894951139692948</v>
          </cell>
          <cell r="H94">
            <v>0.55254957505853008</v>
          </cell>
          <cell r="I94">
            <v>0.89979248309382709</v>
          </cell>
          <cell r="J94">
            <v>0.34899275610730596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3.5055203774985652E-2</v>
          </cell>
          <cell r="F95">
            <v>0.50789182254028931</v>
          </cell>
          <cell r="G95">
            <v>19.36346802372174</v>
          </cell>
          <cell r="H95">
            <v>38.376939278627702</v>
          </cell>
          <cell r="I95">
            <v>27.688195078895919</v>
          </cell>
          <cell r="J95">
            <v>0.413810956806972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6.7584451398146006E-2</v>
          </cell>
          <cell r="G96">
            <v>0.52616685957253673</v>
          </cell>
          <cell r="H96">
            <v>0.90821115510838801</v>
          </cell>
          <cell r="I96">
            <v>2.0319404250053901</v>
          </cell>
          <cell r="J96">
            <v>0.48661073736903404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6.9294311163055404</v>
          </cell>
          <cell r="F97">
            <v>8.3421271076998682</v>
          </cell>
          <cell r="G97">
            <v>14.903390546818679</v>
          </cell>
          <cell r="H97">
            <v>23.712937491530283</v>
          </cell>
          <cell r="I97">
            <v>3.0887961054013719</v>
          </cell>
          <cell r="J97">
            <v>0.28450476623794763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F98">
            <v>1.2872545180783301E-2</v>
          </cell>
          <cell r="G98">
            <v>4.51726994187703E-2</v>
          </cell>
          <cell r="H98">
            <v>4.7023391485583398E-2</v>
          </cell>
          <cell r="I98">
            <v>4.67024223603974E-2</v>
          </cell>
          <cell r="J98">
            <v>2.0767215624296918E-2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45.997158350548688</v>
          </cell>
          <cell r="F99">
            <v>58.389631945267652</v>
          </cell>
          <cell r="G99">
            <v>108.75183205446731</v>
          </cell>
          <cell r="H99">
            <v>185.92304649854833</v>
          </cell>
          <cell r="I99">
            <v>84.465949209279742</v>
          </cell>
          <cell r="J99">
            <v>0.45174999806242666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0.89432212212229212</v>
          </cell>
          <cell r="F100">
            <v>0.14019849921372241</v>
          </cell>
          <cell r="G100">
            <v>0.20109277455576752</v>
          </cell>
          <cell r="H100">
            <v>0.10874852238541</v>
          </cell>
          <cell r="I100">
            <v>7.3244913970121894E-2</v>
          </cell>
          <cell r="J100">
            <v>2.71133759554535E-2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7.4600463012151202E-3</v>
          </cell>
          <cell r="F101">
            <v>7.7461943368044303E-3</v>
          </cell>
          <cell r="G101">
            <v>7.4556513661276696E-3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1.27023171498305</v>
          </cell>
          <cell r="F102">
            <v>1.26941180962525</v>
          </cell>
          <cell r="G102">
            <v>1.26375404442051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95.898694238266103</v>
          </cell>
          <cell r="F103">
            <v>91.725248074102495</v>
          </cell>
          <cell r="G103">
            <v>68.264045370792104</v>
          </cell>
          <cell r="H103">
            <v>32.391472373984499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35.240504150140517</v>
          </cell>
          <cell r="F105">
            <v>36.79670378553201</v>
          </cell>
          <cell r="G105">
            <v>32.156755976763236</v>
          </cell>
          <cell r="H105">
            <v>26.490989564345842</v>
          </cell>
          <cell r="I105">
            <v>1.374434780589219</v>
          </cell>
          <cell r="J105">
            <v>0.13183834144005999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30.282343169341789</v>
          </cell>
          <cell r="F106">
            <v>42.759477623828175</v>
          </cell>
          <cell r="G106">
            <v>67.951596626789168</v>
          </cell>
          <cell r="H106">
            <v>104.33789604898645</v>
          </cell>
          <cell r="I106">
            <v>15.81547245944293</v>
          </cell>
          <cell r="J106">
            <v>2.5603816095422722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269.41627895442087</v>
          </cell>
          <cell r="F107">
            <v>391.61759441168482</v>
          </cell>
          <cell r="G107">
            <v>374.7940650635075</v>
          </cell>
          <cell r="H107">
            <v>308.68710618892902</v>
          </cell>
          <cell r="I107">
            <v>1.4157509757291891</v>
          </cell>
          <cell r="J107">
            <v>0.204473235884785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0.35890410573476716</v>
          </cell>
          <cell r="F108">
            <v>0.49678365163607141</v>
          </cell>
          <cell r="G108">
            <v>0.63765914730495687</v>
          </cell>
          <cell r="H108">
            <v>0.70775320986692236</v>
          </cell>
          <cell r="I108">
            <v>0.33649757327164648</v>
          </cell>
          <cell r="J108">
            <v>6.6230858983952201E-2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275.56981351892631</v>
          </cell>
          <cell r="F109">
            <v>423.63600618860886</v>
          </cell>
          <cell r="G109">
            <v>423.05103748249888</v>
          </cell>
          <cell r="H109">
            <v>342.357492544043</v>
          </cell>
          <cell r="I109">
            <v>1.5946229789722248</v>
          </cell>
          <cell r="J109">
            <v>0.22312213329487199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83.633302996027382</v>
          </cell>
          <cell r="F110">
            <v>92.094059737407207</v>
          </cell>
          <cell r="G110">
            <v>72.239888623413833</v>
          </cell>
          <cell r="H110">
            <v>60.701530116146536</v>
          </cell>
          <cell r="I110">
            <v>0.46976463927933249</v>
          </cell>
          <cell r="J110">
            <v>9.4719509607403496E-2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261.92125161876493</v>
          </cell>
          <cell r="F111">
            <v>311.96427105906656</v>
          </cell>
          <cell r="G111">
            <v>551.43697122960884</v>
          </cell>
          <cell r="H111">
            <v>476.21931859503735</v>
          </cell>
          <cell r="I111">
            <v>21.162220361610725</v>
          </cell>
          <cell r="J111">
            <v>1.67017706522651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347.78678593729342</v>
          </cell>
          <cell r="F112">
            <v>388.72485772258011</v>
          </cell>
          <cell r="G112">
            <v>384.82394998730916</v>
          </cell>
          <cell r="H112">
            <v>294.66688951151968</v>
          </cell>
          <cell r="I112">
            <v>0.50026080400178241</v>
          </cell>
          <cell r="J112">
            <v>0.100654373359449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140.61483261403828</v>
          </cell>
          <cell r="F113">
            <v>161.44890494271587</v>
          </cell>
          <cell r="G113">
            <v>156.72679735889531</v>
          </cell>
          <cell r="H113">
            <v>120.65472977590289</v>
          </cell>
          <cell r="I113">
            <v>0.34666144351276129</v>
          </cell>
          <cell r="J113">
            <v>7.1500487278337396E-2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5.8842598229899199</v>
          </cell>
          <cell r="F114">
            <v>1.8598969668049401</v>
          </cell>
          <cell r="G114">
            <v>3.8665923180904</v>
          </cell>
          <cell r="H114">
            <v>1.9244319861925201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11.8400313336646</v>
          </cell>
          <cell r="G115">
            <v>7.8171950580181582</v>
          </cell>
          <cell r="H115">
            <v>1.6689780354875641</v>
          </cell>
          <cell r="I115">
            <v>1.315287483013809</v>
          </cell>
          <cell r="J115">
            <v>8.2392106867436787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0.56340979090781396</v>
          </cell>
          <cell r="G116">
            <v>0.79877952598377111</v>
          </cell>
          <cell r="H116">
            <v>1.355022158387452</v>
          </cell>
          <cell r="I116">
            <v>0.82775624545072091</v>
          </cell>
          <cell r="J116">
            <v>0.35130553139921206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5.9257788410694596</v>
          </cell>
          <cell r="G117">
            <v>6.1416078512888372</v>
          </cell>
          <cell r="H117">
            <v>4.4006263793505696</v>
          </cell>
          <cell r="I117">
            <v>17.27532232900797</v>
          </cell>
          <cell r="J117">
            <v>4.37175174711862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3.2031620968523171</v>
          </cell>
          <cell r="F118">
            <v>4.007389550382304</v>
          </cell>
          <cell r="G118">
            <v>3.3373764858885551</v>
          </cell>
          <cell r="H118">
            <v>3.3674074416245818</v>
          </cell>
          <cell r="I118">
            <v>1.3586917257618745</v>
          </cell>
          <cell r="J118">
            <v>0.36348564435036301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1.7594030138034799E-2</v>
          </cell>
          <cell r="G119">
            <v>4.7100385490840301E-2</v>
          </cell>
          <cell r="H119">
            <v>5.4590782766223991E-2</v>
          </cell>
          <cell r="I119">
            <v>5.5446608070239795E-2</v>
          </cell>
          <cell r="J119">
            <v>2.22093118652456E-2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28.920159289557699</v>
          </cell>
          <cell r="F120">
            <v>20.140496326965799</v>
          </cell>
          <cell r="G120">
            <v>0.363807669780915</v>
          </cell>
          <cell r="H120">
            <v>0.27397138341690802</v>
          </cell>
          <cell r="I120">
            <v>0.21293864060050499</v>
          </cell>
          <cell r="J120">
            <v>0.11206344420961301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10.24857140807476</v>
          </cell>
          <cell r="F121">
            <v>15.992795013824301</v>
          </cell>
          <cell r="G121">
            <v>65.292547406080303</v>
          </cell>
          <cell r="H121">
            <v>57.67972859179023</v>
          </cell>
          <cell r="I121">
            <v>4.4362468545259857</v>
          </cell>
          <cell r="J121">
            <v>0.387133798215194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7.1448260362602699E-3</v>
          </cell>
          <cell r="G122">
            <v>299.72132509425802</v>
          </cell>
          <cell r="H122">
            <v>350.65013724516302</v>
          </cell>
          <cell r="I122">
            <v>1.18352178348977E-6</v>
          </cell>
          <cell r="J122">
            <v>1.3215942028553799E-6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3.5115992662909401E-3</v>
          </cell>
          <cell r="F123">
            <v>0.11734216007198461</v>
          </cell>
          <cell r="G123">
            <v>0.68913723894990875</v>
          </cell>
          <cell r="H123">
            <v>0.90141332014924158</v>
          </cell>
          <cell r="I123">
            <v>1.0979873394744561</v>
          </cell>
          <cell r="J123">
            <v>0.33470421863560201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7.5492722481041206</v>
          </cell>
          <cell r="F124">
            <v>107.70120367636514</v>
          </cell>
          <cell r="G124">
            <v>101.85549037827839</v>
          </cell>
          <cell r="H124">
            <v>81.836959125913083</v>
          </cell>
          <cell r="I124">
            <v>0.58115702783319256</v>
          </cell>
          <cell r="J124">
            <v>0.1746545736416853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0.18951100226733716</v>
          </cell>
          <cell r="F125">
            <v>48.20918535088704</v>
          </cell>
          <cell r="G125">
            <v>110.01183402267871</v>
          </cell>
          <cell r="H125">
            <v>93.651987172327821</v>
          </cell>
          <cell r="I125">
            <v>5.054504866343926</v>
          </cell>
          <cell r="J125">
            <v>0.35783368573757901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6.6477086082370374</v>
          </cell>
          <cell r="F126">
            <v>11.548581785171578</v>
          </cell>
          <cell r="G126">
            <v>11.010087339977567</v>
          </cell>
          <cell r="H126">
            <v>9.5334069679869753</v>
          </cell>
          <cell r="I126">
            <v>0.7028237249853766</v>
          </cell>
          <cell r="J126">
            <v>0.22738704511283089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1.9868129969070358</v>
          </cell>
          <cell r="F127">
            <v>3.5440570761815269</v>
          </cell>
          <cell r="G127">
            <v>3.5520675756147253</v>
          </cell>
          <cell r="H127">
            <v>2.9005263809499038</v>
          </cell>
          <cell r="I127">
            <v>0.54096902197294805</v>
          </cell>
          <cell r="J127">
            <v>0.16637296256400541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2.5064368074098584</v>
          </cell>
          <cell r="F128">
            <v>13.987836794023181</v>
          </cell>
          <cell r="G128">
            <v>13.385714472606821</v>
          </cell>
          <cell r="H128">
            <v>11.066205120512304</v>
          </cell>
          <cell r="I128">
            <v>0.64978340417873126</v>
          </cell>
          <cell r="J128">
            <v>0.2152419591156764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385.38547438068599</v>
          </cell>
          <cell r="G129">
            <v>540.33318908345302</v>
          </cell>
          <cell r="H129">
            <v>783.13303007549189</v>
          </cell>
          <cell r="I129">
            <v>790.01054983491292</v>
          </cell>
          <cell r="J129">
            <v>194.8760990581778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381.30287381606229</v>
          </cell>
          <cell r="F130">
            <v>1.4754192314462671</v>
          </cell>
          <cell r="G130">
            <v>2.2296622920717049</v>
          </cell>
          <cell r="H130">
            <v>1.8417399537768824</v>
          </cell>
          <cell r="I130">
            <v>0.85426673823497201</v>
          </cell>
          <cell r="J130">
            <v>0.25737744557730202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1.9521984586750301E-3</v>
          </cell>
          <cell r="F131">
            <v>2.3340441203772699</v>
          </cell>
          <cell r="G131">
            <v>1.839599482144052</v>
          </cell>
          <cell r="H131">
            <v>1.660744336491629</v>
          </cell>
          <cell r="I131">
            <v>0.715498034360454</v>
          </cell>
          <cell r="J131">
            <v>0.33546796405560997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1.1568540096813099E-3</v>
          </cell>
          <cell r="F132">
            <v>0.49966204592505903</v>
          </cell>
          <cell r="G132">
            <v>2.3165049405165949</v>
          </cell>
          <cell r="H132">
            <v>3.4620249444927031</v>
          </cell>
          <cell r="I132">
            <v>4.9848433405688422</v>
          </cell>
          <cell r="J132">
            <v>1.8758553267805409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9.4485733079140502E-3</v>
          </cell>
          <cell r="F133">
            <v>2.14476245848895</v>
          </cell>
          <cell r="G133">
            <v>76.348354757139901</v>
          </cell>
          <cell r="H133">
            <v>329.35180503117328</v>
          </cell>
          <cell r="I133">
            <v>456.43805003057093</v>
          </cell>
          <cell r="J133">
            <v>230.71916952836139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8.1863555246060997</v>
          </cell>
          <cell r="F134">
            <v>4.5330161753585001</v>
          </cell>
          <cell r="G134">
            <v>13.032283023890752</v>
          </cell>
          <cell r="H134">
            <v>24.905612098786001</v>
          </cell>
          <cell r="I134">
            <v>10.95442286493938</v>
          </cell>
          <cell r="J134">
            <v>0.21097733706400557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0.40310540452344001</v>
          </cell>
          <cell r="F135">
            <v>47.735090352202704</v>
          </cell>
          <cell r="G135">
            <v>45.416066524246403</v>
          </cell>
          <cell r="H135">
            <v>34.604512053729664</v>
          </cell>
          <cell r="I135">
            <v>4.6461714907888894</v>
          </cell>
          <cell r="J135">
            <v>1.8461926734850351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37.845899284543805</v>
          </cell>
          <cell r="F136">
            <v>28.048798207944209</v>
          </cell>
          <cell r="G136">
            <v>34.017674565476966</v>
          </cell>
          <cell r="H136">
            <v>39.017477578074349</v>
          </cell>
          <cell r="I136">
            <v>15.066848914479849</v>
          </cell>
          <cell r="J136">
            <v>0.26153940316173452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11.446990625801499</v>
          </cell>
          <cell r="F137">
            <v>8.7817471663229565</v>
          </cell>
          <cell r="G137">
            <v>10.096493532686711</v>
          </cell>
          <cell r="H137">
            <v>7.7220234935892194</v>
          </cell>
          <cell r="I137">
            <v>3.7632362019148942</v>
          </cell>
          <cell r="J137">
            <v>0.14811412974640742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2.0013390145256258</v>
          </cell>
          <cell r="F138">
            <v>0.118949078140139</v>
          </cell>
          <cell r="G138">
            <v>0.17847084054597739</v>
          </cell>
          <cell r="H138">
            <v>9.9960740482380905E-2</v>
          </cell>
          <cell r="I138">
            <v>6.0721222216653006E-2</v>
          </cell>
          <cell r="J138">
            <v>2.3884077440945301E-2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9.1870114366929906E-2</v>
          </cell>
          <cell r="G139">
            <v>0.81354302448289895</v>
          </cell>
          <cell r="H139">
            <v>0.43725980911390672</v>
          </cell>
          <cell r="I139">
            <v>0.55580109741579309</v>
          </cell>
          <cell r="J139">
            <v>0.6122309168592428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8.1680183028218001E-2</v>
          </cell>
          <cell r="G140">
            <v>0.71280638994673418</v>
          </cell>
          <cell r="H140">
            <v>1.0418280998030727</v>
          </cell>
          <cell r="I140">
            <v>0.63498544264984103</v>
          </cell>
          <cell r="J140">
            <v>0.314980598082647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0.44131180530907699</v>
          </cell>
          <cell r="F141">
            <v>0.44074489923831101</v>
          </cell>
          <cell r="G141">
            <v>0.43638202273072602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0.103315722262853</v>
          </cell>
          <cell r="G142">
            <v>2.622984848945376</v>
          </cell>
          <cell r="H142">
            <v>3.3854122598697107</v>
          </cell>
          <cell r="I142">
            <v>10.767012839839669</v>
          </cell>
          <cell r="J142">
            <v>2.0900464102104088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F143">
            <v>1.3629773571749401E-2</v>
          </cell>
          <cell r="G143">
            <v>5.1017573725121799E-2</v>
          </cell>
          <cell r="H143">
            <v>5.6423578587094209E-2</v>
          </cell>
          <cell r="I143">
            <v>5.7662683696615299E-2</v>
          </cell>
          <cell r="J143">
            <v>2.3790300474144301E-2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15020.9944332341</v>
          </cell>
          <cell r="F144">
            <v>14368.632689227399</v>
          </cell>
          <cell r="G144">
            <v>12784.897705072</v>
          </cell>
          <cell r="H144">
            <v>8456.0499167851394</v>
          </cell>
          <cell r="I144">
            <v>4102.97460830407</v>
          </cell>
          <cell r="J144">
            <v>2440.4974500564399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-830.30411516064203</v>
          </cell>
          <cell r="J145">
            <v>-1140.9458649762901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330.01287375306998</v>
          </cell>
          <cell r="F146">
            <v>321.18008404838702</v>
          </cell>
          <cell r="G146">
            <v>5.1944934084107901</v>
          </cell>
          <cell r="H146">
            <v>0.47029584929662099</v>
          </cell>
          <cell r="I146">
            <v>0.71318937415333405</v>
          </cell>
          <cell r="J146">
            <v>0.20708627343045499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-3.8039216190347198</v>
          </cell>
          <cell r="J147">
            <v>-158.78334634550501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-926.18855025103198</v>
          </cell>
          <cell r="J148">
            <v>-1088.6475737905801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319.16503726854398</v>
          </cell>
          <cell r="F149">
            <v>95.739353720927696</v>
          </cell>
          <cell r="G149">
            <v>129.203123046325</v>
          </cell>
          <cell r="H149">
            <v>31.8147741374449</v>
          </cell>
          <cell r="I149">
            <v>25.784673536069299</v>
          </cell>
          <cell r="J149">
            <v>0.88526282799281797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692.94938058682999</v>
          </cell>
          <cell r="F150">
            <v>647.27537265193098</v>
          </cell>
          <cell r="G150">
            <v>595.50921843865797</v>
          </cell>
          <cell r="H150">
            <v>515.206459483706</v>
          </cell>
          <cell r="I150">
            <v>237.480549621699</v>
          </cell>
          <cell r="J150">
            <v>3.5258440393063397E-4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-308.40975318886598</v>
          </cell>
          <cell r="J151">
            <v>-714.330626008747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-5.7759055344994197</v>
          </cell>
          <cell r="J152">
            <v>-5.0264618142839899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8723.4118121597494</v>
          </cell>
          <cell r="F153">
            <v>8087.1582371650802</v>
          </cell>
          <cell r="G153">
            <v>6535.86930210831</v>
          </cell>
          <cell r="H153">
            <v>4532.1944555847003</v>
          </cell>
          <cell r="I153">
            <v>2895.18416895058</v>
          </cell>
          <cell r="J153">
            <v>743.242405310496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2093.65706723623</v>
          </cell>
          <cell r="I154">
            <v>2077.4128519604001</v>
          </cell>
          <cell r="J154">
            <v>2063.7485610981998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35.514086898241601</v>
          </cell>
          <cell r="F155">
            <v>163.38103799170099</v>
          </cell>
          <cell r="G155">
            <v>10.9480170749635</v>
          </cell>
          <cell r="H155">
            <v>2.5768164211592102</v>
          </cell>
          <cell r="I155">
            <v>3.4670145120740101</v>
          </cell>
          <cell r="J155">
            <v>1.0391384976541E-3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15.464201841584799</v>
          </cell>
          <cell r="F156">
            <v>16.3676479999659</v>
          </cell>
          <cell r="G156">
            <v>336.50845923420798</v>
          </cell>
          <cell r="H156">
            <v>409.64680920782001</v>
          </cell>
          <cell r="I156">
            <v>86.681484224404898</v>
          </cell>
          <cell r="J156">
            <v>125.327316618742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1529.93554921441</v>
          </cell>
          <cell r="F157">
            <v>1358.9968935765301</v>
          </cell>
          <cell r="G157">
            <v>1556.7381781936499</v>
          </cell>
          <cell r="H157">
            <v>1719.66148125571</v>
          </cell>
          <cell r="I157">
            <v>1621.27972968575</v>
          </cell>
          <cell r="J157">
            <v>892.91540907550996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2671.9932864621901</v>
          </cell>
          <cell r="F158">
            <v>2731.4589991368298</v>
          </cell>
          <cell r="G158">
            <v>2740.1143001925898</v>
          </cell>
          <cell r="H158">
            <v>2625.9774037982602</v>
          </cell>
          <cell r="I158">
            <v>2358.4370077518502</v>
          </cell>
          <cell r="J158">
            <v>1346.0964274993401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213.781107333259</v>
          </cell>
          <cell r="F159">
            <v>0.31888248506374101</v>
          </cell>
          <cell r="G159">
            <v>0.76271342881115101</v>
          </cell>
          <cell r="H159">
            <v>0.45657239430441598</v>
          </cell>
          <cell r="I159">
            <v>0.73910902416892899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-4.85556925246345E-2</v>
          </cell>
          <cell r="J160">
            <v>-9.1346634207052302E-2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2267.7891917275201</v>
          </cell>
          <cell r="F161">
            <v>2047.5483654631901</v>
          </cell>
          <cell r="G161">
            <v>1983.2043789593499</v>
          </cell>
          <cell r="H161">
            <v>1412.28843855011</v>
          </cell>
          <cell r="I161">
            <v>467.99869927591601</v>
          </cell>
          <cell r="J161">
            <v>3.5203095229663101E-4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9.2707649903986091</v>
          </cell>
          <cell r="F162">
            <v>9.2702197494460208</v>
          </cell>
          <cell r="G162">
            <v>1.6291016864772001</v>
          </cell>
          <cell r="H162">
            <v>0.76938413054724997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-45.580613758689097</v>
          </cell>
          <cell r="J163">
            <v>-1673.5453347402699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4514.4835736451396</v>
          </cell>
          <cell r="F164">
            <v>3846.5257824789501</v>
          </cell>
          <cell r="G164">
            <v>3305.95511675741</v>
          </cell>
          <cell r="H164">
            <v>3164.1978586497798</v>
          </cell>
          <cell r="I164">
            <v>1867.82067410229</v>
          </cell>
          <cell r="J164">
            <v>3.5358307655720597E-4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5863.1484937188798</v>
          </cell>
          <cell r="F165">
            <v>5815.5580983223199</v>
          </cell>
          <cell r="G165">
            <v>5427.35325176694</v>
          </cell>
          <cell r="H165">
            <v>3058.7966846228901</v>
          </cell>
          <cell r="I165">
            <v>439.47954450891098</v>
          </cell>
          <cell r="J165">
            <v>58.443681144787199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-5.8574392755452198</v>
          </cell>
          <cell r="J166">
            <v>-2870.5614904433801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-1.64937644028691</v>
          </cell>
          <cell r="J167">
            <v>-1031.8741641433701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1068.13848746381</v>
          </cell>
          <cell r="F168">
            <v>1094.4822512921901</v>
          </cell>
          <cell r="G168">
            <v>1024.64303721018</v>
          </cell>
          <cell r="H168">
            <v>1013.19887669454</v>
          </cell>
          <cell r="I168">
            <v>996.700376641925</v>
          </cell>
          <cell r="J168">
            <v>986.58611541701498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-0.44883852220119302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-0.12286576732222</v>
          </cell>
          <cell r="J170">
            <v>-0.153466290024727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-4.39513673883034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-2.0205129532487199E-2</v>
          </cell>
          <cell r="J172">
            <v>-1.0420907571377201E-2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177.257462025937</v>
          </cell>
          <cell r="I173">
            <v>152.58749005177901</v>
          </cell>
          <cell r="J173">
            <v>1.4691591951983599E-4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2106.4735402587999</v>
          </cell>
          <cell r="F174">
            <v>1816.3561889789</v>
          </cell>
          <cell r="G174">
            <v>1812.2285774378499</v>
          </cell>
          <cell r="H174">
            <v>1235.0152178626399</v>
          </cell>
          <cell r="I174">
            <v>596.83724420859699</v>
          </cell>
          <cell r="J174">
            <v>154.40664738253301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-5.6003759783133801E-2</v>
          </cell>
          <cell r="J175">
            <v>-0.50617642086787695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-0.127457214690125</v>
          </cell>
          <cell r="J176">
            <v>-0.12838744081144801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2236.64636359522</v>
          </cell>
          <cell r="F177">
            <v>2235.4039173493902</v>
          </cell>
          <cell r="G177">
            <v>2268.7820039017201</v>
          </cell>
          <cell r="H177">
            <v>2238.5118975894602</v>
          </cell>
          <cell r="I177">
            <v>2266.1027751100701</v>
          </cell>
          <cell r="J177">
            <v>2317.3911788609398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34768.287806074703</v>
          </cell>
          <cell r="F178">
            <v>32500.334145807599</v>
          </cell>
          <cell r="G178">
            <v>29971.516970705299</v>
          </cell>
          <cell r="H178">
            <v>24231.697955494499</v>
          </cell>
          <cell r="I178">
            <v>13966.987136793099</v>
          </cell>
          <cell r="J178">
            <v>1.1265105577117501E-3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-0.28451071110081499</v>
          </cell>
          <cell r="I179">
            <v>-0.42795007539875402</v>
          </cell>
          <cell r="J179">
            <v>-0.85923144344811597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988.75220926085649</v>
          </cell>
          <cell r="J180">
            <v>5982.510134568096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988.75220926085649</v>
          </cell>
          <cell r="J181">
            <v>5982.510134568096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-42.057549178055694</v>
          </cell>
          <cell r="J182">
            <v>7.4115082196061985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833.33200445390173</v>
          </cell>
          <cell r="J183">
            <v>1904.7613749391896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833.33200445390173</v>
          </cell>
          <cell r="J184">
            <v>1904.7613749391896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6500.7021898804041</v>
          </cell>
          <cell r="F185">
            <v>5990.6259493305506</v>
          </cell>
          <cell r="G185">
            <v>5540.6075109851772</v>
          </cell>
          <cell r="H185">
            <v>4858.0044895207129</v>
          </cell>
          <cell r="I185">
            <v>3909.8833208309375</v>
          </cell>
          <cell r="J185">
            <v>3204.9487627555827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7195.7476250977206</v>
          </cell>
          <cell r="F186">
            <v>6587.255001365218</v>
          </cell>
          <cell r="G186">
            <v>6047.6985186364727</v>
          </cell>
          <cell r="H186">
            <v>5790.9446465785932</v>
          </cell>
          <cell r="I186">
            <v>4226.2576818541329</v>
          </cell>
          <cell r="J186">
            <v>1346.0967810824179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14681.600857143623</v>
          </cell>
          <cell r="F187">
            <v>14019.880220735051</v>
          </cell>
          <cell r="G187">
            <v>12432.357082093538</v>
          </cell>
          <cell r="H187">
            <v>8175.2904172152821</v>
          </cell>
          <cell r="I187">
            <v>3571.6902460014148</v>
          </cell>
          <cell r="J187">
            <v>927.01354783085196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2591.3254877620079</v>
          </cell>
          <cell r="F188">
            <v>2494.5243090620206</v>
          </cell>
          <cell r="G188">
            <v>2408.9331440230067</v>
          </cell>
          <cell r="H188">
            <v>2272.9034881480666</v>
          </cell>
          <cell r="I188">
            <v>2295.3544631582176</v>
          </cell>
          <cell r="J188">
            <v>2318.277480827433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3797.7247409419324</v>
          </cell>
          <cell r="F189">
            <v>3406.5452590397317</v>
          </cell>
          <cell r="G189">
            <v>3539.9425571529982</v>
          </cell>
          <cell r="H189">
            <v>3131.9499198058134</v>
          </cell>
          <cell r="I189">
            <v>2089.2784289616666</v>
          </cell>
          <cell r="J189">
            <v>892.91576110646201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2591.3254877620079</v>
          </cell>
          <cell r="F190">
            <v>2494.5243090620206</v>
          </cell>
          <cell r="G190">
            <v>2408.9331440230067</v>
          </cell>
          <cell r="H190">
            <v>2272.9034881480666</v>
          </cell>
          <cell r="I190">
            <v>529.34029799334189</v>
          </cell>
          <cell r="J190">
            <v>-2940.5900450009685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-0.26595250206227644</v>
          </cell>
          <cell r="J191">
            <v>-5.1383791314635836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6500.7021898804041</v>
          </cell>
          <cell r="F192">
            <v>5990.6259493305506</v>
          </cell>
          <cell r="G192">
            <v>5540.6075109851772</v>
          </cell>
          <cell r="H192">
            <v>4858.004671771886</v>
          </cell>
          <cell r="I192">
            <v>3548.5001710368215</v>
          </cell>
          <cell r="J192">
            <v>-219.78702447273002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43859.128578468073</v>
          </cell>
          <cell r="F193">
            <v>40983.980997925137</v>
          </cell>
          <cell r="G193">
            <v>37919.07946789937</v>
          </cell>
          <cell r="H193">
            <v>31360.001121188387</v>
          </cell>
          <cell r="I193">
            <v>20170.038657334473</v>
          </cell>
          <cell r="J193">
            <v>5523.7368849975855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1.0149480319821701E-3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988.75220926085296</v>
          </cell>
          <cell r="J196">
            <v>5982.5101345680896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-1.65446487435962E-6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2093.6570672362327</v>
          </cell>
          <cell r="I198">
            <v>2077.4128519603969</v>
          </cell>
          <cell r="J198">
            <v>2063.7485610981985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2093.6570672362327</v>
          </cell>
          <cell r="I199">
            <v>2077.4128519603969</v>
          </cell>
          <cell r="J199">
            <v>2063.7485610981985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896.69931957959295</v>
          </cell>
          <cell r="J200">
            <v>1208.0210910969199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4.6279655251196399</v>
          </cell>
          <cell r="J201">
            <v>180.12584454294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1040.6612924168901</v>
          </cell>
          <cell r="J202">
            <v>1223.19952111301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114.38375792334401</v>
          </cell>
          <cell r="F203">
            <v>93.617140381162898</v>
          </cell>
          <cell r="G203">
            <v>132.06330237299301</v>
          </cell>
          <cell r="H203">
            <v>16.3617934401233</v>
          </cell>
          <cell r="I203">
            <v>0.52618939554462496</v>
          </cell>
          <cell r="J203">
            <v>6.2342788114727203E-2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2783.99790464841</v>
          </cell>
          <cell r="F204">
            <v>2574.9348050328299</v>
          </cell>
          <cell r="G204">
            <v>2613.36940142718</v>
          </cell>
          <cell r="H204">
            <v>2556.38412031799</v>
          </cell>
          <cell r="I204">
            <v>1455.1621858220001</v>
          </cell>
          <cell r="J204">
            <v>995.551056523184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216.07651361651801</v>
          </cell>
          <cell r="F205">
            <v>1.04306738361355</v>
          </cell>
          <cell r="G205">
            <v>9.7606877962993703</v>
          </cell>
          <cell r="H205">
            <v>12.615641459488399</v>
          </cell>
          <cell r="I205">
            <v>3.3445919438443998</v>
          </cell>
          <cell r="J205">
            <v>0.80824806655064496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1689.29482254203</v>
          </cell>
          <cell r="F206">
            <v>1895.8859134313</v>
          </cell>
          <cell r="G206">
            <v>1924.20749014272</v>
          </cell>
          <cell r="H206">
            <v>1920.65255862752</v>
          </cell>
          <cell r="I206">
            <v>1139.8331586463901</v>
          </cell>
          <cell r="J206">
            <v>1208.0885072482099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4.6330759515456696</v>
          </cell>
          <cell r="J207">
            <v>1.3447599674608299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15.876706757197301</v>
          </cell>
          <cell r="F208">
            <v>158.45226974868001</v>
          </cell>
          <cell r="G208">
            <v>0.71939727536504305</v>
          </cell>
          <cell r="H208">
            <v>0.30305602159742501</v>
          </cell>
          <cell r="I208">
            <v>0.148049394589578</v>
          </cell>
          <cell r="J208">
            <v>9.4603159038194197E-4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6.8407417406646998</v>
          </cell>
          <cell r="J209">
            <v>4.6328429853997601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13.3392278353086</v>
          </cell>
          <cell r="F210">
            <v>1.0310268679711501</v>
          </cell>
          <cell r="G210">
            <v>5.1852330587895397</v>
          </cell>
          <cell r="H210">
            <v>0.98321183944192703</v>
          </cell>
          <cell r="I210">
            <v>2.0028551814939699</v>
          </cell>
          <cell r="J210">
            <v>5.5414742147294801E-3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0.83880446652826002</v>
          </cell>
          <cell r="G211">
            <v>6.8114082935089204</v>
          </cell>
          <cell r="H211">
            <v>2.9951421025153802</v>
          </cell>
          <cell r="I211">
            <v>7.54739844426555</v>
          </cell>
          <cell r="J211">
            <v>2.2242775760090798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5.7050256665811396</v>
          </cell>
          <cell r="F212">
            <v>1.1754367680891</v>
          </cell>
          <cell r="G212">
            <v>4.8668912279008802</v>
          </cell>
          <cell r="H212">
            <v>1.2538618538892301</v>
          </cell>
          <cell r="I212">
            <v>1.28032666990057</v>
          </cell>
          <cell r="J212">
            <v>6.6379148230155203E-3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4838.6739589893896</v>
          </cell>
          <cell r="F213">
            <v>4726.9784640801799</v>
          </cell>
          <cell r="G213">
            <v>4696.9838115947596</v>
          </cell>
          <cell r="H213">
            <v>4511.5493856625699</v>
          </cell>
          <cell r="I213">
            <v>4563.3071507118502</v>
          </cell>
          <cell r="J213">
            <v>4824.07161732843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112.783200211443</v>
          </cell>
          <cell r="F214">
            <v>15.8396156313856</v>
          </cell>
          <cell r="G214">
            <v>10.797653669657199</v>
          </cell>
          <cell r="H214">
            <v>12.736494070545399</v>
          </cell>
          <cell r="I214">
            <v>15.2220952369396</v>
          </cell>
          <cell r="J214">
            <v>8.9634969312558699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2005.15354239762</v>
          </cell>
          <cell r="F215">
            <v>1794.79590755237</v>
          </cell>
          <cell r="G215">
            <v>1955.80746877667</v>
          </cell>
          <cell r="H215">
            <v>1379.0605884223</v>
          </cell>
          <cell r="I215">
            <v>814.36585326556497</v>
          </cell>
          <cell r="J215">
            <v>381.742831793927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403.66311152209403</v>
          </cell>
          <cell r="J216">
            <v>985.35399318991495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655.76845390977405</v>
          </cell>
          <cell r="F217">
            <v>584.95635731964296</v>
          </cell>
          <cell r="G217">
            <v>583.17363019201696</v>
          </cell>
          <cell r="H217">
            <v>477.51470592532098</v>
          </cell>
          <cell r="I217">
            <v>248.987687148097</v>
          </cell>
          <cell r="J217">
            <v>18.572565969500399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6.7646307981388896</v>
          </cell>
          <cell r="J218">
            <v>5.7637141457705496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0.55002484379336403</v>
          </cell>
          <cell r="I219">
            <v>3.2350589292066099</v>
          </cell>
          <cell r="J219">
            <v>0.58697300505872496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330.01287375306998</v>
          </cell>
          <cell r="F220">
            <v>321.18008404838702</v>
          </cell>
          <cell r="G220">
            <v>5.1944934084107901</v>
          </cell>
          <cell r="H220">
            <v>0.47029584929662099</v>
          </cell>
          <cell r="I220">
            <v>0.71318937415333405</v>
          </cell>
          <cell r="J220">
            <v>0.20708627343045499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25.6078644612268</v>
          </cell>
          <cell r="F221">
            <v>51.511103321186098</v>
          </cell>
          <cell r="G221">
            <v>2.7682872247553698</v>
          </cell>
          <cell r="H221">
            <v>46.756786444936303</v>
          </cell>
          <cell r="I221">
            <v>5.8246148254943799</v>
          </cell>
          <cell r="J221">
            <v>2.72654816536186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723.65921353731403</v>
          </cell>
          <cell r="F222">
            <v>749.83805959051597</v>
          </cell>
          <cell r="G222">
            <v>520.44637528255601</v>
          </cell>
          <cell r="H222">
            <v>514.63121315326703</v>
          </cell>
          <cell r="I222">
            <v>506.22640471090699</v>
          </cell>
          <cell r="J222">
            <v>0.46824066300865302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1.6693390439729201</v>
          </cell>
          <cell r="H223">
            <v>1.4190997106738099</v>
          </cell>
          <cell r="I223">
            <v>1.98879834693295</v>
          </cell>
          <cell r="J223">
            <v>1.16068810975939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344.47927392649399</v>
          </cell>
          <cell r="F224">
            <v>344.65409785789399</v>
          </cell>
          <cell r="G224">
            <v>504.20656808361599</v>
          </cell>
          <cell r="H224">
            <v>498.57756969726103</v>
          </cell>
          <cell r="I224">
            <v>86.853849608686502</v>
          </cell>
          <cell r="J224">
            <v>0.82384952509215303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210.210713701271</v>
          </cell>
          <cell r="F225">
            <v>0.31355677593899101</v>
          </cell>
          <cell r="G225">
            <v>0.74997522568727404</v>
          </cell>
          <cell r="H225">
            <v>0.44894710323215897</v>
          </cell>
          <cell r="I225">
            <v>0.72676504211104198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4407.6751358982101</v>
          </cell>
          <cell r="F226">
            <v>3863.0887820973198</v>
          </cell>
          <cell r="G226">
            <v>3584.8137909073398</v>
          </cell>
          <cell r="H226">
            <v>2932.1657252206301</v>
          </cell>
          <cell r="I226">
            <v>2094.57205880833</v>
          </cell>
          <cell r="J226">
            <v>1406.3699877720801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8.6154920781982398E-6</v>
          </cell>
          <cell r="I4">
            <v>1.1779200805874301E-5</v>
          </cell>
          <cell r="J4">
            <v>6.4210053161517001E-4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2.0702118635499E-4</v>
          </cell>
          <cell r="J5">
            <v>4.9112718793286404E-6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5.3081143125949998E-5</v>
          </cell>
          <cell r="I6">
            <v>3.8828890596215903E-5</v>
          </cell>
          <cell r="J6">
            <v>1.36857058610189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1.18980615023632E-5</v>
          </cell>
          <cell r="I7">
            <v>1.6742130019217101E-3</v>
          </cell>
          <cell r="J7">
            <v>1.1551846623559701E-4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4.2721866990799002E-4</v>
          </cell>
          <cell r="F8">
            <v>4.8447250083705901E-6</v>
          </cell>
          <cell r="G8">
            <v>6.35797589548354E-6</v>
          </cell>
          <cell r="H8">
            <v>8.1638476865163005E-6</v>
          </cell>
          <cell r="I8">
            <v>2.2587540097565402E-5</v>
          </cell>
          <cell r="J8">
            <v>3.8128263936748201E-5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1.4674792833646901E-2</v>
          </cell>
          <cell r="J9">
            <v>2.4312104881205301E-4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4.1188990885587199E-3</v>
          </cell>
          <cell r="F10">
            <v>2.8792779065219101E-4</v>
          </cell>
          <cell r="G10">
            <v>8.7019860107497806E-6</v>
          </cell>
          <cell r="H10">
            <v>7.2863979337115595E-2</v>
          </cell>
          <cell r="I10">
            <v>1.4261747993861601E-2</v>
          </cell>
          <cell r="J10">
            <v>8.8297880794731998E-2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2.9938225917195798E-6</v>
          </cell>
          <cell r="F11">
            <v>3.1758665357636102E-6</v>
          </cell>
          <cell r="G11">
            <v>3.8375838487681396E-6</v>
          </cell>
          <cell r="H11">
            <v>4.7396356790131797E-6</v>
          </cell>
          <cell r="I11">
            <v>1.6157291341583899E-5</v>
          </cell>
          <cell r="J11">
            <v>6.0854535711960802E-3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1.47390297479803E-2</v>
          </cell>
          <cell r="F12">
            <v>0.12733600103267101</v>
          </cell>
          <cell r="G12">
            <v>6.1728042221910304E-6</v>
          </cell>
          <cell r="H12">
            <v>7.2437453233355097E-6</v>
          </cell>
          <cell r="I12">
            <v>7.0866747178920705E-2</v>
          </cell>
          <cell r="J12">
            <v>0.18207326507695101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2.1619422201073801E-4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1.5933852790887099E-6</v>
          </cell>
          <cell r="F14">
            <v>1.66808833593764E-6</v>
          </cell>
          <cell r="G14">
            <v>3.9444032091868004E-6</v>
          </cell>
          <cell r="H14">
            <v>2.31955132181003E-6</v>
          </cell>
          <cell r="I14">
            <v>2.7134118404144002E-6</v>
          </cell>
          <cell r="J14">
            <v>6.4347284950310498E-6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6.9921859469951897E-5</v>
          </cell>
          <cell r="I15">
            <v>6.0896715688046697E-3</v>
          </cell>
          <cell r="J15">
            <v>0.47276074641552501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1.8211927741314299E-5</v>
          </cell>
          <cell r="I16">
            <v>4.7149042179883402E-2</v>
          </cell>
          <cell r="J16">
            <v>2.68314725350129E-5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2.8434434629405998E-5</v>
          </cell>
          <cell r="I17">
            <v>1.41524186464388E-2</v>
          </cell>
          <cell r="J17">
            <v>1.2148048711122199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1.09043850797118E-4</v>
          </cell>
          <cell r="F18">
            <v>2.0294839022319101E-6</v>
          </cell>
          <cell r="G18">
            <v>3.4452534237782399E-6</v>
          </cell>
          <cell r="H18">
            <v>4.0302337761620599E-6</v>
          </cell>
          <cell r="I18">
            <v>8.0724458100050008E-6</v>
          </cell>
          <cell r="J18">
            <v>1.37092902726107E-5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6.1491494860147301E-2</v>
          </cell>
          <cell r="F19">
            <v>0.117827057557318</v>
          </cell>
          <cell r="G19">
            <v>1.5238394036515E-2</v>
          </cell>
          <cell r="H19">
            <v>1.3699993738738101E-2</v>
          </cell>
          <cell r="I19">
            <v>9.6723374191192701E-2</v>
          </cell>
          <cell r="J19">
            <v>0.24857728054491801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1.4737368462979401E-4</v>
          </cell>
          <cell r="F20">
            <v>2.5558936592430302E-6</v>
          </cell>
          <cell r="G20">
            <v>1.3241894375538299E-5</v>
          </cell>
          <cell r="H20">
            <v>3.7822309760787098E-6</v>
          </cell>
          <cell r="I20">
            <v>6.0827528088857698E-6</v>
          </cell>
          <cell r="J20">
            <v>2.0309386345167499E-5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7.4046171045289805E-5</v>
          </cell>
          <cell r="J21">
            <v>2.0440634736131101E-5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1.17840710383499E-5</v>
          </cell>
          <cell r="F22">
            <v>3.2886192590024998E-4</v>
          </cell>
          <cell r="G22">
            <v>8.8443406396724094E-6</v>
          </cell>
          <cell r="H22">
            <v>5.6544917983505098E-6</v>
          </cell>
          <cell r="I22">
            <v>4.0257486883886999E-5</v>
          </cell>
          <cell r="J22">
            <v>7.0509579648427305E-5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4.1622357475179098E-3</v>
          </cell>
          <cell r="J23">
            <v>2.6598913598432699E-3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3.09589866546787E-4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1.55044335348654E-4</v>
          </cell>
          <cell r="J25">
            <v>1.07365516095231E-6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3.5430467241524802E-6</v>
          </cell>
          <cell r="J26">
            <v>2.9609339533111299E-3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1.9711311859982599E-3</v>
          </cell>
          <cell r="F27">
            <v>7.0612222571816806E-5</v>
          </cell>
          <cell r="G27">
            <v>8.0454180848329505E-4</v>
          </cell>
          <cell r="H27">
            <v>5.0396181071224498E-3</v>
          </cell>
          <cell r="I27">
            <v>0.88712649228847695</v>
          </cell>
          <cell r="J27">
            <v>2.04819514969273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5.3391294070913803E-6</v>
          </cell>
          <cell r="F28">
            <v>3.5353566780195299E-6</v>
          </cell>
          <cell r="G28">
            <v>3.8187712705657104E-6</v>
          </cell>
          <cell r="H28">
            <v>4.2844368972339398E-6</v>
          </cell>
          <cell r="I28">
            <v>2.20560947232375E-5</v>
          </cell>
          <cell r="J28">
            <v>7.2302784201112799E-6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1.3689573015109499E-4</v>
          </cell>
          <cell r="J29">
            <v>2.1936913542097601E-6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0.15889392571849201</v>
          </cell>
          <cell r="F30">
            <v>4.9455647593227597E-2</v>
          </cell>
          <cell r="G30">
            <v>1.18125051432577E-4</v>
          </cell>
          <cell r="H30">
            <v>4.1058779097192504E-3</v>
          </cell>
          <cell r="I30">
            <v>0.18398309863127901</v>
          </cell>
          <cell r="J30">
            <v>0.131251881271956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3.8202959759753898E-4</v>
          </cell>
          <cell r="I31">
            <v>6.3087575698663302E-3</v>
          </cell>
          <cell r="J31">
            <v>0.461424450202301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4.2072223469922501E-3</v>
          </cell>
          <cell r="F32">
            <v>3.31841455509242E-6</v>
          </cell>
          <cell r="G32">
            <v>3.0508790646896798E-6</v>
          </cell>
          <cell r="H32">
            <v>3.1950814816776702E-6</v>
          </cell>
          <cell r="I32">
            <v>9.4368223865801698E-5</v>
          </cell>
          <cell r="J32">
            <v>2.65922585740536E-5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1.6904190409855298E-5</v>
          </cell>
          <cell r="F33">
            <v>8.2554366970219307E-6</v>
          </cell>
          <cell r="G33">
            <v>1.24553824902533E-5</v>
          </cell>
          <cell r="H33">
            <v>1.52230785064042E-5</v>
          </cell>
          <cell r="I33">
            <v>4.6180186652892803E-5</v>
          </cell>
          <cell r="J33">
            <v>1.77970613746979E-4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1.8892343033370601E-5</v>
          </cell>
          <cell r="I34">
            <v>0.50310310827846605</v>
          </cell>
          <cell r="J34">
            <v>0.82467568874047803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1.5695175506426601E-2</v>
          </cell>
          <cell r="J35">
            <v>5.8200949856079001E-2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1.8861232533601901E-4</v>
          </cell>
          <cell r="J36">
            <v>5.0543218635253098E-6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8.6154920781982398E-6</v>
          </cell>
          <cell r="I37">
            <v>2.3079207896458539E-5</v>
          </cell>
          <cell r="J37">
            <v>6.5765599421339753E-4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2.0702118635499E-4</v>
          </cell>
          <cell r="J38">
            <v>2.110771653299725E-4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5.3081143125949998E-5</v>
          </cell>
          <cell r="I39">
            <v>2.6725968223146365E-4</v>
          </cell>
          <cell r="J39">
            <v>1.3687603453640274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1.18980615023632E-5</v>
          </cell>
          <cell r="I40">
            <v>1.7003264807178644E-3</v>
          </cell>
          <cell r="J40">
            <v>1.7999178014073201E-3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1.027939213210888</v>
          </cell>
          <cell r="F41">
            <v>1.0279440579358965</v>
          </cell>
          <cell r="G41">
            <v>1.0279504159117918</v>
          </cell>
          <cell r="H41">
            <v>1.0279585797594784</v>
          </cell>
          <cell r="I41">
            <v>1.0279983365282441</v>
          </cell>
          <cell r="J41">
            <v>0.72520115156596088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1.4674792833646901E-2</v>
          </cell>
          <cell r="J42">
            <v>1.4917913882459E-2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0.21268567807268529</v>
          </cell>
          <cell r="F43">
            <v>0.21296618764546646</v>
          </cell>
          <cell r="G43">
            <v>0.21294748463525617</v>
          </cell>
          <cell r="H43">
            <v>0.21222815706617768</v>
          </cell>
          <cell r="I43">
            <v>0.20557752644764582</v>
          </cell>
          <cell r="J43">
            <v>0.2146336403022705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2.9938225917195798E-6</v>
          </cell>
          <cell r="F44">
            <v>6.1696891274831997E-6</v>
          </cell>
          <cell r="G44">
            <v>1.00072729762513E-5</v>
          </cell>
          <cell r="H44">
            <v>1.47469086552645E-5</v>
          </cell>
          <cell r="I44">
            <v>3.9947839357270397E-5</v>
          </cell>
          <cell r="J44">
            <v>6.1254014105533499E-3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4.2755376340142523E-2</v>
          </cell>
          <cell r="F45">
            <v>0.17008817674069546</v>
          </cell>
          <cell r="G45">
            <v>0.14194123659898128</v>
          </cell>
          <cell r="H45">
            <v>0.14159051803433811</v>
          </cell>
          <cell r="I45">
            <v>0.14188135094287771</v>
          </cell>
          <cell r="J45">
            <v>0.25298218184038773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2.1619422201073801E-4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0.95961928646692307</v>
          </cell>
          <cell r="F47">
            <v>0.95962095455525909</v>
          </cell>
          <cell r="G47">
            <v>0.95962489895846825</v>
          </cell>
          <cell r="H47">
            <v>0.95962721850979005</v>
          </cell>
          <cell r="I47">
            <v>0.95963350160956373</v>
          </cell>
          <cell r="J47">
            <v>0.48127559269200276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6.9921859469951897E-5</v>
          </cell>
          <cell r="I48">
            <v>3.7929562419465802E-2</v>
          </cell>
          <cell r="J48">
            <v>0.50418482681185395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1.8211927741314299E-5</v>
          </cell>
          <cell r="I49">
            <v>4.7193578135686386E-2</v>
          </cell>
          <cell r="J49">
            <v>4.7185097489406518E-2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2.8434434629405998E-5</v>
          </cell>
          <cell r="I50">
            <v>0.10495697264996701</v>
          </cell>
          <cell r="J50">
            <v>1.3197618437621801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2.2351612454759371</v>
          </cell>
          <cell r="F51">
            <v>2.2351632749598394</v>
          </cell>
          <cell r="G51">
            <v>2.2351667202132632</v>
          </cell>
          <cell r="H51">
            <v>2.2351707504470393</v>
          </cell>
          <cell r="I51">
            <v>2.2351850222437375</v>
          </cell>
          <cell r="J51">
            <v>1.1210370323977299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6.1491494860147301E-2</v>
          </cell>
          <cell r="F52">
            <v>0.17931510914814727</v>
          </cell>
          <cell r="G52">
            <v>0.19454498846645041</v>
          </cell>
          <cell r="H52">
            <v>0.20823196760923007</v>
          </cell>
          <cell r="I52">
            <v>0.20923875305925005</v>
          </cell>
          <cell r="J52">
            <v>0.34966883829498158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3.0973873810805497</v>
          </cell>
          <cell r="F53">
            <v>3.0973899369742091</v>
          </cell>
          <cell r="G53">
            <v>3.0974031788685847</v>
          </cell>
          <cell r="H53">
            <v>3.0974069610995607</v>
          </cell>
          <cell r="I53">
            <v>3.0974201374265666</v>
          </cell>
          <cell r="J53">
            <v>1.5534826874532119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7.4046171045289805E-5</v>
          </cell>
          <cell r="J54">
            <v>9.3929334638238887E-5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1.17840710383499E-5</v>
          </cell>
          <cell r="F55">
            <v>3.4006660287050025E-4</v>
          </cell>
          <cell r="G55">
            <v>3.4708988737354788E-4</v>
          </cell>
          <cell r="H55">
            <v>3.4810605843639883E-4</v>
          </cell>
          <cell r="I55">
            <v>2.9450150632948622E-4</v>
          </cell>
          <cell r="J55">
            <v>1.7178993932441734E-4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4.1622357475179098E-3</v>
          </cell>
          <cell r="J56">
            <v>4.0838322668817241E-3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3.09589866546787E-4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1.55044335348654E-4</v>
          </cell>
          <cell r="J58">
            <v>1.56117990509606E-4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3.5430467241524802E-6</v>
          </cell>
          <cell r="J59">
            <v>2.9624582785789432E-3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1.9711311859982599E-3</v>
          </cell>
          <cell r="F60">
            <v>2.0395870849355393E-3</v>
          </cell>
          <cell r="G60">
            <v>2.8384319170953773E-3</v>
          </cell>
          <cell r="H60">
            <v>7.8691460896389703E-3</v>
          </cell>
          <cell r="I60">
            <v>1.2934480010345641</v>
          </cell>
          <cell r="J60">
            <v>3.2551972054298406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2.7763586737458684E-2</v>
          </cell>
          <cell r="F61">
            <v>2.7608625163702709E-2</v>
          </cell>
          <cell r="G61">
            <v>2.7599170055522378E-2</v>
          </cell>
          <cell r="H61">
            <v>4.1860308888091308E-4</v>
          </cell>
          <cell r="I61">
            <v>2.4961719541875647E-4</v>
          </cell>
          <cell r="J61">
            <v>2.0304702777769725E-4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1.3689573015109499E-4</v>
          </cell>
          <cell r="J62">
            <v>1.3908942150530501E-4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0.3611895736932938</v>
          </cell>
          <cell r="F63">
            <v>0.41063714896034503</v>
          </cell>
          <cell r="G63">
            <v>0.41073272273465244</v>
          </cell>
          <cell r="H63">
            <v>0.41481456580770198</v>
          </cell>
          <cell r="I63">
            <v>0.44166418590412621</v>
          </cell>
          <cell r="J63">
            <v>0.45357058717020032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3.8202959759753898E-4</v>
          </cell>
          <cell r="I64">
            <v>3.79102299488129E-2</v>
          </cell>
          <cell r="J64">
            <v>0.49933468015111399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6.2443028614549995E-3</v>
          </cell>
          <cell r="F65">
            <v>6.2960073877763034E-4</v>
          </cell>
          <cell r="G65">
            <v>6.2732778865197923E-4</v>
          </cell>
          <cell r="H65">
            <v>3.101285512418098E-4</v>
          </cell>
          <cell r="I65">
            <v>2.1767560632108998E-4</v>
          </cell>
          <cell r="J65">
            <v>1.3208610880724127E-4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1.9845002744565099</v>
          </cell>
          <cell r="F66">
            <v>1.9845085298932068</v>
          </cell>
          <cell r="G66">
            <v>1.9845209852756971</v>
          </cell>
          <cell r="H66">
            <v>1.9845362083542035</v>
          </cell>
          <cell r="I66">
            <v>1.9846117158887515</v>
          </cell>
          <cell r="J66">
            <v>1.0957657536823184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1.8892343033370601E-5</v>
          </cell>
          <cell r="I67">
            <v>0.50314671862606442</v>
          </cell>
          <cell r="J67">
            <v>1.3277895814468779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1.5695175506426601E-2</v>
          </cell>
          <cell r="J68">
            <v>6.9511450072996223E-2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1.8861232533601901E-4</v>
          </cell>
          <cell r="J69">
            <v>1.9366664719954401E-4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0.36338260213485035</v>
          </cell>
          <cell r="J70">
            <v>0.28629175196383577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23.123232826454572</v>
          </cell>
          <cell r="J71">
            <v>58.443681144787163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282.14067999637604</v>
          </cell>
          <cell r="J72">
            <v>743.24254664655655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0.11258835421653089</v>
          </cell>
          <cell r="F73">
            <v>0.11274330279003321</v>
          </cell>
          <cell r="G73">
            <v>0.10855959221362085</v>
          </cell>
          <cell r="H73">
            <v>0.11235437498446396</v>
          </cell>
          <cell r="I73">
            <v>0.10883665124925727</v>
          </cell>
          <cell r="J73">
            <v>0.11362950029655605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1.1412975506720287E-4</v>
          </cell>
          <cell r="G74">
            <v>1.2881571432187829E-4</v>
          </cell>
          <cell r="H74">
            <v>8.1184223402078548E-5</v>
          </cell>
          <cell r="I74">
            <v>3.9452597637347936E-5</v>
          </cell>
          <cell r="J74">
            <v>2.8447823814452396E-5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8.0457139732301785E-5</v>
          </cell>
          <cell r="J75">
            <v>9.6331972364426807E-5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0.31005391928124448</v>
          </cell>
          <cell r="F76">
            <v>4.8638723588291841E-2</v>
          </cell>
          <cell r="G76">
            <v>0.11450389078477459</v>
          </cell>
          <cell r="H76">
            <v>0.26716985889228417</v>
          </cell>
          <cell r="I76">
            <v>13.626415256518671</v>
          </cell>
          <cell r="J76">
            <v>31.503399598551862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4.8555692524634472E-2</v>
          </cell>
          <cell r="J77">
            <v>9.1346634207052385E-2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0.44883852220119264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0.12286576732221971</v>
          </cell>
          <cell r="J79">
            <v>0.15346629002472756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4.3951367388303373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2.0205129532487234E-2</v>
          </cell>
          <cell r="J81">
            <v>1.0420907571377159E-2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5.6003759783133766E-2</v>
          </cell>
          <cell r="J82">
            <v>0.50617642086787773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0.12745721469012522</v>
          </cell>
          <cell r="J83">
            <v>0.12838744081144834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1.4225591197323732E-3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6.041605605611871E-2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9.6793816525011813</v>
          </cell>
          <cell r="F86">
            <v>9.6927028027202837</v>
          </cell>
          <cell r="G86">
            <v>9.3330232277367067</v>
          </cell>
          <cell r="H86">
            <v>9.6592661236643433</v>
          </cell>
          <cell r="I86">
            <v>9.3634722412664537</v>
          </cell>
          <cell r="J86">
            <v>9.7784711370824873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5.8467174794822512E-3</v>
          </cell>
          <cell r="J87">
            <v>6.6137326321983351E-3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9.6793816525011813</v>
          </cell>
          <cell r="F88">
            <v>9.6927028027202837</v>
          </cell>
          <cell r="G88">
            <v>9.3330232277367067</v>
          </cell>
          <cell r="H88">
            <v>9.6592661236643433</v>
          </cell>
          <cell r="I88">
            <v>9.3568423888290067</v>
          </cell>
          <cell r="J88">
            <v>9.7688904683524793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1.8042394665812476E-3</v>
          </cell>
          <cell r="J89">
            <v>3.3942714851015322E-3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6.4429539385611875E-3</v>
          </cell>
          <cell r="J90">
            <v>5.0760948929758111E-3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8.3255447293618546E-3</v>
          </cell>
          <cell r="I91">
            <v>9.4032972365953957E-3</v>
          </cell>
          <cell r="J91">
            <v>3.0507742380862036E-3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5.6589545614990202</v>
          </cell>
          <cell r="F92">
            <v>1.6975062716476534</v>
          </cell>
          <cell r="G92">
            <v>2.2908355150057678</v>
          </cell>
          <cell r="H92">
            <v>0.56409174002561913</v>
          </cell>
          <cell r="I92">
            <v>0.45717506269626362</v>
          </cell>
          <cell r="J92">
            <v>1.5696149432496777E-2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0.27418797591462446</v>
          </cell>
          <cell r="F93">
            <v>0.29020652482209119</v>
          </cell>
          <cell r="G93">
            <v>5.9664620431597113</v>
          </cell>
          <cell r="H93">
            <v>7.2632412980109811</v>
          </cell>
          <cell r="I93">
            <v>1.5369057486596609</v>
          </cell>
          <cell r="J93">
            <v>2.2221155428854913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27.126516830042682</v>
          </cell>
          <cell r="F94">
            <v>24.095689602420816</v>
          </cell>
          <cell r="G94">
            <v>27.601740748114288</v>
          </cell>
          <cell r="H94">
            <v>30.49045179531393</v>
          </cell>
          <cell r="I94">
            <v>28.746094497974315</v>
          </cell>
          <cell r="J94">
            <v>15.831833494246631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47.375767490464355</v>
          </cell>
          <cell r="F95">
            <v>48.430124098170651</v>
          </cell>
          <cell r="G95">
            <v>48.583586882847278</v>
          </cell>
          <cell r="H95">
            <v>46.559883046068506</v>
          </cell>
          <cell r="I95">
            <v>41.816259002692313</v>
          </cell>
          <cell r="J95">
            <v>23.866957934385489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37.348821635794344</v>
          </cell>
          <cell r="F96">
            <v>32.204896967710987</v>
          </cell>
          <cell r="G96">
            <v>32.131712365919412</v>
          </cell>
          <cell r="H96">
            <v>21.897432940826828</v>
          </cell>
          <cell r="I96">
            <v>10.5822206419964</v>
          </cell>
          <cell r="J96">
            <v>2.7377065138747039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319.16503726854398</v>
          </cell>
          <cell r="F97">
            <v>95.739353720927696</v>
          </cell>
          <cell r="G97">
            <v>129.203123046325</v>
          </cell>
          <cell r="H97">
            <v>31.8147741374449</v>
          </cell>
          <cell r="I97">
            <v>25.784673536069299</v>
          </cell>
          <cell r="J97">
            <v>0.88526282799281797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692.94938058682999</v>
          </cell>
          <cell r="F98">
            <v>647.27537265193098</v>
          </cell>
          <cell r="G98">
            <v>595.50921843865797</v>
          </cell>
          <cell r="H98">
            <v>515.206459483706</v>
          </cell>
          <cell r="I98">
            <v>237.480549621699</v>
          </cell>
          <cell r="J98">
            <v>3.5258440393063397E-4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15.464201841584799</v>
          </cell>
          <cell r="F99">
            <v>16.3676479999659</v>
          </cell>
          <cell r="G99">
            <v>336.50845923420798</v>
          </cell>
          <cell r="H99">
            <v>409.64680920782001</v>
          </cell>
          <cell r="I99">
            <v>86.681484224404898</v>
          </cell>
          <cell r="J99">
            <v>125.327316618742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1529.93554921441</v>
          </cell>
          <cell r="F100">
            <v>1358.9968935765301</v>
          </cell>
          <cell r="G100">
            <v>1556.7381781936499</v>
          </cell>
          <cell r="H100">
            <v>1719.66148125571</v>
          </cell>
          <cell r="I100">
            <v>1621.27972968575</v>
          </cell>
          <cell r="J100">
            <v>892.91540907550996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2671.9932864621901</v>
          </cell>
          <cell r="F101">
            <v>2731.4589991368298</v>
          </cell>
          <cell r="G101">
            <v>2740.1143001925898</v>
          </cell>
          <cell r="H101">
            <v>2625.9774037982602</v>
          </cell>
          <cell r="I101">
            <v>2358.4370077518502</v>
          </cell>
          <cell r="J101">
            <v>1346.0964274993401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-4.85556925246345E-2</v>
          </cell>
          <cell r="J102">
            <v>-9.1346634207052302E-2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2267.7891917275201</v>
          </cell>
          <cell r="F103">
            <v>2047.5483654631901</v>
          </cell>
          <cell r="G103">
            <v>1983.2043789593499</v>
          </cell>
          <cell r="H103">
            <v>1412.28843855011</v>
          </cell>
          <cell r="I103">
            <v>467.99869927591601</v>
          </cell>
          <cell r="J103">
            <v>3.5203095229663101E-4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4514.4835736451396</v>
          </cell>
          <cell r="F104">
            <v>3846.5257824789501</v>
          </cell>
          <cell r="G104">
            <v>3305.95511675741</v>
          </cell>
          <cell r="H104">
            <v>3164.1978586497798</v>
          </cell>
          <cell r="I104">
            <v>1867.82067410229</v>
          </cell>
          <cell r="J104">
            <v>3.5358307655720597E-4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5863.1484937188798</v>
          </cell>
          <cell r="F105">
            <v>5815.5580983223199</v>
          </cell>
          <cell r="G105">
            <v>5427.35325176694</v>
          </cell>
          <cell r="H105">
            <v>3058.7966846228901</v>
          </cell>
          <cell r="I105">
            <v>439.47954450891098</v>
          </cell>
          <cell r="J105">
            <v>58.443681144787199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-0.44883852220119302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-0.12286576732222</v>
          </cell>
          <cell r="J107">
            <v>-0.153466290024727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-4.39513673883034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-2.0205129532487199E-2</v>
          </cell>
          <cell r="J109">
            <v>-1.0420907571377201E-2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2106.4735402587999</v>
          </cell>
          <cell r="F110">
            <v>1816.3561889789</v>
          </cell>
          <cell r="G110">
            <v>1812.2285774378499</v>
          </cell>
          <cell r="H110">
            <v>1235.0152178626399</v>
          </cell>
          <cell r="I110">
            <v>596.83724420859699</v>
          </cell>
          <cell r="J110">
            <v>154.40664738253301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-5.6003759783133801E-2</v>
          </cell>
          <cell r="J111">
            <v>-0.50617642086787695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-0.127457214690125</v>
          </cell>
          <cell r="J112">
            <v>-0.12838744081144801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5.8592246726925925</v>
          </cell>
          <cell r="F113">
            <v>1.6932031289072582</v>
          </cell>
          <cell r="G113">
            <v>2.6353794053688189</v>
          </cell>
          <cell r="H113">
            <v>0.56684982491867597</v>
          </cell>
          <cell r="I113">
            <v>0.48709466787554356</v>
          </cell>
          <cell r="J113">
            <v>3.3540747403590809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9.2452689059837319</v>
          </cell>
          <cell r="F114">
            <v>8.6358903608805235</v>
          </cell>
          <cell r="G114">
            <v>7.9503652295355796</v>
          </cell>
          <cell r="H114">
            <v>7.1135589611593897</v>
          </cell>
          <cell r="I114">
            <v>3.4574017740828977</v>
          </cell>
          <cell r="J114">
            <v>0.28896884683830748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1.1085242501187984E-2</v>
          </cell>
          <cell r="J115">
            <v>1.1319044356153449E-2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1.0712863403351274E-2</v>
          </cell>
          <cell r="J116">
            <v>8.0927920211791814E-3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3.7237909783670618E-4</v>
          </cell>
          <cell r="J117">
            <v>3.2262523349742772E-3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2.9710979893417444</v>
          </cell>
          <cell r="F118">
            <v>2.9709501951951616</v>
          </cell>
          <cell r="G118">
            <v>2.9709471772438607</v>
          </cell>
          <cell r="H118">
            <v>2.8195839945669707</v>
          </cell>
          <cell r="I118">
            <v>3.0001836524373346</v>
          </cell>
          <cell r="J118">
            <v>14.781513392627527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8.943128984604419E-2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1.8717883154373335E-3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8.7559501530606876E-2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2.1238266807363559</v>
          </cell>
          <cell r="I122">
            <v>2.1216531514773052</v>
          </cell>
          <cell r="J122">
            <v>2.1299182574205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7.1982740748317655E-5</v>
          </cell>
          <cell r="I123">
            <v>0.28217229223332807</v>
          </cell>
          <cell r="J123">
            <v>3.7541227303155722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7.1982740748317655E-5</v>
          </cell>
          <cell r="I124">
            <v>0.28217229223332807</v>
          </cell>
          <cell r="J124">
            <v>3.7541227303155722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1.1764769297416189</v>
          </cell>
          <cell r="F125">
            <v>4.5449651559605151</v>
          </cell>
          <cell r="G125">
            <v>3.2639768000016423</v>
          </cell>
          <cell r="H125">
            <v>2.8905467689871629</v>
          </cell>
          <cell r="I125">
            <v>4.3408933076988463</v>
          </cell>
          <cell r="J125">
            <v>7.740987820849667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0.21898810510381997</v>
          </cell>
          <cell r="F126">
            <v>1.1059971417792518E-3</v>
          </cell>
          <cell r="G126">
            <v>0.35217602081413585</v>
          </cell>
          <cell r="H126">
            <v>3.2085953223930119E-3</v>
          </cell>
          <cell r="I126">
            <v>2.6597646247591849E-2</v>
          </cell>
          <cell r="J126">
            <v>3.3357694996458602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8.9716988796372049E-2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2.3485598147156471E-2</v>
          </cell>
          <cell r="F128">
            <v>5.0373986624455885E-2</v>
          </cell>
          <cell r="G128">
            <v>1.4937450431722087E-2</v>
          </cell>
          <cell r="H128">
            <v>2.7173219737769848E-3</v>
          </cell>
          <cell r="I128">
            <v>2.7358091104002216E-3</v>
          </cell>
          <cell r="J128">
            <v>3.3848257032876275E-3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0.30346536140314767</v>
          </cell>
          <cell r="F129">
            <v>4.4852522969715274</v>
          </cell>
          <cell r="G129">
            <v>1.6538847625956702E-2</v>
          </cell>
          <cell r="H129">
            <v>2.5562958573497876E-3</v>
          </cell>
          <cell r="I129">
            <v>3.7682046732550835E-3</v>
          </cell>
          <cell r="J129">
            <v>4.6563167882565015E-3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0.30735000397074475</v>
          </cell>
          <cell r="F130">
            <v>7.1313853199288461E-3</v>
          </cell>
          <cell r="G130">
            <v>7.1378781813096126E-3</v>
          </cell>
          <cell r="H130">
            <v>7.1458757053192408E-3</v>
          </cell>
          <cell r="I130">
            <v>7.1886966471474854E-3</v>
          </cell>
          <cell r="J130">
            <v>7.2388512062653652E-3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0.32321284671052386</v>
          </cell>
          <cell r="F131">
            <v>1.1265625531280735E-3</v>
          </cell>
          <cell r="G131">
            <v>2.8732116755988688</v>
          </cell>
          <cell r="H131">
            <v>2.8746119153822969</v>
          </cell>
          <cell r="I131">
            <v>4.3001780387539998</v>
          </cell>
          <cell r="J131">
            <v>4.3001936132843914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9.4022982440546805</v>
          </cell>
          <cell r="F132">
            <v>8.7825695068104697</v>
          </cell>
          <cell r="G132">
            <v>8.0801793546629153</v>
          </cell>
          <cell r="H132">
            <v>6.9905896809186769</v>
          </cell>
          <cell r="I132">
            <v>3.2222598320447644</v>
          </cell>
          <cell r="J132">
            <v>4.7840489000085984E-6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30.770545342300206</v>
          </cell>
          <cell r="F133">
            <v>27.782203059202086</v>
          </cell>
          <cell r="G133">
            <v>26.909150325093005</v>
          </cell>
          <cell r="H133">
            <v>19.162665380598455</v>
          </cell>
          <cell r="I133">
            <v>6.3500501937030682</v>
          </cell>
          <cell r="J133">
            <v>4.7765393798728731E-6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61.254865314045254</v>
          </cell>
          <cell r="F134">
            <v>52.191665976647819</v>
          </cell>
          <cell r="G134">
            <v>44.856921529951258</v>
          </cell>
          <cell r="H134">
            <v>42.933485191991601</v>
          </cell>
          <cell r="I134">
            <v>25.34356409908121</v>
          </cell>
          <cell r="J134">
            <v>4.7975994105455314E-6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3.7980985185794469</v>
          </cell>
          <cell r="F135">
            <v>11.343409170656662</v>
          </cell>
          <cell r="G135">
            <v>15.007078259518501</v>
          </cell>
          <cell r="H135">
            <v>16.076830816969252</v>
          </cell>
          <cell r="I135">
            <v>16.154001048779897</v>
          </cell>
          <cell r="J135">
            <v>26.999944804628914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0.2967270762110279</v>
          </cell>
          <cell r="F136">
            <v>0.34319595395341634</v>
          </cell>
          <cell r="G136">
            <v>5.9700430804505622</v>
          </cell>
          <cell r="H136">
            <v>7.2446472675281166</v>
          </cell>
          <cell r="I136">
            <v>1.5471225521935887</v>
          </cell>
          <cell r="J136">
            <v>2.2362073414342216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8.6410478275139173</v>
          </cell>
          <cell r="F137">
            <v>8.8493897667315871</v>
          </cell>
          <cell r="G137">
            <v>9.6865536285188849</v>
          </cell>
          <cell r="H137">
            <v>8.4680481236090177</v>
          </cell>
          <cell r="I137">
            <v>8.896207637314264</v>
          </cell>
          <cell r="J137">
            <v>9.0530084699745252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0.31332293802783967</v>
          </cell>
          <cell r="J138">
            <v>0.79191979870985296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79.446456554456205</v>
          </cell>
          <cell r="F139">
            <v>78.80160024826985</v>
          </cell>
          <cell r="G139">
            <v>73.541371975161724</v>
          </cell>
          <cell r="H139">
            <v>41.447109547735657</v>
          </cell>
          <cell r="I139">
            <v>5.9550073781695296</v>
          </cell>
          <cell r="J139">
            <v>0.79191979870985296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0.43673253077386148</v>
          </cell>
          <cell r="F140">
            <v>0.55207352864388715</v>
          </cell>
          <cell r="G140">
            <v>3.138181776353691</v>
          </cell>
          <cell r="H140">
            <v>7.1060057822749148</v>
          </cell>
          <cell r="I140">
            <v>7.1061524984189113</v>
          </cell>
          <cell r="J140">
            <v>7.1061899459459701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27.342632880855426</v>
          </cell>
          <cell r="F141">
            <v>28.48992741919653</v>
          </cell>
          <cell r="G141">
            <v>27.533063116707403</v>
          </cell>
          <cell r="H141">
            <v>30.397914157803264</v>
          </cell>
          <cell r="I141">
            <v>28.734250365804456</v>
          </cell>
          <cell r="J141">
            <v>15.841934655888627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9.7612504405288506E-5</v>
          </cell>
          <cell r="I142">
            <v>3.1847617936479986E-4</v>
          </cell>
          <cell r="J142">
            <v>4.9368078309430417E-4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4.4117026895635378E-4</v>
          </cell>
          <cell r="I143">
            <v>1.8499762705715798E-3</v>
          </cell>
          <cell r="J143">
            <v>4.3182327887245622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6.9516020539356894E-5</v>
          </cell>
          <cell r="I144">
            <v>2.6836122770778378E-4</v>
          </cell>
          <cell r="J144">
            <v>2.2180502791913109E-4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1.0074582046388509E-4</v>
          </cell>
          <cell r="I145">
            <v>3.0069060138632561E-4</v>
          </cell>
          <cell r="J145">
            <v>2.6847625606042994E-4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1.7329592354782411E-4</v>
          </cell>
          <cell r="I146">
            <v>9.6244826211267247E-4</v>
          </cell>
          <cell r="J146">
            <v>4.3172488266574858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1.4225591197323732E-3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1.0027145852457785E-4</v>
          </cell>
          <cell r="I148">
            <v>4.0156370288671174E-4</v>
          </cell>
          <cell r="J148">
            <v>5.3225652572072243E-4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4.3675809677723204E-4</v>
          </cell>
          <cell r="I149">
            <v>1.8314741893164111E-3</v>
          </cell>
          <cell r="J149">
            <v>4.2750500210097213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1.5009480380244599E-4</v>
          </cell>
          <cell r="I150">
            <v>7.19803901473267E-4</v>
          </cell>
          <cell r="J150">
            <v>2.0151057332074993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9.769714447906914E-5</v>
          </cell>
          <cell r="I151">
            <v>4.4344534386825147E-4</v>
          </cell>
          <cell r="J151">
            <v>2.2586847551539555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8.869468997113894E-5</v>
          </cell>
          <cell r="I152">
            <v>2.6666124108818106E-4</v>
          </cell>
          <cell r="J152">
            <v>7.2727612255258484E-4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8.3557774183208746</v>
          </cell>
          <cell r="J153">
            <v>8.3559627195396278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3.9187896925435995E-4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7.1693778160889246E-2</v>
          </cell>
          <cell r="J155">
            <v>7.2835128190612719E-2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2.5826026079036868E-3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6.041605605611871E-2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4.834297144750789E-3</v>
          </cell>
          <cell r="F158">
            <v>2.264518427744144E-2</v>
          </cell>
          <cell r="G158">
            <v>4.1712693901986231E-2</v>
          </cell>
          <cell r="H158">
            <v>0.19419965397882238</v>
          </cell>
          <cell r="I158">
            <v>10.502535580036456</v>
          </cell>
          <cell r="J158">
            <v>25.771613525392883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7.1262913340834519E-5</v>
          </cell>
          <cell r="I159">
            <v>0.27935056931099472</v>
          </cell>
          <cell r="J159">
            <v>3.7165815030124163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9.7612504405288506E-5</v>
          </cell>
          <cell r="I160">
            <v>3.1847617936479986E-4</v>
          </cell>
          <cell r="J160">
            <v>4.9368078309430417E-4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4.4117026895635378E-4</v>
          </cell>
          <cell r="I161">
            <v>1.8499762705715798E-3</v>
          </cell>
          <cell r="J161">
            <v>4.3182327887245622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6.9516020539356894E-5</v>
          </cell>
          <cell r="I162">
            <v>2.6836122770778378E-4</v>
          </cell>
          <cell r="J162">
            <v>2.2180502791913109E-4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1.0074582046388509E-4</v>
          </cell>
          <cell r="I163">
            <v>3.0069060138632561E-4</v>
          </cell>
          <cell r="J163">
            <v>2.6847625606042994E-4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1.7329592354782411E-4</v>
          </cell>
          <cell r="I164">
            <v>9.6244826211267247E-4</v>
          </cell>
          <cell r="J164">
            <v>4.3172488266574858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8.3674726474820584E-3</v>
          </cell>
          <cell r="J165">
            <v>6.5923310298387243E-3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7.5125604712112303E-4</v>
          </cell>
          <cell r="H166">
            <v>1.3645312250987853E-3</v>
          </cell>
          <cell r="I166">
            <v>4.8822131991842748E-3</v>
          </cell>
          <cell r="J166">
            <v>1.3328258713979904E-2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3.7104274600899393E-3</v>
          </cell>
          <cell r="G167">
            <v>7.6870474949545476E-3</v>
          </cell>
          <cell r="H167">
            <v>1.7978312639577469E-3</v>
          </cell>
          <cell r="I167">
            <v>1.2416255748963188E-2</v>
          </cell>
          <cell r="J167">
            <v>1.784034272255455E-2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0.44760419718262839</v>
          </cell>
          <cell r="J168">
            <v>1.1313139981569333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2.7411837191545973E-3</v>
          </cell>
          <cell r="H169">
            <v>2.0283549373114858E-3</v>
          </cell>
          <cell r="I169">
            <v>7.6195171709524834E-2</v>
          </cell>
          <cell r="J169">
            <v>5.6084398077445086E-2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3.4109673368386793E-3</v>
          </cell>
          <cell r="H170">
            <v>2.1588044085737329E-3</v>
          </cell>
          <cell r="I170">
            <v>9.7288820502515153E-2</v>
          </cell>
          <cell r="J170">
            <v>8.3708666496791984E-2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5.0312554375143469E-3</v>
          </cell>
          <cell r="H171">
            <v>1.9040696752631259E-2</v>
          </cell>
          <cell r="I171">
            <v>8.6313108853355386E-2</v>
          </cell>
          <cell r="J171">
            <v>4.4974012555579153E-2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6.636418121004267</v>
          </cell>
          <cell r="J172">
            <v>17.482301045456925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1.0027145852457785E-4</v>
          </cell>
          <cell r="I173">
            <v>4.0156370288671174E-4</v>
          </cell>
          <cell r="J173">
            <v>5.3225652572072243E-4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4.3675809677723204E-4</v>
          </cell>
          <cell r="I174">
            <v>1.8314741893164111E-3</v>
          </cell>
          <cell r="J174">
            <v>4.2750500210097213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1.5009480380244599E-4</v>
          </cell>
          <cell r="I175">
            <v>7.19803901473267E-4</v>
          </cell>
          <cell r="J175">
            <v>2.0151057332074993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9.769714447906914E-5</v>
          </cell>
          <cell r="I176">
            <v>4.4344534386825147E-4</v>
          </cell>
          <cell r="J176">
            <v>2.2586847551539555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8.869468997113894E-5</v>
          </cell>
          <cell r="I177">
            <v>2.6666124108818144E-4</v>
          </cell>
          <cell r="J177">
            <v>7.2727612255258484E-4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47.531273158158484</v>
          </cell>
          <cell r="F178">
            <v>48.283009635139571</v>
          </cell>
          <cell r="G178">
            <v>48.439390303268794</v>
          </cell>
          <cell r="H178">
            <v>46.420890639649684</v>
          </cell>
          <cell r="I178">
            <v>41.787242177450779</v>
          </cell>
          <cell r="J178">
            <v>23.88161278409396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8.6410478275139173</v>
          </cell>
          <cell r="F179">
            <v>8.8493897667315871</v>
          </cell>
          <cell r="G179">
            <v>9.6865536285188849</v>
          </cell>
          <cell r="H179">
            <v>8.4680481236090177</v>
          </cell>
          <cell r="I179">
            <v>8.896207637314264</v>
          </cell>
          <cell r="J179">
            <v>9.0530084699745252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6.5313161542393289E-4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3.8518792335180932E-3</v>
          </cell>
          <cell r="G181">
            <v>4.3475303583633898E-3</v>
          </cell>
          <cell r="H181">
            <v>2.7399675398201498E-3</v>
          </cell>
          <cell r="I181">
            <v>1.3315251702604915E-3</v>
          </cell>
          <cell r="J181">
            <v>9.6011405373776768E-4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4.4527631170753236E-3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2.8822368296296309E-3</v>
          </cell>
          <cell r="J183">
            <v>3.6058808746411543E-3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1.1727158423633872</v>
          </cell>
          <cell r="F184">
            <v>0.54482309252890293</v>
          </cell>
          <cell r="G184">
            <v>1.5161140678567202</v>
          </cell>
          <cell r="H184">
            <v>3.3778673041577226E-3</v>
          </cell>
          <cell r="I184">
            <v>2.8964879072148537E-3</v>
          </cell>
          <cell r="J184">
            <v>7.8680301899172571E-4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1.2885924446739304E-3</v>
          </cell>
          <cell r="J185">
            <v>6.6459869715415599E-4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7.1186472980498428</v>
          </cell>
          <cell r="F186">
            <v>8.2972479348910415</v>
          </cell>
          <cell r="G186">
            <v>8.1424296267789646</v>
          </cell>
          <cell r="H186">
            <v>8.4605787359426134</v>
          </cell>
          <cell r="I186">
            <v>8.884018782477817</v>
          </cell>
          <cell r="J186">
            <v>9.0393151400704852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0.34968468710068962</v>
          </cell>
          <cell r="F187">
            <v>3.4668600781277772E-3</v>
          </cell>
          <cell r="G187">
            <v>2.3662403524824197E-2</v>
          </cell>
          <cell r="H187">
            <v>1.3515528224198291E-3</v>
          </cell>
          <cell r="I187">
            <v>1.7578502606529405E-3</v>
          </cell>
          <cell r="J187">
            <v>5.2304489163008234E-4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2.0321622240134754E-3</v>
          </cell>
          <cell r="J188">
            <v>2.0469936353866109E-3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0.51196947243481794</v>
          </cell>
          <cell r="J189">
            <v>1.4043596100420894E-6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8.4596348224875665E-3</v>
          </cell>
          <cell r="G190">
            <v>1.4563284866769364E-2</v>
          </cell>
          <cell r="H190">
            <v>2.7082779829356446E-3</v>
          </cell>
          <cell r="I190">
            <v>3.5797124974239619E-3</v>
          </cell>
          <cell r="J190">
            <v>5.2179336466768892E-3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2.6038613668855617</v>
          </cell>
          <cell r="F191">
            <v>2.8156036373069222</v>
          </cell>
          <cell r="G191">
            <v>2.4782042448162374</v>
          </cell>
          <cell r="H191">
            <v>3.2600799190696779</v>
          </cell>
          <cell r="I191">
            <v>3.404615954617022</v>
          </cell>
          <cell r="J191">
            <v>17.870659000009024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0.41155144494240636</v>
          </cell>
          <cell r="F192">
            <v>0.19119954115771307</v>
          </cell>
          <cell r="G192">
            <v>0.53206319279056746</v>
          </cell>
          <cell r="H192">
            <v>1.1854245671723892E-3</v>
          </cell>
          <cell r="I192">
            <v>1.0164898779487118E-3</v>
          </cell>
          <cell r="J192">
            <v>2.761196767824973E-4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7.131644934246287E-4</v>
          </cell>
          <cell r="J193">
            <v>7.1836941055855889E-4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5.22149169590083E-3</v>
          </cell>
          <cell r="H194">
            <v>0.24379804497677313</v>
          </cell>
          <cell r="I194">
            <v>0.2938733696959554</v>
          </cell>
          <cell r="J194">
            <v>0.29387800180181745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2.1838031010800508E-3</v>
          </cell>
          <cell r="H195">
            <v>2.4076892828233253E-3</v>
          </cell>
          <cell r="I195">
            <v>7.0539169165508763E-3</v>
          </cell>
          <cell r="J195">
            <v>0.84496188929934235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2.1737977016583129E-3</v>
          </cell>
          <cell r="H196">
            <v>2.4591913532674798E-3</v>
          </cell>
          <cell r="I196">
            <v>7.5936063976555146E-3</v>
          </cell>
          <cell r="J196">
            <v>2.0030440123604023E-2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3.0154128118279679</v>
          </cell>
          <cell r="F197">
            <v>3.0152628132871215</v>
          </cell>
          <cell r="G197">
            <v>3.0152597503221692</v>
          </cell>
          <cell r="H197">
            <v>3.0153168163541531</v>
          </cell>
          <cell r="I197">
            <v>3.1012298991369889</v>
          </cell>
          <cell r="J197">
            <v>16.717975757644357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4.0927022356375721E-3</v>
          </cell>
          <cell r="J198">
            <v>4.6296128425388312E-3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5.6294177108265382</v>
          </cell>
          <cell r="F199">
            <v>5.6371651395016631</v>
          </cell>
          <cell r="G199">
            <v>5.4279796106810432</v>
          </cell>
          <cell r="H199">
            <v>5.6177187492231999</v>
          </cell>
          <cell r="I199">
            <v>5.4418325624628681</v>
          </cell>
          <cell r="J199">
            <v>5.6814750148277993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2.1238266807363559</v>
          </cell>
          <cell r="I200">
            <v>2.1216531514773052</v>
          </cell>
          <cell r="J200">
            <v>2.1299182574205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1.3280064750277805</v>
          </cell>
          <cell r="F201">
            <v>3.966226982747092</v>
          </cell>
          <cell r="G201">
            <v>5.2472301606708136</v>
          </cell>
          <cell r="H201">
            <v>5.6212695164228137</v>
          </cell>
          <cell r="I201">
            <v>5.6482521149580078</v>
          </cell>
          <cell r="J201">
            <v>9.4405401414786567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1.1366708639461859E-3</v>
          </cell>
          <cell r="J202">
            <v>2.1383910356139639E-3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2.8532438766800667E-3</v>
          </cell>
          <cell r="G203">
            <v>3.2203928580469537E-3</v>
          </cell>
          <cell r="H203">
            <v>2.0296055850519633E-3</v>
          </cell>
          <cell r="I203">
            <v>9.8631494093369735E-4</v>
          </cell>
          <cell r="J203">
            <v>7.1119559536130905E-4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1.924991203759923E-3</v>
          </cell>
          <cell r="J204">
            <v>2.4082993091106694E-3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0.43673253077386148</v>
          </cell>
          <cell r="F205">
            <v>0.55207352864388715</v>
          </cell>
          <cell r="G205">
            <v>3.138181776353691</v>
          </cell>
          <cell r="H205">
            <v>7.1060057822749148</v>
          </cell>
          <cell r="I205">
            <v>7.1061524984189113</v>
          </cell>
          <cell r="J205">
            <v>7.1061899459459701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1.1839573148007116</v>
          </cell>
          <cell r="F206">
            <v>2.9775968138331999E-3</v>
          </cell>
          <cell r="G206">
            <v>1.1329517712886846E-2</v>
          </cell>
          <cell r="H206">
            <v>3.1709662888576096E-3</v>
          </cell>
          <cell r="I206">
            <v>5.0097594353447662E-3</v>
          </cell>
          <cell r="J206">
            <v>2.4427712081578454E-3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1.2890771077633085</v>
          </cell>
          <cell r="F207">
            <v>4.9799621140189521</v>
          </cell>
          <cell r="G207">
            <v>3.5763708295382566</v>
          </cell>
          <cell r="H207">
            <v>3.1671999464017473</v>
          </cell>
          <cell r="I207">
            <v>4.7563586235613542</v>
          </cell>
          <cell r="J207">
            <v>8.4818749429480444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4.0476960076203277</v>
          </cell>
          <cell r="F208">
            <v>4.587763797395298</v>
          </cell>
          <cell r="G208">
            <v>5.1197209664774661</v>
          </cell>
          <cell r="H208">
            <v>5.3195175408572659</v>
          </cell>
          <cell r="I208">
            <v>7.4438846588181757</v>
          </cell>
          <cell r="J208">
            <v>12.652411433828046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1.1839573148007116</v>
          </cell>
          <cell r="F209">
            <v>2.9775968138331999E-3</v>
          </cell>
          <cell r="G209">
            <v>1.1329517712886846E-2</v>
          </cell>
          <cell r="H209">
            <v>3.1709662888576096E-3</v>
          </cell>
          <cell r="I209">
            <v>5.0097594353447662E-3</v>
          </cell>
          <cell r="J209">
            <v>2.4427712081578454E-3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5.9796637303618629</v>
          </cell>
          <cell r="F210">
            <v>6.9696882653084771</v>
          </cell>
          <cell r="G210">
            <v>6.8396408864943359</v>
          </cell>
          <cell r="H210">
            <v>7.106886138191796</v>
          </cell>
          <cell r="I210">
            <v>7.4625757772813728</v>
          </cell>
          <cell r="J210">
            <v>7.5930247176592074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30.256641375231421</v>
          </cell>
          <cell r="F211">
            <v>27.318207890861462</v>
          </cell>
          <cell r="G211">
            <v>26.461882303274813</v>
          </cell>
          <cell r="H211">
            <v>18.844992822791387</v>
          </cell>
          <cell r="I211">
            <v>6.2509314797237829</v>
          </cell>
          <cell r="J211">
            <v>0.83085352715375471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4.4341519205869906</v>
          </cell>
          <cell r="F212">
            <v>4.5631990451415305</v>
          </cell>
          <cell r="G212">
            <v>4.24999249309578</v>
          </cell>
          <cell r="H212">
            <v>2.403964570882434</v>
          </cell>
          <cell r="I212">
            <v>4.8850701937059604</v>
          </cell>
          <cell r="J212">
            <v>4.3664454664961676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6.1655140893489551E-4</v>
          </cell>
          <cell r="J213">
            <v>3.17989807250792E-4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0.16731324741659775</v>
          </cell>
          <cell r="F214">
            <v>1.658784726376926E-3</v>
          </cell>
          <cell r="G214">
            <v>1.1321724174557018E-2</v>
          </cell>
          <cell r="H214">
            <v>6.4667599158843461E-4</v>
          </cell>
          <cell r="I214">
            <v>8.4107667973824817E-4</v>
          </cell>
          <cell r="J214">
            <v>2.502607136986041E-4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4.601465168003589</v>
          </cell>
          <cell r="F215">
            <v>4.5648578298679041</v>
          </cell>
          <cell r="G215">
            <v>4.2613142172703347</v>
          </cell>
          <cell r="H215">
            <v>2.4046112468740217</v>
          </cell>
          <cell r="I215">
            <v>4.8865278217946333</v>
          </cell>
          <cell r="J215">
            <v>4.3670137170171142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82.812744492226571</v>
          </cell>
          <cell r="F216">
            <v>82.141295879268426</v>
          </cell>
          <cell r="G216">
            <v>76.659289767887728</v>
          </cell>
          <cell r="H216">
            <v>43.207259053257594</v>
          </cell>
          <cell r="I216">
            <v>10.682206863233613</v>
          </cell>
          <cell r="J216">
            <v>5.0825077391220166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60.231837677161643</v>
          </cell>
          <cell r="F217">
            <v>51.32000433090974</v>
          </cell>
          <cell r="G217">
            <v>44.109896191766431</v>
          </cell>
          <cell r="H217">
            <v>42.218864107554239</v>
          </cell>
          <cell r="I217">
            <v>24.927763833481208</v>
          </cell>
          <cell r="J217">
            <v>1.9700656841322443E-2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9.8606494175777675E-5</v>
          </cell>
          <cell r="I218">
            <v>0.36409328030106841</v>
          </cell>
          <cell r="J218">
            <v>4.5781984516043552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9.8606494175777675E-5</v>
          </cell>
          <cell r="I219">
            <v>0.36409328030106841</v>
          </cell>
          <cell r="J219">
            <v>4.5781984516043552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1.2890771077633085</v>
          </cell>
          <cell r="F220">
            <v>4.9799621140189521</v>
          </cell>
          <cell r="G220">
            <v>3.5763708295382566</v>
          </cell>
          <cell r="H220">
            <v>3.1671999464017473</v>
          </cell>
          <cell r="I220">
            <v>4.7563586235613542</v>
          </cell>
          <cell r="J220">
            <v>8.4818749429480444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1.2890771077633085</v>
          </cell>
          <cell r="F221">
            <v>4.9799621140189521</v>
          </cell>
          <cell r="G221">
            <v>3.5763708295382566</v>
          </cell>
          <cell r="H221">
            <v>3.1671999464017473</v>
          </cell>
          <cell r="I221">
            <v>4.7563586235613542</v>
          </cell>
          <cell r="J221">
            <v>8.4818749429480444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3.4238926520160841E-4</v>
          </cell>
          <cell r="G222">
            <v>3.8644714296563455E-4</v>
          </cell>
          <cell r="H222">
            <v>2.4355267020623539E-4</v>
          </cell>
          <cell r="I222">
            <v>1.1835779291204375E-4</v>
          </cell>
          <cell r="J222">
            <v>8.5343471443357117E-5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2.3114152460858758E-4</v>
          </cell>
          <cell r="J223">
            <v>2.8899591709328023E-4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0.16050506352753827</v>
          </cell>
          <cell r="F224">
            <v>7.4567821051507971E-2</v>
          </cell>
          <cell r="G224">
            <v>0.20750464518832104</v>
          </cell>
          <cell r="H224">
            <v>4.6231558119723122E-4</v>
          </cell>
          <cell r="I224">
            <v>3.964310523999972E-4</v>
          </cell>
          <cell r="J224">
            <v>1.0768667394517385E-4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2.7813415243560453E-4</v>
          </cell>
          <cell r="J225">
            <v>2.8016407011783765E-4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4.1515393678130882E-3</v>
          </cell>
          <cell r="J226">
            <v>4.8821091462260546E-3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8.3255447293618546E-3</v>
          </cell>
          <cell r="I227">
            <v>9.4032972365953957E-3</v>
          </cell>
          <cell r="J227">
            <v>3.0507742380862036E-3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6.9430660213927109E-3</v>
          </cell>
          <cell r="J228">
            <v>6.4440281016851161E-3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9.8606494175777675E-5</v>
          </cell>
          <cell r="I229">
            <v>0.36409328030106841</v>
          </cell>
          <cell r="J229">
            <v>4.5781984516043552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0.15142567822307701</v>
          </cell>
          <cell r="I230">
            <v>5.5470247310734397E-2</v>
          </cell>
          <cell r="J230">
            <v>1.6907795105747001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0.31005391928124448</v>
          </cell>
          <cell r="F231">
            <v>4.8638723588291841E-2</v>
          </cell>
          <cell r="G231">
            <v>0.11450389078477459</v>
          </cell>
          <cell r="H231">
            <v>0.26716985889228417</v>
          </cell>
          <cell r="I231">
            <v>13.626415256518671</v>
          </cell>
          <cell r="J231">
            <v>31.503399598551862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1.4818794058690723E-4</v>
          </cell>
          <cell r="J232">
            <v>1.1675018253844376E-4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7.1693778160889246E-2</v>
          </cell>
          <cell r="J233">
            <v>7.2835128190612719E-2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7.0573680945266977E-3</v>
          </cell>
          <cell r="F234">
            <v>3.2629948526572645E-2</v>
          </cell>
          <cell r="G234">
            <v>5.8957871239556571E-2</v>
          </cell>
          <cell r="H234">
            <v>0.26602692325866073</v>
          </cell>
          <cell r="I234">
            <v>13.551658812950262</v>
          </cell>
          <cell r="J234">
            <v>31.428796982186423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2.860282542349726E-2</v>
          </cell>
          <cell r="F235">
            <v>1.3288368110461045E-2</v>
          </cell>
          <cell r="G235">
            <v>3.6978391898944411E-2</v>
          </cell>
          <cell r="H235">
            <v>8.2387007418481027E-5</v>
          </cell>
          <cell r="I235">
            <v>7.0646046517435467E-5</v>
          </cell>
          <cell r="J235">
            <v>1.9190317536383568E-5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1.294757958763279E-3</v>
          </cell>
          <cell r="J236">
            <v>6.6777859522666402E-4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0.27439372576322041</v>
          </cell>
          <cell r="F237">
            <v>2.7204069512581589E-3</v>
          </cell>
          <cell r="G237">
            <v>1.8567627646273514E-2</v>
          </cell>
          <cell r="H237">
            <v>1.0605486262050324E-3</v>
          </cell>
          <cell r="I237">
            <v>1.3793657547707277E-3</v>
          </cell>
          <cell r="J237">
            <v>4.1042757046571042E-4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7.7658546899278896E-5</v>
          </cell>
          <cell r="J238">
            <v>4.6062054298976878E-4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9.2049159972735917E-5</v>
          </cell>
          <cell r="J239">
            <v>9.2720966062808288E-5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4.0476960076203277</v>
          </cell>
          <cell r="F240">
            <v>4.587763797395298</v>
          </cell>
          <cell r="G240">
            <v>5.1197209664774661</v>
          </cell>
          <cell r="H240">
            <v>5.3195175408572659</v>
          </cell>
          <cell r="I240">
            <v>7.4438846588181757</v>
          </cell>
          <cell r="J240">
            <v>12.652411433828046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37.552069904415902</v>
          </cell>
          <cell r="F241">
            <v>32.103466723116178</v>
          </cell>
          <cell r="G241">
            <v>34.89846796759317</v>
          </cell>
          <cell r="H241">
            <v>24.712127191073495</v>
          </cell>
          <cell r="I241">
            <v>14.92103734994884</v>
          </cell>
          <cell r="J241">
            <v>7.0602967060217994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3.3371593059102591</v>
          </cell>
          <cell r="J242">
            <v>10.13973267817865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9.6793816525011813</v>
          </cell>
          <cell r="F243">
            <v>9.6927028027202837</v>
          </cell>
          <cell r="G243">
            <v>9.3330232277367067</v>
          </cell>
          <cell r="H243">
            <v>9.6592661236643433</v>
          </cell>
          <cell r="I243">
            <v>9.3634722412664537</v>
          </cell>
          <cell r="J243">
            <v>9.7784711370824873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9.8606494175777594E-5</v>
          </cell>
          <cell r="I244">
            <v>0.36409328030106802</v>
          </cell>
          <cell r="J244">
            <v>4.5781984516043597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1.7438695797774299E-2</v>
          </cell>
          <cell r="E4">
            <v>1.7886742645066098E-2</v>
          </cell>
          <cell r="F4">
            <v>1.76754844131599E-2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4.3190704553749551E-3</v>
          </cell>
          <cell r="E5">
            <v>3.5478531878088502E-3</v>
          </cell>
          <cell r="F5">
            <v>2.1983003471593055E-3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3.0919673400309065E-4</v>
          </cell>
          <cell r="E6">
            <v>3.1714082704017998E-4</v>
          </cell>
          <cell r="F6">
            <v>3.1339511370850887E-4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3.4205627175228805</v>
          </cell>
          <cell r="E8">
            <v>7.9917706274699452</v>
          </cell>
          <cell r="F8">
            <v>13.729975344742329</v>
          </cell>
          <cell r="G8">
            <v>23.446464536501463</v>
          </cell>
          <cell r="H8">
            <v>55.3520230069702</v>
          </cell>
          <cell r="I8">
            <v>114.00293427336025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6.2603365430636427E-3</v>
          </cell>
          <cell r="E9">
            <v>1.4754228351913095E-2</v>
          </cell>
          <cell r="F9">
            <v>2.5811744953843935E-2</v>
          </cell>
          <cell r="G9">
            <v>4.5781075630485293E-2</v>
          </cell>
          <cell r="H9">
            <v>0.1169450400057262</v>
          </cell>
          <cell r="I9">
            <v>0.26066726552834818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6.0648275133384486E-2</v>
          </cell>
          <cell r="E10">
            <v>0.14169806077074346</v>
          </cell>
          <cell r="F10">
            <v>0.2434392791620979</v>
          </cell>
          <cell r="G10">
            <v>0.41571745632094909</v>
          </cell>
          <cell r="H10">
            <v>0.98141884764131504</v>
          </cell>
          <cell r="I10">
            <v>2.0213286218680859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1.4635420883168701E-4</v>
          </cell>
          <cell r="F11">
            <v>2.7300794060010401E-4</v>
          </cell>
          <cell r="G11">
            <v>6.1358593797605299E-4</v>
          </cell>
          <cell r="H11">
            <v>1.3554762311878601E-3</v>
          </cell>
          <cell r="I11">
            <v>4.6700290210352699E-3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2.8133222566302605E-4</v>
          </cell>
          <cell r="F12">
            <v>4.9343026445944913E-4</v>
          </cell>
          <cell r="G12">
            <v>8.6414670863138143E-4</v>
          </cell>
          <cell r="H12">
            <v>2.2089525218053556E-3</v>
          </cell>
          <cell r="I12">
            <v>4.907894687443775E-3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2.4336318677325194E-4</v>
          </cell>
          <cell r="E13">
            <v>1.4803720639625633E-2</v>
          </cell>
          <cell r="F13">
            <v>1.3791683124952821E-2</v>
          </cell>
          <cell r="G13">
            <v>1.5004670294481735E-2</v>
          </cell>
          <cell r="H13">
            <v>1.1618987086007188E-2</v>
          </cell>
          <cell r="I13">
            <v>8.088158788769343E-3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2.4336318677325194E-4</v>
          </cell>
          <cell r="E14">
            <v>1.4803720639625633E-2</v>
          </cell>
          <cell r="F14">
            <v>1.3791683124952821E-2</v>
          </cell>
          <cell r="G14">
            <v>1.5004670294481735E-2</v>
          </cell>
          <cell r="H14">
            <v>1.1618987086007188E-2</v>
          </cell>
          <cell r="I14">
            <v>8.088158788769343E-3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1.5754979957248599E-3</v>
          </cell>
          <cell r="F15">
            <v>5.5268176580964895E-4</v>
          </cell>
          <cell r="G15">
            <v>5.7785590949291105E-4</v>
          </cell>
          <cell r="H15">
            <v>8.4372174337093997E-4</v>
          </cell>
          <cell r="I15">
            <v>6.9149766236813203E-4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2.5986962955540544E-5</v>
          </cell>
          <cell r="E16">
            <v>1.5803126532212054E-3</v>
          </cell>
          <cell r="F16">
            <v>2.0362223719928973E-3</v>
          </cell>
          <cell r="G16">
            <v>2.2221339137938174E-3</v>
          </cell>
          <cell r="H16">
            <v>1.714925666808205E-3</v>
          </cell>
          <cell r="I16">
            <v>1.2037511124560916E-3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2.6069985855845753E-3</v>
          </cell>
          <cell r="E17">
            <v>8.0080568489642838E-3</v>
          </cell>
          <cell r="F17">
            <v>2.2219359447938115E-2</v>
          </cell>
          <cell r="G17">
            <v>8.229777147701639E-2</v>
          </cell>
          <cell r="H17">
            <v>0.36631158841479422</v>
          </cell>
          <cell r="I17">
            <v>1.3730999618752988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9.7012625162910138E-3</v>
          </cell>
          <cell r="E18">
            <v>2.9559026085094121E-2</v>
          </cell>
          <cell r="F18">
            <v>8.0080010532989535E-2</v>
          </cell>
          <cell r="G18">
            <v>0.28324158608469924</v>
          </cell>
          <cell r="H18">
            <v>1.1702848704715074</v>
          </cell>
          <cell r="I18">
            <v>4.0543525052801943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3.9467696596184002E-5</v>
          </cell>
          <cell r="F19">
            <v>2.8385303989683403E-4</v>
          </cell>
          <cell r="G19">
            <v>1.30974017507442E-3</v>
          </cell>
          <cell r="H19">
            <v>4.6020301259150596E-3</v>
          </cell>
          <cell r="I19">
            <v>2.50249180251567E-2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1.5110597764424232E-4</v>
          </cell>
          <cell r="F20">
            <v>4.2745705390179894E-4</v>
          </cell>
          <cell r="G20">
            <v>1.551532938265961E-3</v>
          </cell>
          <cell r="H20">
            <v>6.8948494525035466E-3</v>
          </cell>
          <cell r="I20">
            <v>2.5832514544587654E-2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5.6534708417445394E-2</v>
          </cell>
          <cell r="E21">
            <v>0.1016618858853085</v>
          </cell>
          <cell r="F21">
            <v>0.10362452269951215</v>
          </cell>
          <cell r="G21">
            <v>0.10801670653897745</v>
          </cell>
          <cell r="H21">
            <v>6.8118362820205766E-2</v>
          </cell>
          <cell r="I21">
            <v>4.2141429993159937E-2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5.6534708417445394E-2</v>
          </cell>
          <cell r="E22">
            <v>0.1016618858853085</v>
          </cell>
          <cell r="F22">
            <v>0.10362452269951215</v>
          </cell>
          <cell r="G22">
            <v>0.10801670653897745</v>
          </cell>
          <cell r="H22">
            <v>6.8118362820205766E-2</v>
          </cell>
          <cell r="I22">
            <v>4.2141429993159937E-2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2.4665093041717202E-4</v>
          </cell>
          <cell r="F23">
            <v>1.3350400513425301E-3</v>
          </cell>
          <cell r="G23">
            <v>1.22287921881166E-3</v>
          </cell>
          <cell r="H23">
            <v>5.0871475986911299E-3</v>
          </cell>
          <cell r="I23">
            <v>1.58162186790232E-3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4.8858807031797319E-3</v>
          </cell>
          <cell r="E24">
            <v>7.711826291238396E-3</v>
          </cell>
          <cell r="F24">
            <v>8.7402734671704393E-3</v>
          </cell>
          <cell r="G24">
            <v>8.3462049450666112E-3</v>
          </cell>
          <cell r="H24">
            <v>7.0171878409395951E-3</v>
          </cell>
          <cell r="I24">
            <v>4.3784650842750052E-3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10.920966082597275</v>
          </cell>
          <cell r="E25">
            <v>13.166666607507375</v>
          </cell>
          <cell r="F25">
            <v>16.92936563157302</v>
          </cell>
          <cell r="G25">
            <v>33.155260770716069</v>
          </cell>
          <cell r="H25">
            <v>55.185462450556109</v>
          </cell>
          <cell r="I25">
            <v>76.246737840962638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3.2666165661983979E-2</v>
          </cell>
          <cell r="E26">
            <v>1.4485196628324563E-2</v>
          </cell>
          <cell r="F26">
            <v>1.6874062933892271E-2</v>
          </cell>
          <cell r="G26">
            <v>5.2342487010677528E-2</v>
          </cell>
          <cell r="H26">
            <v>2.5346269725596393</v>
          </cell>
          <cell r="I26">
            <v>11.968986817007922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4.5340372643354669</v>
          </cell>
          <cell r="E27">
            <v>0.14230231777322211</v>
          </cell>
          <cell r="F27">
            <v>0.30167890130522734</v>
          </cell>
          <cell r="G27">
            <v>4.581555860152787</v>
          </cell>
          <cell r="H27">
            <v>20.721367798421021</v>
          </cell>
          <cell r="I27">
            <v>28.939980191384766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3.0482246725028332</v>
          </cell>
          <cell r="E28">
            <v>0.11095425111433294</v>
          </cell>
          <cell r="F28">
            <v>0.21755446861950584</v>
          </cell>
          <cell r="G28">
            <v>2.083039422356999</v>
          </cell>
          <cell r="H28">
            <v>7.2300386925249844</v>
          </cell>
          <cell r="I28">
            <v>13.624228531458686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3.3060379800969844</v>
          </cell>
          <cell r="E29">
            <v>12.898949914642921</v>
          </cell>
          <cell r="F29">
            <v>16.393274913814626</v>
          </cell>
          <cell r="G29">
            <v>26.438335537520835</v>
          </cell>
          <cell r="H29">
            <v>24.699435352845708</v>
          </cell>
          <cell r="I29">
            <v>21.713543847283901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4.9393705956976647E-2</v>
          </cell>
          <cell r="E30">
            <v>0.16348768273051864</v>
          </cell>
          <cell r="F30">
            <v>1.3449687755443682</v>
          </cell>
          <cell r="G30">
            <v>5.3260383375139071</v>
          </cell>
          <cell r="H30">
            <v>10.401492439575104</v>
          </cell>
          <cell r="I30">
            <v>9.2767582275789344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4.9393705956976647E-2</v>
          </cell>
          <cell r="E31">
            <v>0.16348768273051864</v>
          </cell>
          <cell r="F31">
            <v>1.3449687755443682</v>
          </cell>
          <cell r="G31">
            <v>5.3260383375139071</v>
          </cell>
          <cell r="H31">
            <v>10.401492439575104</v>
          </cell>
          <cell r="I31">
            <v>9.2767582275789344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6.6865908635180195E-4</v>
          </cell>
          <cell r="F32">
            <v>8.3084729493703893E-2</v>
          </cell>
          <cell r="G32">
            <v>0.30144797858720201</v>
          </cell>
          <cell r="H32">
            <v>0.2683566484405</v>
          </cell>
          <cell r="I32">
            <v>0.47373141688467801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4.0687302528991621E-3</v>
          </cell>
          <cell r="E33">
            <v>1.1262506239381118E-2</v>
          </cell>
          <cell r="F33">
            <v>9.2654121570063239E-2</v>
          </cell>
          <cell r="G33">
            <v>0.36631455500817317</v>
          </cell>
          <cell r="H33">
            <v>0.71572272647806445</v>
          </cell>
          <cell r="I33">
            <v>0.63843944503437744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1.9399624511334101E-5</v>
          </cell>
          <cell r="E34">
            <v>2.5827630565468381E-2</v>
          </cell>
          <cell r="F34">
            <v>2.0893094273388174E-2</v>
          </cell>
          <cell r="G34">
            <v>2.0643889002921915E-2</v>
          </cell>
          <cell r="H34">
            <v>1.1601860241608144E-2</v>
          </cell>
          <cell r="I34">
            <v>8.1135281856477663E-3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1.9399624511334101E-5</v>
          </cell>
          <cell r="E35">
            <v>2.5827630565468381E-2</v>
          </cell>
          <cell r="F35">
            <v>2.0893094273388174E-2</v>
          </cell>
          <cell r="G35">
            <v>2.0643889002921915E-2</v>
          </cell>
          <cell r="H35">
            <v>1.1601860241608144E-2</v>
          </cell>
          <cell r="I35">
            <v>8.1135281856477663E-3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2.7942155831561601E-3</v>
          </cell>
          <cell r="F36">
            <v>5.3094412747206002E-4</v>
          </cell>
          <cell r="G36">
            <v>5.6820392997026397E-4</v>
          </cell>
          <cell r="H36">
            <v>8.52163887999543E-4</v>
          </cell>
          <cell r="I36">
            <v>6.9286816985601101E-4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2.7585251696274379E-3</v>
          </cell>
          <cell r="F37">
            <v>3.124476054924101E-3</v>
          </cell>
          <cell r="G37">
            <v>3.0869124360606106E-3</v>
          </cell>
          <cell r="H37">
            <v>1.7127919015782593E-3</v>
          </cell>
          <cell r="I37">
            <v>1.2077851677833617E-3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8.6894028777088864E-2</v>
          </cell>
          <cell r="E38">
            <v>0.18230564182218625</v>
          </cell>
          <cell r="F38">
            <v>0.19121632081098927</v>
          </cell>
          <cell r="G38">
            <v>0.17903683349024826</v>
          </cell>
          <cell r="H38">
            <v>6.5641521530899777E-2</v>
          </cell>
          <cell r="I38">
            <v>4.3619121305085613E-2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8.6894028777088864E-2</v>
          </cell>
          <cell r="E39">
            <v>0.18230564182218625</v>
          </cell>
          <cell r="F39">
            <v>0.19121632081098927</v>
          </cell>
          <cell r="G39">
            <v>0.17903683349024826</v>
          </cell>
          <cell r="H39">
            <v>6.5641521530899777E-2</v>
          </cell>
          <cell r="I39">
            <v>4.3619121305085613E-2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1.94411744442476E-3</v>
          </cell>
          <cell r="F40">
            <v>1.6907059903920601E-3</v>
          </cell>
          <cell r="G40">
            <v>1.9692855027421199E-3</v>
          </cell>
          <cell r="H40">
            <v>4.3418005760460197E-3</v>
          </cell>
          <cell r="I40">
            <v>2.2759616885811998E-3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7.2626916002772957E-3</v>
          </cell>
          <cell r="E41">
            <v>1.4376294765996915E-2</v>
          </cell>
          <cell r="F41">
            <v>1.5418190204151324E-2</v>
          </cell>
          <cell r="G41">
            <v>1.4325482839445113E-2</v>
          </cell>
          <cell r="H41">
            <v>6.9147590003291485E-3</v>
          </cell>
          <cell r="I41">
            <v>4.6812272503630979E-3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9.4722500956259597E-6</v>
          </cell>
          <cell r="E42">
            <v>4.613144406267619E-3</v>
          </cell>
          <cell r="F42">
            <v>2.2039350748550804E-2</v>
          </cell>
          <cell r="G42">
            <v>3.6646898258799521E-2</v>
          </cell>
          <cell r="H42">
            <v>7.2778247175848923E-2</v>
          </cell>
          <cell r="I42">
            <v>4.4106292755114032E-2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9.4722500956259597E-6</v>
          </cell>
          <cell r="E43">
            <v>4.613144406267619E-3</v>
          </cell>
          <cell r="F43">
            <v>2.2039350748550804E-2</v>
          </cell>
          <cell r="G43">
            <v>3.6646898258799521E-2</v>
          </cell>
          <cell r="H43">
            <v>7.2778247175848923E-2</v>
          </cell>
          <cell r="I43">
            <v>4.4106292755114032E-2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3.53672511923837E-4</v>
          </cell>
          <cell r="F44">
            <v>1.50961042751053E-3</v>
          </cell>
          <cell r="G44">
            <v>1.33886552889019E-3</v>
          </cell>
          <cell r="H44">
            <v>5.4792968813161596E-3</v>
          </cell>
          <cell r="I44">
            <v>1.57323997588008E-3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3.4921432997858204E-4</v>
          </cell>
          <cell r="F45">
            <v>1.8187012074553663E-3</v>
          </cell>
          <cell r="G45">
            <v>2.8431262780151093E-3</v>
          </cell>
          <cell r="H45">
            <v>7.5122125326172792E-3</v>
          </cell>
          <cell r="I45">
            <v>4.5871344841113045E-3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0.22015840861086416</v>
          </cell>
          <cell r="H46">
            <v>0.2450058769629169</v>
          </cell>
          <cell r="I46">
            <v>0.26338001666615385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8.7113334338377602</v>
          </cell>
          <cell r="H47">
            <v>9.7085389735824759</v>
          </cell>
          <cell r="I47">
            <v>10.451752655300602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4.40260042545305E-5</v>
          </cell>
          <cell r="E48">
            <v>5.4066796665276602E-5</v>
          </cell>
          <cell r="F48">
            <v>8.1081491340998004E-5</v>
          </cell>
          <cell r="G48">
            <v>1.3523532969292399E-4</v>
          </cell>
          <cell r="H48">
            <v>1.33338132996621E-4</v>
          </cell>
          <cell r="I48">
            <v>1.28024675005345E-3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2.0938285021197102E-3</v>
          </cell>
          <cell r="E49">
            <v>2.1478952987849871E-3</v>
          </cell>
          <cell r="F49">
            <v>2.2289767901259852E-3</v>
          </cell>
          <cell r="G49">
            <v>2.3642121198189088E-3</v>
          </cell>
          <cell r="H49">
            <v>2.6311332536841812E-3</v>
          </cell>
          <cell r="I49">
            <v>2.8283359753454801E-3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7.1358374260945738E-5</v>
          </cell>
          <cell r="E50">
            <v>1.9250356358401815E-2</v>
          </cell>
          <cell r="F50">
            <v>0.71347805004302012</v>
          </cell>
          <cell r="G50">
            <v>3.5272968901469235</v>
          </cell>
          <cell r="H50">
            <v>7.2524599721306799</v>
          </cell>
          <cell r="I50">
            <v>6.4490805894389585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7.1358374260945738E-5</v>
          </cell>
          <cell r="E51">
            <v>1.9250356358401815E-2</v>
          </cell>
          <cell r="F51">
            <v>0.71347805004302012</v>
          </cell>
          <cell r="G51">
            <v>3.5272968901469235</v>
          </cell>
          <cell r="H51">
            <v>7.2524599721306799</v>
          </cell>
          <cell r="I51">
            <v>6.4490805894389585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1.34010928941478E-3</v>
          </cell>
          <cell r="F52">
            <v>4.8518746409411499E-2</v>
          </cell>
          <cell r="G52">
            <v>0.21040075350956999</v>
          </cell>
          <cell r="H52">
            <v>0.15467509627538101</v>
          </cell>
          <cell r="I52">
            <v>0.33774386900443698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1.326293607200896E-3</v>
          </cell>
          <cell r="F53">
            <v>4.9123280213593835E-2</v>
          </cell>
          <cell r="G53">
            <v>0.24257965849331853</v>
          </cell>
          <cell r="H53">
            <v>0.49922062639478965</v>
          </cell>
          <cell r="I53">
            <v>0.44447432321238084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2.8981709771641745E-3</v>
          </cell>
          <cell r="E54">
            <v>0.40278762833366905</v>
          </cell>
          <cell r="F54">
            <v>0.39775136693542607</v>
          </cell>
          <cell r="G54">
            <v>0.34346487645456997</v>
          </cell>
          <cell r="H54">
            <v>6.5461656240195773E-2</v>
          </cell>
          <cell r="I54">
            <v>4.3426572896115977E-2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2.8981709771641745E-3</v>
          </cell>
          <cell r="E55">
            <v>0.40278762833366905</v>
          </cell>
          <cell r="F55">
            <v>0.39775136693542607</v>
          </cell>
          <cell r="G55">
            <v>0.34346487645456997</v>
          </cell>
          <cell r="H55">
            <v>6.5461656240195773E-2</v>
          </cell>
          <cell r="I55">
            <v>4.3426572896115977E-2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3.1465286346639497E-2</v>
          </cell>
          <cell r="F56">
            <v>1.59375571959224E-3</v>
          </cell>
          <cell r="G56">
            <v>1.89004218773802E-3</v>
          </cell>
          <cell r="H56">
            <v>4.4246326612772504E-3</v>
          </cell>
          <cell r="I56">
            <v>2.2221140554519402E-3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2.5907471735927282E-4</v>
          </cell>
          <cell r="E57">
            <v>3.1726229772954279E-2</v>
          </cell>
          <cell r="F57">
            <v>3.1494189434254E-2</v>
          </cell>
          <cell r="G57">
            <v>2.7176324431462635E-2</v>
          </cell>
          <cell r="H57">
            <v>6.9265869041669013E-3</v>
          </cell>
          <cell r="I57">
            <v>4.6686009454566446E-3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1.2741098123223183E-4</v>
          </cell>
          <cell r="H58">
            <v>1.0740100154014613E-4</v>
          </cell>
          <cell r="I58">
            <v>1.1910395590860182E-3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5.435581212531285E-4</v>
          </cell>
          <cell r="H59">
            <v>4.1850643123963186E-4</v>
          </cell>
          <cell r="I59">
            <v>3.9456503759149409E-3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2.6987898071868702E-6</v>
          </cell>
          <cell r="H60">
            <v>9.7314538999441504E-7</v>
          </cell>
          <cell r="I60">
            <v>2.6339960351590399E-5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2.6987898071868702E-6</v>
          </cell>
          <cell r="H61">
            <v>1.9556435335133348E-6</v>
          </cell>
          <cell r="I61">
            <v>2.6968441090531837E-5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2.4336318677325197E-4</v>
          </cell>
          <cell r="E62">
            <v>1.3273874198379712E-2</v>
          </cell>
          <cell r="F62">
            <v>1.2046480435646833E-2</v>
          </cell>
          <cell r="G62">
            <v>1.1976230426018636E-2</v>
          </cell>
          <cell r="H62">
            <v>7.5692519073885835E-3</v>
          </cell>
          <cell r="I62">
            <v>3.9013965945128969E-3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2.5165291445482501E-2</v>
          </cell>
          <cell r="E63">
            <v>1.372602476331523</v>
          </cell>
          <cell r="F63">
            <v>1.2456822047527349</v>
          </cell>
          <cell r="G63">
            <v>1.238417909812396</v>
          </cell>
          <cell r="H63">
            <v>0.73526290703520936</v>
          </cell>
          <cell r="I63">
            <v>0.3428985093201779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3.4099310901737883E-4</v>
          </cell>
          <cell r="E64">
            <v>1.8598949543787581E-2</v>
          </cell>
          <cell r="F64">
            <v>1.6879162666026227E-2</v>
          </cell>
          <cell r="G64">
            <v>1.6780730485262831E-2</v>
          </cell>
          <cell r="H64">
            <v>9.9629120194472676E-3</v>
          </cell>
          <cell r="I64">
            <v>4.6463212645010514E-3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6.9406828273550785E-5</v>
          </cell>
          <cell r="H65">
            <v>9.7286830474409907E-5</v>
          </cell>
          <cell r="I65">
            <v>4.3016848140903631E-4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4.1044474660363063E-4</v>
          </cell>
          <cell r="H66">
            <v>5.260351971834756E-4</v>
          </cell>
          <cell r="I66">
            <v>1.9921782398115663E-3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1.3593808268651899E-6</v>
          </cell>
          <cell r="H67">
            <v>8.3657338495641696E-7</v>
          </cell>
          <cell r="I67">
            <v>7.9076049377223894E-6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1.3593808268651899E-6</v>
          </cell>
          <cell r="H68">
            <v>1.7168998658833169E-6</v>
          </cell>
          <cell r="I68">
            <v>8.4544200010332375E-6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6.3532872653969399</v>
          </cell>
          <cell r="E69">
            <v>11.248300883465511</v>
          </cell>
          <cell r="F69">
            <v>11.1227553313815</v>
          </cell>
          <cell r="G69">
            <v>10.421032651451005</v>
          </cell>
          <cell r="H69">
            <v>4.7627494010588451</v>
          </cell>
          <cell r="I69">
            <v>1.832525860347475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5.0448900742791389E-2</v>
          </cell>
          <cell r="E70">
            <v>8.9318236542787519E-2</v>
          </cell>
          <cell r="F70">
            <v>8.8321329771346199E-2</v>
          </cell>
          <cell r="G70">
            <v>8.2749231997397144E-2</v>
          </cell>
          <cell r="H70">
            <v>4.1006747163029315E-2</v>
          </cell>
          <cell r="I70">
            <v>1.7883695239446697E-2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8.6087903325161863E-2</v>
          </cell>
          <cell r="E71">
            <v>0.15241600113096904</v>
          </cell>
          <cell r="F71">
            <v>0.15071484188863796</v>
          </cell>
          <cell r="G71">
            <v>0.141206404491206</v>
          </cell>
          <cell r="H71">
            <v>6.4535899743344796E-2</v>
          </cell>
          <cell r="I71">
            <v>2.4830973717445397E-2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5.6913194246624484E-5</v>
          </cell>
          <cell r="H72">
            <v>8.148331400181422E-5</v>
          </cell>
          <cell r="I72">
            <v>4.6874621722100011E-4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5.0317393391774825E-4</v>
          </cell>
          <cell r="H73">
            <v>6.4567040999568713E-4</v>
          </cell>
          <cell r="I73">
            <v>3.2158338799721463E-3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1.0536353694225299E-6</v>
          </cell>
          <cell r="H74">
            <v>8.7254713150442399E-7</v>
          </cell>
          <cell r="I74">
            <v>8.5870857031813894E-6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1.0536353694225299E-6</v>
          </cell>
          <cell r="H75">
            <v>1.4542136611493176E-6</v>
          </cell>
          <cell r="I75">
            <v>8.8859516345074903E-6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2.27905049316485E-3</v>
          </cell>
          <cell r="F76">
            <v>2.3845171720206647E-3</v>
          </cell>
          <cell r="G76">
            <v>1.2013626576131463E-2</v>
          </cell>
          <cell r="H76">
            <v>1.8246533504030601E-2</v>
          </cell>
          <cell r="I76">
            <v>1.8190744733480063E-2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2.27905049316485E-3</v>
          </cell>
          <cell r="F77">
            <v>2.3845171720206643E-3</v>
          </cell>
          <cell r="G77">
            <v>1.2013626576131456E-2</v>
          </cell>
          <cell r="H77">
            <v>1.8246533504030601E-2</v>
          </cell>
          <cell r="I77">
            <v>1.8190744733480063E-2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2.2787587424135426E-3</v>
          </cell>
          <cell r="F78">
            <v>2.3849297632130176E-3</v>
          </cell>
          <cell r="G78">
            <v>1.2014828058937364E-2</v>
          </cell>
          <cell r="H78">
            <v>1.8248358339864559E-2</v>
          </cell>
          <cell r="I78">
            <v>1.8192563989879045E-2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2.2787587424135426E-3</v>
          </cell>
          <cell r="F79">
            <v>2.3849297632130176E-3</v>
          </cell>
          <cell r="G79">
            <v>1.2014828058937364E-2</v>
          </cell>
          <cell r="H79">
            <v>1.8248358339864559E-2</v>
          </cell>
          <cell r="I79">
            <v>1.8192563989879045E-2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0.20488824390536201</v>
          </cell>
          <cell r="F80">
            <v>5.01872987121703E-2</v>
          </cell>
          <cell r="G80">
            <v>5.1892518907411998E-2</v>
          </cell>
          <cell r="H80">
            <v>7.3366536254458506E-2</v>
          </cell>
          <cell r="I80">
            <v>5.7148944579583402E-2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0.20488824390536201</v>
          </cell>
          <cell r="F81">
            <v>0.25500801564603653</v>
          </cell>
          <cell r="G81">
            <v>0.30678826319151858</v>
          </cell>
          <cell r="H81">
            <v>0.18374266276469062</v>
          </cell>
          <cell r="I81">
            <v>0.13830184644476942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6.68196398238881</v>
          </cell>
          <cell r="E82">
            <v>18.60704621671205</v>
          </cell>
          <cell r="F82">
            <v>147.0388875626885</v>
          </cell>
          <cell r="G82">
            <v>508.08001025475596</v>
          </cell>
          <cell r="H82">
            <v>656.61175591630843</v>
          </cell>
          <cell r="I82">
            <v>338.37846991448566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4.939370595697664E-2</v>
          </cell>
          <cell r="E83">
            <v>0.13754503495955384</v>
          </cell>
          <cell r="F83">
            <v>1.0869252805993013</v>
          </cell>
          <cell r="G83">
            <v>3.7557752025130302</v>
          </cell>
          <cell r="H83">
            <v>5.4138553886778418</v>
          </cell>
          <cell r="I83">
            <v>3.138637919669391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9.0541517376542174E-2</v>
          </cell>
          <cell r="E84">
            <v>0.25212799751642317</v>
          </cell>
          <cell r="F84">
            <v>1.9923968504429357</v>
          </cell>
          <cell r="G84">
            <v>6.8845529844817852</v>
          </cell>
          <cell r="H84">
            <v>8.897178264448625</v>
          </cell>
          <cell r="I84">
            <v>4.5850741180824546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1.1830902641659283E-5</v>
          </cell>
          <cell r="H85">
            <v>2.5758706994237588E-5</v>
          </cell>
          <cell r="I85">
            <v>1.9625281835041493E-5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1.5588174989159852E-4</v>
          </cell>
          <cell r="H86">
            <v>3.054569423204786E-4</v>
          </cell>
          <cell r="I86">
            <v>2.0837971258770249E-4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1.42857222292267E-7</v>
          </cell>
          <cell r="H87">
            <v>1.7075540730007499E-7</v>
          </cell>
          <cell r="I87">
            <v>1.6238301697636999E-7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1.42857222292267E-7</v>
          </cell>
          <cell r="H88">
            <v>3.1363791609991501E-7</v>
          </cell>
          <cell r="I88">
            <v>1.92348650548316E-7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4.0406204180294166E-3</v>
          </cell>
          <cell r="E89">
            <v>8.5724917845369664E-3</v>
          </cell>
          <cell r="F89">
            <v>1.2312568418441914E-2</v>
          </cell>
          <cell r="G89">
            <v>2.670551321082475E-2</v>
          </cell>
          <cell r="H89">
            <v>4.3767905743316876E-2</v>
          </cell>
          <cell r="I89">
            <v>3.6729212608223878E-2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4.0406204180294166E-3</v>
          </cell>
          <cell r="E90">
            <v>8.5724917845369647E-3</v>
          </cell>
          <cell r="F90">
            <v>1.2312568418441912E-2</v>
          </cell>
          <cell r="G90">
            <v>2.670551321082475E-2</v>
          </cell>
          <cell r="H90">
            <v>4.3767905743316876E-2</v>
          </cell>
          <cell r="I90">
            <v>3.6729212608223878E-2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4.0390675870289293E-3</v>
          </cell>
          <cell r="E91">
            <v>8.5735232350811173E-3</v>
          </cell>
          <cell r="F91">
            <v>1.2314060971873413E-2</v>
          </cell>
          <cell r="G91">
            <v>2.6708184029227963E-2</v>
          </cell>
          <cell r="H91">
            <v>4.3772282971612578E-2</v>
          </cell>
          <cell r="I91">
            <v>3.6732885896816517E-2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4.0390675870289293E-3</v>
          </cell>
          <cell r="E92">
            <v>8.5735232350811173E-3</v>
          </cell>
          <cell r="F92">
            <v>1.2314060971873413E-2</v>
          </cell>
          <cell r="G92">
            <v>2.6708184029227963E-2</v>
          </cell>
          <cell r="H92">
            <v>4.3772282971612578E-2</v>
          </cell>
          <cell r="I92">
            <v>3.6732885896816517E-2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0.19555326369505699</v>
          </cell>
          <cell r="E93">
            <v>0.17307964539829501</v>
          </cell>
          <cell r="F93">
            <v>0.20586042113908901</v>
          </cell>
          <cell r="G93">
            <v>0.23673644563264801</v>
          </cell>
          <cell r="H93">
            <v>0.228821795794592</v>
          </cell>
          <cell r="I93">
            <v>0.165536840694395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0.19555326369505699</v>
          </cell>
          <cell r="E94">
            <v>0.36857927842245153</v>
          </cell>
          <cell r="F94">
            <v>0.57429821557889293</v>
          </cell>
          <cell r="G94">
            <v>0.8108000150194371</v>
          </cell>
          <cell r="H94">
            <v>0.6651500948066903</v>
          </cell>
          <cell r="I94">
            <v>0.43229586067382425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12.338064810196901</v>
          </cell>
          <cell r="E95">
            <v>22.054798208175598</v>
          </cell>
          <cell r="F95">
            <v>22.287778491048119</v>
          </cell>
          <cell r="G95">
            <v>18.413068759738291</v>
          </cell>
          <cell r="H95">
            <v>4.7452443921328165</v>
          </cell>
          <cell r="I95">
            <v>1.8908936877370681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8.6894028777088905E-2</v>
          </cell>
          <cell r="E96">
            <v>0.15532664965337634</v>
          </cell>
          <cell r="F96">
            <v>0.15696747386007717</v>
          </cell>
          <cell r="G96">
            <v>0.12967882332413211</v>
          </cell>
          <cell r="H96">
            <v>3.5998068111629394E-2</v>
          </cell>
          <cell r="I96">
            <v>1.6163146406991291E-2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0.16718245000266793</v>
          </cell>
          <cell r="E97">
            <v>0.29884550417582167</v>
          </cell>
          <cell r="F97">
            <v>0.30200241857788779</v>
          </cell>
          <cell r="G97">
            <v>0.24949957669022077</v>
          </cell>
          <cell r="H97">
            <v>6.4298704500444656E-2</v>
          </cell>
          <cell r="I97">
            <v>2.5621865687494187E-2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2.0671772887062435E-2</v>
          </cell>
          <cell r="F98">
            <v>0.28182160511777243</v>
          </cell>
          <cell r="G98">
            <v>1.9040800987928752</v>
          </cell>
          <cell r="H98">
            <v>5.8068561689484524</v>
          </cell>
          <cell r="I98">
            <v>11.389025822362504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2.0671772887062435E-2</v>
          </cell>
          <cell r="F99">
            <v>0.28182160511777238</v>
          </cell>
          <cell r="G99">
            <v>1.9040800987928752</v>
          </cell>
          <cell r="H99">
            <v>5.8068561689484515</v>
          </cell>
          <cell r="I99">
            <v>11.389025822362504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2.0671284743858258E-2</v>
          </cell>
          <cell r="F100">
            <v>0.2818499642124131</v>
          </cell>
          <cell r="G100">
            <v>1.9042705258454877</v>
          </cell>
          <cell r="H100">
            <v>5.807436912640318</v>
          </cell>
          <cell r="I100">
            <v>11.390164838847191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2.0671284743858258E-2</v>
          </cell>
          <cell r="F101">
            <v>0.2818499642124131</v>
          </cell>
          <cell r="G101">
            <v>1.9042705258454877</v>
          </cell>
          <cell r="H101">
            <v>5.807436912640318</v>
          </cell>
          <cell r="I101">
            <v>11.390164838847191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0.17697342620850701</v>
          </cell>
          <cell r="F102">
            <v>11.535444626396499</v>
          </cell>
          <cell r="G102">
            <v>43.850806671129298</v>
          </cell>
          <cell r="H102">
            <v>34.625123846341097</v>
          </cell>
          <cell r="I102">
            <v>63.432773544287699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0.17697342620850701</v>
          </cell>
          <cell r="F103">
            <v>11.712357814699748</v>
          </cell>
          <cell r="G103">
            <v>55.557900544555267</v>
          </cell>
          <cell r="H103">
            <v>125.67742337658619</v>
          </cell>
          <cell r="I103">
            <v>113.51226984732844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31.211975649944701</v>
          </cell>
          <cell r="F104">
            <v>48.207918607461899</v>
          </cell>
          <cell r="G104">
            <v>195.38415207716949</v>
          </cell>
          <cell r="H104">
            <v>435.87819383852059</v>
          </cell>
          <cell r="I104">
            <v>169.64884369266059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0.19620009388767276</v>
          </cell>
          <cell r="F105">
            <v>0.30303747071294668</v>
          </cell>
          <cell r="G105">
            <v>1.2281948894116881</v>
          </cell>
          <cell r="H105">
            <v>2.7399528794281496</v>
          </cell>
          <cell r="I105">
            <v>1.0664214093251159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0.42581140040852145</v>
          </cell>
          <cell r="F106">
            <v>0.65767965358065383</v>
          </cell>
          <cell r="G106">
            <v>2.6655409560323293</v>
          </cell>
          <cell r="H106">
            <v>5.9464965053004306</v>
          </cell>
          <cell r="I106">
            <v>2.3144453436925052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1.36794805199587E-2</v>
          </cell>
          <cell r="F107">
            <v>7.5833201103102802E-3</v>
          </cell>
          <cell r="G107">
            <v>9.4576033221936598E-2</v>
          </cell>
          <cell r="H107">
            <v>0.10096386489760401</v>
          </cell>
          <cell r="I107">
            <v>2.8460087863217499E-2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1.36794805199587E-2</v>
          </cell>
          <cell r="F108">
            <v>2.1262692595475377E-2</v>
          </cell>
          <cell r="G108">
            <v>0.11402604345362984</v>
          </cell>
          <cell r="H108">
            <v>0.27159533411239645</v>
          </cell>
          <cell r="I108">
            <v>0.10609810735452582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6.9108807282659574E-4</v>
          </cell>
          <cell r="E109">
            <v>2.4390590248268688E-3</v>
          </cell>
          <cell r="F109">
            <v>2.3460900245583227E-3</v>
          </cell>
          <cell r="G109">
            <v>8.5118570384801282E-3</v>
          </cell>
          <cell r="H109">
            <v>0.26573196076465588</v>
          </cell>
          <cell r="I109">
            <v>0.64753117104869862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3.9613269446096278E-3</v>
          </cell>
          <cell r="E110">
            <v>1.3910853420171249E-2</v>
          </cell>
          <cell r="F110">
            <v>1.3355587892509289E-2</v>
          </cell>
          <cell r="G110">
            <v>4.5884742909997736E-2</v>
          </cell>
          <cell r="H110">
            <v>1.3305011461625822</v>
          </cell>
          <cell r="I110">
            <v>2.9669563985716958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2.0933155139455998E-6</v>
          </cell>
          <cell r="F111">
            <v>3.29110052396953E-6</v>
          </cell>
          <cell r="G111">
            <v>1.61841568109038E-4</v>
          </cell>
          <cell r="H111">
            <v>2.9209671803456698E-3</v>
          </cell>
          <cell r="I111">
            <v>1.17208326618363E-2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1.3989781048106548E-5</v>
          </cell>
          <cell r="E112">
            <v>4.6016546873036006E-5</v>
          </cell>
          <cell r="F112">
            <v>4.927621140275957E-5</v>
          </cell>
          <cell r="G112">
            <v>1.7551510266569003E-4</v>
          </cell>
          <cell r="H112">
            <v>5.0698202519019013E-3</v>
          </cell>
          <cell r="I112">
            <v>1.2233423630037259E-2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6.459644632197345E-2</v>
          </cell>
          <cell r="F113">
            <v>7.8705980976961465E-2</v>
          </cell>
          <cell r="G113">
            <v>0.11004894581294328</v>
          </cell>
          <cell r="H113">
            <v>9.4154939919053215E-2</v>
          </cell>
          <cell r="I113">
            <v>9.7188756153398073E-2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6.459644632197345E-2</v>
          </cell>
          <cell r="F114">
            <v>7.8705980976961437E-2</v>
          </cell>
          <cell r="G114">
            <v>0.11004894581294326</v>
          </cell>
          <cell r="H114">
            <v>9.4154939919053215E-2</v>
          </cell>
          <cell r="I114">
            <v>9.7188756153398045E-2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6.4599944186709626E-2</v>
          </cell>
          <cell r="F115">
            <v>7.8714026477824245E-2</v>
          </cell>
          <cell r="G115">
            <v>0.11005995180812446</v>
          </cell>
          <cell r="H115">
            <v>9.416435635468999E-2</v>
          </cell>
          <cell r="I115">
            <v>9.7198476000998194E-2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6.4599944186709626E-2</v>
          </cell>
          <cell r="F116">
            <v>7.8714026477824245E-2</v>
          </cell>
          <cell r="G116">
            <v>0.11005995180812446</v>
          </cell>
          <cell r="H116">
            <v>9.416435635468999E-2</v>
          </cell>
          <cell r="I116">
            <v>9.7198476000998194E-2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2.9841505598680702</v>
          </cell>
          <cell r="F117">
            <v>0.28971124270626197</v>
          </cell>
          <cell r="G117">
            <v>0.33295834904645999</v>
          </cell>
          <cell r="H117">
            <v>0.72355306087444404</v>
          </cell>
          <cell r="I117">
            <v>0.35509585602454402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2.9841505598680702</v>
          </cell>
          <cell r="F118">
            <v>3.2737783084625378</v>
          </cell>
          <cell r="G118">
            <v>3.6065995107163022</v>
          </cell>
          <cell r="H118">
            <v>1.366056707517928</v>
          </cell>
          <cell r="I118">
            <v>1.0337591401942878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62.462485042107197</v>
          </cell>
          <cell r="E119">
            <v>128.91681736232701</v>
          </cell>
          <cell r="F119">
            <v>41.174827403253602</v>
          </cell>
          <cell r="G119">
            <v>20.151333859738099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0.23493956618407719</v>
          </cell>
          <cell r="E120">
            <v>0.48941285391079142</v>
          </cell>
          <cell r="F120">
            <v>0.15847899110328975</v>
          </cell>
          <cell r="G120">
            <v>7.7561055161205192E-2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0.84637513607191306</v>
          </cell>
          <cell r="E121">
            <v>1.746840343662964</v>
          </cell>
          <cell r="F121">
            <v>0.55792449055899118</v>
          </cell>
          <cell r="G121">
            <v>0.2730533043324947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3.063450556710157E-2</v>
          </cell>
          <cell r="G122">
            <v>1.5317312965911751E-2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2.5100879366736922E-2</v>
          </cell>
          <cell r="E123">
            <v>2.6576115979482243E-2</v>
          </cell>
          <cell r="F123">
            <v>2.9154311230535131E-2</v>
          </cell>
          <cell r="G123">
            <v>3.1645750801621915E-2</v>
          </cell>
          <cell r="H123">
            <v>3.3886143554031391E-2</v>
          </cell>
          <cell r="I123">
            <v>3.6438480161063685E-2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1.5026838452564109</v>
          </cell>
          <cell r="E124">
            <v>1.5910000430084654</v>
          </cell>
          <cell r="F124">
            <v>1.7453457253676232</v>
          </cell>
          <cell r="G124">
            <v>1.89449771085009</v>
          </cell>
          <cell r="H124">
            <v>2.0286205814829259</v>
          </cell>
          <cell r="I124">
            <v>2.1814182158210498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5.5921632139999902E-7</v>
          </cell>
          <cell r="E125">
            <v>1.3567024682574101E-4</v>
          </cell>
          <cell r="F125">
            <v>2.3803951390812699E-4</v>
          </cell>
          <cell r="G125">
            <v>2.2995942520450701E-4</v>
          </cell>
          <cell r="H125">
            <v>1.03618663408194E-4</v>
          </cell>
          <cell r="I125">
            <v>1.4963390784407599E-3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2.3172237040045797E-3</v>
          </cell>
          <cell r="E126">
            <v>2.452893950830321E-3</v>
          </cell>
          <cell r="F126">
            <v>2.6909334647384478E-3</v>
          </cell>
          <cell r="G126">
            <v>2.9208928899429549E-3</v>
          </cell>
          <cell r="H126">
            <v>3.1277242725722058E-3</v>
          </cell>
          <cell r="I126">
            <v>3.363339953920109E-3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802.21539658466099</v>
          </cell>
          <cell r="E127">
            <v>545.45862652065</v>
          </cell>
          <cell r="F127">
            <v>409.81454349101898</v>
          </cell>
          <cell r="G127">
            <v>199.94456675449501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2.8349683204188296</v>
          </cell>
          <cell r="E128">
            <v>1.9938444807542433</v>
          </cell>
          <cell r="F128">
            <v>1.5726630453651103</v>
          </cell>
          <cell r="G128">
            <v>0.76728714549200072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10.94427553321502</v>
          </cell>
          <cell r="E129">
            <v>7.4414546592176007</v>
          </cell>
          <cell r="F129">
            <v>5.5909214664531941</v>
          </cell>
          <cell r="G129">
            <v>2.727756708792564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0.15266184702059302</v>
          </cell>
          <cell r="G130">
            <v>7.6330939217876634E-2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0.19493173728912949</v>
          </cell>
          <cell r="E131">
            <v>0.38895199766019839</v>
          </cell>
          <cell r="F131">
            <v>0.42153710112887516</v>
          </cell>
          <cell r="G131">
            <v>0.46226108120975834</v>
          </cell>
          <cell r="H131">
            <v>0.15502003316668611</v>
          </cell>
          <cell r="I131">
            <v>2.6953546212525999E-2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2.1295027331527158E-3</v>
          </cell>
          <cell r="E132">
            <v>4.0849727798865859E-3</v>
          </cell>
          <cell r="F132">
            <v>4.3742084100394305E-3</v>
          </cell>
          <cell r="G132">
            <v>4.7435842018301432E-3</v>
          </cell>
          <cell r="H132">
            <v>1.6189937389290304E-3</v>
          </cell>
          <cell r="I132">
            <v>2.9216736797067175E-4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3.4562364767576101E-3</v>
          </cell>
          <cell r="E133">
            <v>6.8963120152517416E-3</v>
          </cell>
          <cell r="F133">
            <v>7.4740620767530927E-3</v>
          </cell>
          <cell r="G133">
            <v>8.196118461165941E-3</v>
          </cell>
          <cell r="H133">
            <v>2.7485821483454955E-3</v>
          </cell>
          <cell r="I133">
            <v>4.7789975554124084E-4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1.8794357983649499E-4</v>
          </cell>
          <cell r="F134">
            <v>1.7094130743271701E-4</v>
          </cell>
          <cell r="G134">
            <v>1.9484552259373101E-4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2.5617185853459018E-4</v>
          </cell>
          <cell r="E135">
            <v>4.4348385597012626E-4</v>
          </cell>
          <cell r="F135">
            <v>6.0019932585230428E-4</v>
          </cell>
          <cell r="G135">
            <v>6.6140787875688023E-4</v>
          </cell>
          <cell r="H135">
            <v>2.2487151681448232E-4</v>
          </cell>
          <cell r="I135">
            <v>3.9980323669792384E-5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0.74245698799122184</v>
          </cell>
          <cell r="E136">
            <v>1.6811870774347479</v>
          </cell>
          <cell r="F136">
            <v>4.647312605396869</v>
          </cell>
          <cell r="G136">
            <v>18.690489838534667</v>
          </cell>
          <cell r="H136">
            <v>36.867170408024286</v>
          </cell>
          <cell r="I136">
            <v>50.261887754457618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0.74245698799122184</v>
          </cell>
          <cell r="E137">
            <v>1.6811870774347479</v>
          </cell>
          <cell r="F137">
            <v>4.647312605396869</v>
          </cell>
          <cell r="G137">
            <v>18.690489838534667</v>
          </cell>
          <cell r="H137">
            <v>36.867170408024286</v>
          </cell>
          <cell r="I137">
            <v>50.261887754457618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5.6629262180639201E-6</v>
          </cell>
          <cell r="E138">
            <v>4.37337139752896E-6</v>
          </cell>
          <cell r="F138">
            <v>1.2438447613652801</v>
          </cell>
          <cell r="G138">
            <v>9.0306411673563893</v>
          </cell>
          <cell r="H138">
            <v>9.0180510687547297</v>
          </cell>
          <cell r="I138">
            <v>20.802674310364502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1.2762636199842678</v>
          </cell>
          <cell r="E139">
            <v>1.2762679933556655</v>
          </cell>
          <cell r="F139">
            <v>2.5201127547209499</v>
          </cell>
          <cell r="G139">
            <v>11.55075392207735</v>
          </cell>
          <cell r="H139">
            <v>29.958618102315501</v>
          </cell>
          <cell r="I139">
            <v>33.502985047077601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2.9489979643168334</v>
          </cell>
          <cell r="E140">
            <v>3.5011554090609946</v>
          </cell>
          <cell r="F140">
            <v>3.5587339634947108</v>
          </cell>
          <cell r="G140">
            <v>3.3317642645374979</v>
          </cell>
          <cell r="H140">
            <v>0.34015448671692228</v>
          </cell>
          <cell r="I140">
            <v>5.9373518560842199E-2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3.3036390000671691E-2</v>
          </cell>
          <cell r="E141">
            <v>3.8118154781501032E-2</v>
          </cell>
          <cell r="F141">
            <v>3.8005779439363736E-2</v>
          </cell>
          <cell r="G141">
            <v>3.5266202474794894E-2</v>
          </cell>
          <cell r="H141">
            <v>2.8486151686863701E-3</v>
          </cell>
          <cell r="I141">
            <v>5.1512672990695245E-4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5.228719794888001E-2</v>
          </cell>
          <cell r="E142">
            <v>6.2077223564911403E-2</v>
          </cell>
          <cell r="F142">
            <v>6.3098119920118975E-2</v>
          </cell>
          <cell r="G142">
            <v>5.9073834477615161E-2</v>
          </cell>
          <cell r="H142">
            <v>6.031107920512791E-3</v>
          </cell>
          <cell r="I142">
            <v>1.0527219602986197E-3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5.0472111069638398E-5</v>
          </cell>
          <cell r="F143">
            <v>1.93356674572205E-4</v>
          </cell>
          <cell r="G143">
            <v>2.15229796721578E-4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2.689890829579948E-3</v>
          </cell>
          <cell r="E144">
            <v>2.8949804566676166E-3</v>
          </cell>
          <cell r="F144">
            <v>3.0434377947157741E-3</v>
          </cell>
          <cell r="G144">
            <v>2.7302397011782845E-3</v>
          </cell>
          <cell r="H144">
            <v>2.6076434562453634E-4</v>
          </cell>
          <cell r="I144">
            <v>4.7558488270806641E-5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322.92957886774326</v>
          </cell>
          <cell r="E145">
            <v>384.77210828536892</v>
          </cell>
          <cell r="F145">
            <v>453.57483841851126</v>
          </cell>
          <cell r="G145">
            <v>254.67853616025508</v>
          </cell>
          <cell r="H145">
            <v>1.3690140350188951</v>
          </cell>
          <cell r="I145">
            <v>0.62469442691081589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1.5072154945018748</v>
          </cell>
          <cell r="E146">
            <v>1.7958543329887298</v>
          </cell>
          <cell r="F146">
            <v>2.1169786514370341</v>
          </cell>
          <cell r="G146">
            <v>1.1886660774886841</v>
          </cell>
          <cell r="H146">
            <v>6.3896257908789608E-3</v>
          </cell>
          <cell r="I146">
            <v>2.9156484298224227E-3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4.4055877062447966</v>
          </cell>
          <cell r="E147">
            <v>5.249278421355644</v>
          </cell>
          <cell r="F147">
            <v>6.1879241257641464</v>
          </cell>
          <cell r="G147">
            <v>3.4744684332913391</v>
          </cell>
          <cell r="H147">
            <v>1.8676862687843045E-2</v>
          </cell>
          <cell r="I147">
            <v>8.5224342006932508E-3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6.9998380659470595E-5</v>
          </cell>
          <cell r="F148">
            <v>3.2763442660067803E-2</v>
          </cell>
          <cell r="G148">
            <v>4.0868756173173201E-4</v>
          </cell>
          <cell r="H148">
            <v>2.02877764219836E-4</v>
          </cell>
          <cell r="I148">
            <v>1.12550262638842E-4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0.10616685040911107</v>
          </cell>
          <cell r="E149">
            <v>0.12522215264350933</v>
          </cell>
          <cell r="F149">
            <v>0.1579853337083173</v>
          </cell>
          <cell r="G149">
            <v>0.1040733703989611</v>
          </cell>
          <cell r="H149">
            <v>5.7970709451846602E-4</v>
          </cell>
          <cell r="I149">
            <v>2.6764343942807067E-4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0.23342421147002129</v>
          </cell>
          <cell r="E150">
            <v>0.46814933505892498</v>
          </cell>
          <cell r="F150">
            <v>2.0532603701135086</v>
          </cell>
          <cell r="G150">
            <v>3.1658860317928568</v>
          </cell>
          <cell r="H150">
            <v>1.4989139573202861</v>
          </cell>
          <cell r="I150">
            <v>0.21795806423547201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1.9385577968586425E-3</v>
          </cell>
          <cell r="E151">
            <v>4.1621635019968546E-3</v>
          </cell>
          <cell r="F151">
            <v>1.8144104304225077E-2</v>
          </cell>
          <cell r="G151">
            <v>2.6256926414839035E-2</v>
          </cell>
          <cell r="H151">
            <v>1.2171160989665275E-2</v>
          </cell>
          <cell r="I151">
            <v>1.8154445951220728E-3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4.1387271537237872E-3</v>
          </cell>
          <cell r="E152">
            <v>8.3005201251582506E-3</v>
          </cell>
          <cell r="F152">
            <v>3.640532571123236E-2</v>
          </cell>
          <cell r="G152">
            <v>5.6132731060157003E-2</v>
          </cell>
          <cell r="H152">
            <v>2.6576488604969598E-2</v>
          </cell>
          <cell r="I152">
            <v>3.8645046850260983E-3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1.39535887768883E-4</v>
          </cell>
          <cell r="F153">
            <v>1.0128767669962499E-3</v>
          </cell>
          <cell r="G153">
            <v>7.7183744818585902E-4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1.5106458680198262E-4</v>
          </cell>
          <cell r="E154">
            <v>2.9606703065851897E-4</v>
          </cell>
          <cell r="F154">
            <v>1.2858410817229956E-3</v>
          </cell>
          <cell r="G154">
            <v>1.8388989372459495E-3</v>
          </cell>
          <cell r="H154">
            <v>9.1213152637451217E-4</v>
          </cell>
          <cell r="I154">
            <v>1.5590626377920503E-4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2.6693378454288705</v>
          </cell>
          <cell r="E155">
            <v>2.9045387737757946</v>
          </cell>
          <cell r="F155">
            <v>4.6529913553724862</v>
          </cell>
          <cell r="G155">
            <v>14.592655714177431</v>
          </cell>
          <cell r="H155">
            <v>8.4764001196411698</v>
          </cell>
          <cell r="I155">
            <v>1.4911815768143299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3.2311337457575598E-2</v>
          </cell>
          <cell r="E156">
            <v>3.4121797743310173E-2</v>
          </cell>
          <cell r="F156">
            <v>4.69333665457548E-2</v>
          </cell>
          <cell r="G156">
            <v>0.12087728420137291</v>
          </cell>
          <cell r="H156">
            <v>6.887974866533815E-2</v>
          </cell>
          <cell r="I156">
            <v>1.2535235502829882E-2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4.7328685202639546E-2</v>
          </cell>
          <cell r="E157">
            <v>5.1498914428648943E-2</v>
          </cell>
          <cell r="F157">
            <v>8.2499846726462517E-2</v>
          </cell>
          <cell r="G157">
            <v>0.25873503039321727</v>
          </cell>
          <cell r="H157">
            <v>0.15029078226314149</v>
          </cell>
          <cell r="I157">
            <v>2.6439389659828606E-2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1.6053854363248801E-4</v>
          </cell>
          <cell r="F158">
            <v>1.28369042450722E-3</v>
          </cell>
          <cell r="G158">
            <v>6.8786510597432498E-3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2.6917898250045811E-3</v>
          </cell>
          <cell r="F159">
            <v>3.7730334966450357E-3</v>
          </cell>
          <cell r="G159">
            <v>9.5763432071700443E-3</v>
          </cell>
          <cell r="H159">
            <v>7.458375567653195E-3</v>
          </cell>
          <cell r="I159">
            <v>1.3822042378288256E-3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7.9742197212610999E-2</v>
          </cell>
          <cell r="F160">
            <v>0.6890491405009983</v>
          </cell>
          <cell r="G160">
            <v>1.1906918454765454</v>
          </cell>
          <cell r="H160">
            <v>0.63814679576697675</v>
          </cell>
          <cell r="I160">
            <v>0.14624587571339981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5.6011467820451469E-4</v>
          </cell>
          <cell r="F161">
            <v>5.1294856069923596E-3</v>
          </cell>
          <cell r="G161">
            <v>9.3498681941098869E-3</v>
          </cell>
          <cell r="H161">
            <v>5.7339656938298518E-3</v>
          </cell>
          <cell r="I161">
            <v>1.4460198421660565E-3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1.0805175774066527E-3</v>
          </cell>
          <cell r="F162">
            <v>9.3367092208807394E-3</v>
          </cell>
          <cell r="G162">
            <v>1.6134035846565649E-2</v>
          </cell>
          <cell r="H162">
            <v>8.6469755523980521E-3</v>
          </cell>
          <cell r="I162">
            <v>1.9816514324308911E-3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6.2875901331386301E-5</v>
          </cell>
          <cell r="F163">
            <v>7.0033737061491299E-4</v>
          </cell>
          <cell r="G163">
            <v>7.7112006797812999E-4</v>
          </cell>
          <cell r="H163">
            <v>3.0801320342186702E-4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6.2038824967857703E-5</v>
          </cell>
          <cell r="F164">
            <v>7.4950147787480902E-4</v>
          </cell>
          <cell r="G164">
            <v>1.3855875756872301E-3</v>
          </cell>
          <cell r="H164">
            <v>8.30397860406631E-4</v>
          </cell>
          <cell r="I164">
            <v>2.0880959265454199E-4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9.2452176851547704E-2</v>
          </cell>
          <cell r="F167">
            <v>0.78071147519017858</v>
          </cell>
          <cell r="G167">
            <v>1.2451587723440269</v>
          </cell>
          <cell r="H167">
            <v>0.79667382745123771</v>
          </cell>
          <cell r="I167">
            <v>0.21340903673908079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5.2281469521811357E-4</v>
          </cell>
          <cell r="F168">
            <v>4.6892509892677283E-3</v>
          </cell>
          <cell r="G168">
            <v>7.8806318442852814E-3</v>
          </cell>
          <cell r="H168">
            <v>5.951523028775026E-3</v>
          </cell>
          <cell r="I168">
            <v>1.7221653816777299E-3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1.2527395237337078E-3</v>
          </cell>
          <cell r="F169">
            <v>1.0578746276289684E-2</v>
          </cell>
          <cell r="G169">
            <v>1.6872070085962431E-2</v>
          </cell>
          <cell r="H169">
            <v>1.079503831234741E-2</v>
          </cell>
          <cell r="I169">
            <v>2.8917213650281959E-3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4.1996572597356E-5</v>
          </cell>
          <cell r="F170">
            <v>3.8022796534897498E-4</v>
          </cell>
          <cell r="G170">
            <v>3.5759284542261798E-4</v>
          </cell>
          <cell r="H170">
            <v>2.2975615619093799E-4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4.1437465888329498E-5</v>
          </cell>
          <cell r="F171">
            <v>4.14231573001494E-4</v>
          </cell>
          <cell r="G171">
            <v>7.0023697593698804E-4</v>
          </cell>
          <cell r="H171">
            <v>5.5870126658959804E-4</v>
          </cell>
          <cell r="I171">
            <v>1.6587025973775001E-4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7.8135147213937106E-2</v>
          </cell>
          <cell r="F172">
            <v>0.54054696134096925</v>
          </cell>
          <cell r="G172">
            <v>0.93452558082454429</v>
          </cell>
          <cell r="H172">
            <v>0.64109492602269591</v>
          </cell>
          <cell r="I172">
            <v>0.18418789709371308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5.9910944650387664E-4</v>
          </cell>
          <cell r="F173">
            <v>4.3432879320807524E-3</v>
          </cell>
          <cell r="G173">
            <v>7.8559609138580972E-3</v>
          </cell>
          <cell r="H173">
            <v>6.1687761945740435E-3</v>
          </cell>
          <cell r="I173">
            <v>1.8945293112540781E-3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1.065963809194231E-3</v>
          </cell>
          <cell r="F174">
            <v>7.3744469487171801E-3</v>
          </cell>
          <cell r="G174">
            <v>1.2749325795696377E-2</v>
          </cell>
          <cell r="H174">
            <v>8.7461790726152209E-3</v>
          </cell>
          <cell r="I174">
            <v>2.512795321878758E-3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6.6981515936394398E-5</v>
          </cell>
          <cell r="F175">
            <v>5.7459789378923505E-4</v>
          </cell>
          <cell r="G175">
            <v>6.4017736665427196E-4</v>
          </cell>
          <cell r="H175">
            <v>4.42038908165243E-4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6.6089780906018205E-5</v>
          </cell>
          <cell r="F176">
            <v>6.2925507423821595E-4</v>
          </cell>
          <cell r="G176">
            <v>1.15542992496052E-3</v>
          </cell>
          <cell r="H176">
            <v>8.9531588811303802E-4</v>
          </cell>
          <cell r="I176">
            <v>2.7570034907401799E-4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9.9687495507756796E-2</v>
          </cell>
          <cell r="F177">
            <v>0.80514969232785694</v>
          </cell>
          <cell r="G177">
            <v>1.2885646156224293</v>
          </cell>
          <cell r="H177">
            <v>0.87144157074119666</v>
          </cell>
          <cell r="I177">
            <v>0.23683508922697791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5.2406163490274326E-4</v>
          </cell>
          <cell r="F178">
            <v>4.4960115727646095E-3</v>
          </cell>
          <cell r="G178">
            <v>7.5762628857496952E-3</v>
          </cell>
          <cell r="H178">
            <v>6.1081925088952802E-3</v>
          </cell>
          <cell r="I178">
            <v>1.778895328903396E-3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1.3507790719208242E-3</v>
          </cell>
          <cell r="F179">
            <v>1.0909887429916788E-2</v>
          </cell>
          <cell r="G179">
            <v>1.7460225143935363E-2</v>
          </cell>
          <cell r="H179">
            <v>1.1808151365056852E-2</v>
          </cell>
          <cell r="I179">
            <v>3.209147550501053E-3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3.9134240033248101E-5</v>
          </cell>
          <cell r="F180">
            <v>3.0381589696347298E-4</v>
          </cell>
          <cell r="G180">
            <v>2.78342374160811E-4</v>
          </cell>
          <cell r="H180">
            <v>2.0607506137215501E-4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3.8613239989625101E-5</v>
          </cell>
          <cell r="F181">
            <v>3.3617421908493E-4</v>
          </cell>
          <cell r="G181">
            <v>5.56675797126499E-4</v>
          </cell>
          <cell r="H181">
            <v>4.95783043961692E-4</v>
          </cell>
          <cell r="I181">
            <v>1.5288077241828999E-4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9.1112090339012505E-2</v>
          </cell>
          <cell r="F182">
            <v>0.65338504920357254</v>
          </cell>
          <cell r="G182">
            <v>1.1114358163614173</v>
          </cell>
          <cell r="H182">
            <v>0.75042400039356505</v>
          </cell>
          <cell r="I182">
            <v>0.22155969313544771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5.6196328585230034E-4</v>
          </cell>
          <cell r="F183">
            <v>4.2335796303492107E-3</v>
          </cell>
          <cell r="G183">
            <v>7.5326509837030107E-3</v>
          </cell>
          <cell r="H183">
            <v>5.9178154951196214E-3</v>
          </cell>
          <cell r="I183">
            <v>1.856564240309066E-3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1.2430025967123141E-3</v>
          </cell>
          <cell r="F184">
            <v>8.9138478745371293E-3</v>
          </cell>
          <cell r="G184">
            <v>1.5162835148177596E-2</v>
          </cell>
          <cell r="H184">
            <v>1.0237708054482483E-2</v>
          </cell>
          <cell r="I184">
            <v>3.0226424711520821E-3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4.4706370166332301E-5</v>
          </cell>
          <cell r="F185">
            <v>3.2524278827994902E-4</v>
          </cell>
          <cell r="G185">
            <v>3.1339730635920703E-4</v>
          </cell>
          <cell r="H185">
            <v>2.5911504474453103E-4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4.4111187513312899E-5</v>
          </cell>
          <cell r="F186">
            <v>3.6249910321507599E-4</v>
          </cell>
          <cell r="G186">
            <v>6.1266061193069004E-4</v>
          </cell>
          <cell r="H186">
            <v>5.50746476941609E-4</v>
          </cell>
          <cell r="I186">
            <v>1.7643697113841001E-4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0.11994108029742701</v>
          </cell>
          <cell r="F187">
            <v>1.227170190304701</v>
          </cell>
          <cell r="G187">
            <v>2.0319683374967332</v>
          </cell>
          <cell r="H187">
            <v>1.8470137577406756</v>
          </cell>
          <cell r="I187">
            <v>0.64608280180505195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6.3923815622689739E-4</v>
          </cell>
          <cell r="F188">
            <v>6.9454439849935042E-3</v>
          </cell>
          <cell r="G188">
            <v>1.2109546643951068E-2</v>
          </cell>
          <cell r="H188">
            <v>1.3404465737971818E-2</v>
          </cell>
          <cell r="I188">
            <v>4.9432843104330352E-3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1.6252178902090445E-3</v>
          </cell>
          <cell r="F189">
            <v>1.6628322361852375E-2</v>
          </cell>
          <cell r="G189">
            <v>2.7533446307543841E-2</v>
          </cell>
          <cell r="H189">
            <v>2.5027286690252983E-2</v>
          </cell>
          <cell r="I189">
            <v>8.7545095095535562E-3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5.3557369718001401E-5</v>
          </cell>
          <cell r="F190">
            <v>5.5844624868078602E-4</v>
          </cell>
          <cell r="G190">
            <v>5.3906047756130599E-4</v>
          </cell>
          <cell r="H190">
            <v>8.8497117852839695E-4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5.28443523721757E-5</v>
          </cell>
          <cell r="F191">
            <v>6.0083118076206799E-4</v>
          </cell>
          <cell r="G191">
            <v>1.03552135758509E-3</v>
          </cell>
          <cell r="H191">
            <v>1.3729774743383601E-3</v>
          </cell>
          <cell r="I191">
            <v>5.2687318888614096E-4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9.7695819673786294E-2</v>
          </cell>
          <cell r="F192">
            <v>0.65101450866337141</v>
          </cell>
          <cell r="G192">
            <v>1.0481625583915744</v>
          </cell>
          <cell r="H192">
            <v>0.80847419152797151</v>
          </cell>
          <cell r="I192">
            <v>0.24339292685935338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5.6016023571029306E-4</v>
          </cell>
          <cell r="F193">
            <v>3.9207729549165593E-3</v>
          </cell>
          <cell r="G193">
            <v>6.5967223240407822E-3</v>
          </cell>
          <cell r="H193">
            <v>5.9729472942845899E-3</v>
          </cell>
          <cell r="I193">
            <v>1.8993310281165507E-3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1.3328215508019957E-3</v>
          </cell>
          <cell r="F194">
            <v>8.8815076216012465E-3</v>
          </cell>
          <cell r="G194">
            <v>1.429962562607876E-2</v>
          </cell>
          <cell r="H194">
            <v>1.1029661548812715E-2</v>
          </cell>
          <cell r="I194">
            <v>3.3205037770716664E-3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4.1419861130747199E-5</v>
          </cell>
          <cell r="F195">
            <v>2.5739625184172202E-4</v>
          </cell>
          <cell r="G195">
            <v>2.3744823934373599E-4</v>
          </cell>
          <cell r="H195">
            <v>2.2058123714754099E-4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4.0868432268511901E-5</v>
          </cell>
          <cell r="F196">
            <v>2.9249867374850499E-4</v>
          </cell>
          <cell r="G196">
            <v>4.7934296609888802E-4</v>
          </cell>
          <cell r="H196">
            <v>4.7121997803217097E-4</v>
          </cell>
          <cell r="I196">
            <v>1.5466551496565601E-4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13.903057451985999</v>
          </cell>
          <cell r="F197">
            <v>10.444978950578767</v>
          </cell>
          <cell r="G197">
            <v>3.0993364126486478</v>
          </cell>
          <cell r="H197">
            <v>1.0228555138683961</v>
          </cell>
          <cell r="I197">
            <v>0.28115511959903994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3.0824519829586901E-2</v>
          </cell>
          <cell r="F198">
            <v>2.3189473363863015E-2</v>
          </cell>
          <cell r="G198">
            <v>7.6537844125438414E-3</v>
          </cell>
          <cell r="H198">
            <v>2.6872807650020246E-3</v>
          </cell>
          <cell r="I198">
            <v>8.11359544827104E-4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0.18967336223718947</v>
          </cell>
          <cell r="F199">
            <v>0.14249630219070591</v>
          </cell>
          <cell r="G199">
            <v>4.2282897853323953E-2</v>
          </cell>
          <cell r="H199">
            <v>1.3954372631219602E-2</v>
          </cell>
          <cell r="I199">
            <v>3.8356769385953565E-3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6.7076251233320005E-4</v>
          </cell>
          <cell r="F200">
            <v>1.5593629450185399E-5</v>
          </cell>
          <cell r="G200">
            <v>1.3829167356114099E-4</v>
          </cell>
          <cell r="H200">
            <v>1.42008002889576E-5</v>
          </cell>
          <cell r="I200">
            <v>9.9012527235847408E-6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6.7076251233320005E-4</v>
          </cell>
          <cell r="F201">
            <v>5.0711015029713299E-4</v>
          </cell>
          <cell r="G201">
            <v>1.6886300006275807E-4</v>
          </cell>
          <cell r="H201">
            <v>6.204463876212386E-5</v>
          </cell>
          <cell r="I201">
            <v>2.1167425992986277E-5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9.2558439517859095E-2</v>
          </cell>
          <cell r="F202">
            <v>0.41966321321875971</v>
          </cell>
          <cell r="G202">
            <v>0.64021657889705996</v>
          </cell>
          <cell r="H202">
            <v>0.53638875414802523</v>
          </cell>
          <cell r="I202">
            <v>0.17258310964212881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5.0437914548094424E-4</v>
          </cell>
          <cell r="F203">
            <v>2.3918110849388756E-3</v>
          </cell>
          <cell r="G203">
            <v>3.8068348937280666E-3</v>
          </cell>
          <cell r="H203">
            <v>3.7605761653383934E-3</v>
          </cell>
          <cell r="I203">
            <v>1.2712055950696063E-3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1.2627345091113093E-3</v>
          </cell>
          <cell r="F204">
            <v>5.7252825814291808E-3</v>
          </cell>
          <cell r="G204">
            <v>8.7341961650349194E-3</v>
          </cell>
          <cell r="H204">
            <v>7.3177183376265335E-3</v>
          </cell>
          <cell r="I204">
            <v>2.3544762570549692E-3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4.2390583657338699E-5</v>
          </cell>
          <cell r="F205">
            <v>1.7378087217789101E-4</v>
          </cell>
          <cell r="G205">
            <v>1.5409597953280701E-4</v>
          </cell>
          <cell r="H205">
            <v>1.7374786832266001E-4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4.1826231419607397E-5</v>
          </cell>
          <cell r="F206">
            <v>2.1089945424287499E-4</v>
          </cell>
          <cell r="G206">
            <v>3.2850678348465303E-4</v>
          </cell>
          <cell r="H206">
            <v>3.5278381989509199E-4</v>
          </cell>
          <cell r="I206">
            <v>1.20844746456543E-4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0.28316873998369702</v>
          </cell>
          <cell r="F207">
            <v>0.46221791741219598</v>
          </cell>
          <cell r="G207">
            <v>2.3075306474166979</v>
          </cell>
          <cell r="H207">
            <v>1.2313554864451339</v>
          </cell>
          <cell r="I207">
            <v>0.31922884580917177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4.5003329614925271E-4</v>
          </cell>
          <cell r="F208">
            <v>7.5023862411775658E-4</v>
          </cell>
          <cell r="G208">
            <v>4.0814387617371592E-3</v>
          </cell>
          <cell r="H208">
            <v>2.3298103860033481E-3</v>
          </cell>
          <cell r="I208">
            <v>6.4799137276268552E-4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3.8631478851800442E-3</v>
          </cell>
          <cell r="F209">
            <v>6.3058378910258554E-3</v>
          </cell>
          <cell r="G209">
            <v>3.1480636390405159E-2</v>
          </cell>
          <cell r="H209">
            <v>1.6798847018351114E-2</v>
          </cell>
          <cell r="I209">
            <v>4.35510021567765E-3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1.00360693030189E-5</v>
          </cell>
          <cell r="F210">
            <v>7.6078885345032703E-6</v>
          </cell>
          <cell r="G210">
            <v>7.3274777597603295E-5</v>
          </cell>
          <cell r="H210">
            <v>9.0590628821781692E-6</v>
          </cell>
          <cell r="I210">
            <v>5.2866575254145503E-6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1.00360693030189E-5</v>
          </cell>
          <cell r="F211">
            <v>1.7432782841850235E-5</v>
          </cell>
          <cell r="G211">
            <v>8.9154391430751467E-5</v>
          </cell>
          <cell r="H211">
            <v>5.155752776052311E-5</v>
          </cell>
          <cell r="I211">
            <v>1.4989788647721657E-5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0.41615561735654405</v>
          </cell>
          <cell r="E212">
            <v>0.36070405944183964</v>
          </cell>
          <cell r="F212">
            <v>0.27744790126685182</v>
          </cell>
          <cell r="G212">
            <v>0.13873046324030339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0.46784711169371912</v>
          </cell>
          <cell r="E213">
            <v>0.37693276009568843</v>
          </cell>
          <cell r="F213">
            <v>0.26221443993264126</v>
          </cell>
          <cell r="G213">
            <v>0.11309436114229222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2.8026445697797272E-2</v>
          </cell>
          <cell r="G214">
            <v>1.4013294028163854E-2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8723.4118121597494</v>
          </cell>
          <cell r="E215">
            <v>8087.1582371650802</v>
          </cell>
          <cell r="F215">
            <v>6535.86930210831</v>
          </cell>
          <cell r="G215">
            <v>4532.1944555847003</v>
          </cell>
          <cell r="H215">
            <v>2895.18416895058</v>
          </cell>
          <cell r="I215">
            <v>743.242405310496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117.26073176762632</v>
          </cell>
          <cell r="E216">
            <v>108.70816524891111</v>
          </cell>
          <cell r="F216">
            <v>87.855627317110446</v>
          </cell>
          <cell r="G216">
            <v>60.922085282531768</v>
          </cell>
          <cell r="H216">
            <v>38.917274750226504</v>
          </cell>
          <cell r="I216">
            <v>9.990718104807895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119.00971094351624</v>
          </cell>
          <cell r="E217">
            <v>110.32958031603118</v>
          </cell>
          <cell r="F217">
            <v>89.16602049260996</v>
          </cell>
          <cell r="G217">
            <v>61.83075655640792</v>
          </cell>
          <cell r="H217">
            <v>39.497737639162061</v>
          </cell>
          <cell r="I217">
            <v>10.13973267817865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0.20516045767938701</v>
          </cell>
          <cell r="F218">
            <v>0.31161375272870501</v>
          </cell>
          <cell r="G218">
            <v>3.3176219809489926</v>
          </cell>
          <cell r="H218">
            <v>1.2322001806521059</v>
          </cell>
          <cell r="I218">
            <v>0.18081901295161651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2.1897542037068078E-4</v>
          </cell>
          <cell r="F219">
            <v>3.3892683204708192E-4</v>
          </cell>
          <cell r="G219">
            <v>3.9906498010971441E-3</v>
          </cell>
          <cell r="H219">
            <v>1.5940588874073008E-3</v>
          </cell>
          <cell r="I219">
            <v>2.5576270377081537E-4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2.7989148387365221E-3</v>
          </cell>
          <cell r="F220">
            <v>4.2512108148527201E-3</v>
          </cell>
          <cell r="G220">
            <v>4.526087286424272E-2</v>
          </cell>
          <cell r="H220">
            <v>1.6810370813807724E-2</v>
          </cell>
          <cell r="I220">
            <v>2.4668351016591604E-3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4.8180353340305897E-6</v>
          </cell>
          <cell r="F221">
            <v>3.02937646796855E-6</v>
          </cell>
          <cell r="G221">
            <v>8.0843238426221405E-5</v>
          </cell>
          <cell r="H221">
            <v>7.7592102400464293E-6</v>
          </cell>
          <cell r="I221">
            <v>2.9483784248859102E-6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4.8180353340305897E-6</v>
          </cell>
          <cell r="F222">
            <v>7.8244436287042506E-6</v>
          </cell>
          <cell r="G222">
            <v>8.6682238417695574E-5</v>
          </cell>
          <cell r="H222">
            <v>3.4870648211145313E-5</v>
          </cell>
          <cell r="I222">
            <v>5.6021092101524332E-6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8.8813180387373146E-3</v>
          </cell>
          <cell r="E223">
            <v>0.17361695007516603</v>
          </cell>
          <cell r="F223">
            <v>0.38734927577470762</v>
          </cell>
          <cell r="G223">
            <v>0.88832648140853476</v>
          </cell>
          <cell r="H223">
            <v>1.718354661445274</v>
          </cell>
          <cell r="I223">
            <v>5.7615320630441023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8.8813180387373146E-3</v>
          </cell>
          <cell r="E224">
            <v>0.17361695007516603</v>
          </cell>
          <cell r="F224">
            <v>0.38734927577470762</v>
          </cell>
          <cell r="G224">
            <v>0.88832648140853432</v>
          </cell>
          <cell r="H224">
            <v>1.7183546614452738</v>
          </cell>
          <cell r="I224">
            <v>5.7615320630441005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8.8714135990290207E-3</v>
          </cell>
          <cell r="E225">
            <v>0.17363448762255099</v>
          </cell>
          <cell r="F225">
            <v>0.38738827574966295</v>
          </cell>
          <cell r="G225">
            <v>0.88841532294075909</v>
          </cell>
          <cell r="H225">
            <v>1.7185265140963057</v>
          </cell>
          <cell r="I225">
            <v>5.7621082738722862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8.8714135990290207E-3</v>
          </cell>
          <cell r="E226">
            <v>0.17363448762255099</v>
          </cell>
          <cell r="F226">
            <v>0.38738827574966295</v>
          </cell>
          <cell r="G226">
            <v>0.88841532294075909</v>
          </cell>
          <cell r="H226">
            <v>1.7185265140963057</v>
          </cell>
          <cell r="I226">
            <v>5.7621082738722862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3.1818988356896699E-2</v>
          </cell>
          <cell r="E227">
            <v>2.5090092170920699</v>
          </cell>
          <cell r="F227">
            <v>5.9397497416427401</v>
          </cell>
          <cell r="G227">
            <v>10.8525799883178</v>
          </cell>
          <cell r="H227">
            <v>10.8326932248509</v>
          </cell>
          <cell r="I227">
            <v>19.498871656882098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3.1818988356896699E-2</v>
          </cell>
          <cell r="E228">
            <v>2.5064982285761253</v>
          </cell>
          <cell r="F228">
            <v>8.2219366654994062</v>
          </cell>
          <cell r="G228">
            <v>17.331139581863141</v>
          </cell>
          <cell r="H228">
            <v>25.426971338757685</v>
          </cell>
          <cell r="I228">
            <v>25.153925640587595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1.6162115594631401E-2</v>
          </cell>
          <cell r="F229">
            <v>4.1657636547980104E-2</v>
          </cell>
          <cell r="G229">
            <v>4.7852211357322899E-2</v>
          </cell>
          <cell r="H229">
            <v>4.5553867740943596E-2</v>
          </cell>
          <cell r="I229">
            <v>1.9278358843289569E-2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1.1631307889819216E-5</v>
          </cell>
          <cell r="F230">
            <v>3.0796053879970358E-5</v>
          </cell>
          <cell r="G230">
            <v>3.6838308843892574E-5</v>
          </cell>
          <cell r="H230">
            <v>4.0354176240434688E-5</v>
          </cell>
          <cell r="I230">
            <v>1.8489048406915085E-5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2.2049270934012868E-4</v>
          </cell>
          <cell r="F231">
            <v>5.6831700611159695E-4</v>
          </cell>
          <cell r="G231">
            <v>6.5282689437002543E-4</v>
          </cell>
          <cell r="H231">
            <v>6.2147159264588762E-4</v>
          </cell>
          <cell r="I231">
            <v>2.6300625979931144E-4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1.96813643735338E-7</v>
          </cell>
          <cell r="F232">
            <v>2.9139827574868402E-7</v>
          </cell>
          <cell r="G232">
            <v>2.1900743649158999E-7</v>
          </cell>
          <cell r="H232">
            <v>3.6104410464968901E-7</v>
          </cell>
          <cell r="I232">
            <v>1.2634316190015201E-7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1.96813643735338E-7</v>
          </cell>
          <cell r="F233">
            <v>4.8821191948402202E-7</v>
          </cell>
          <cell r="G233">
            <v>4.8111587490571827E-7</v>
          </cell>
          <cell r="H233">
            <v>7.1305010377307199E-7</v>
          </cell>
          <cell r="I233">
            <v>1.8777452324127513E-7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1409.9433495368801</v>
          </cell>
          <cell r="E234">
            <v>1167.50458719786</v>
          </cell>
          <cell r="F234">
            <v>840.34627977623904</v>
          </cell>
          <cell r="G234">
            <v>357.51351530305601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1.5763986429216252</v>
          </cell>
          <cell r="E235">
            <v>1.3378712305732714</v>
          </cell>
          <cell r="F235">
            <v>0.99809789172691177</v>
          </cell>
          <cell r="G235">
            <v>0.42462672171628141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19.235243513463587</v>
          </cell>
          <cell r="E236">
            <v>15.927756987692476</v>
          </cell>
          <cell r="F236">
            <v>11.464478578120593</v>
          </cell>
          <cell r="G236">
            <v>4.8774013001781222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1.9774636038115582E-2</v>
          </cell>
          <cell r="G237">
            <v>9.887316279893742E-3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1.27276876135402E-4</v>
          </cell>
          <cell r="F238">
            <v>1.00983289947838E-3</v>
          </cell>
          <cell r="G238">
            <v>8.3651230456965495E-4</v>
          </cell>
          <cell r="H238">
            <v>1.3967128547702999E-3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1.0362871046098799E-2</v>
          </cell>
          <cell r="F239">
            <v>8.2220497808805998E-2</v>
          </cell>
          <cell r="G239">
            <v>6.8108751596859002E-2</v>
          </cell>
          <cell r="H239">
            <v>0.113720226657788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1.4041830685770757E-4</v>
          </cell>
          <cell r="F240">
            <v>1.1140988862981865E-3</v>
          </cell>
          <cell r="G240">
            <v>9.2288281296557168E-4</v>
          </cell>
          <cell r="H240">
            <v>1.5409244804578299E-3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8.6131043496045208E-6</v>
          </cell>
          <cell r="E241">
            <v>5.43640332596293E-5</v>
          </cell>
          <cell r="F241">
            <v>1.01041751606843E-4</v>
          </cell>
          <cell r="G241">
            <v>6.7136933795036306E-5</v>
          </cell>
          <cell r="H241">
            <v>3.2130572309091898E-4</v>
          </cell>
          <cell r="I241">
            <v>1.20785927892952E-5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1.5951199613215394</v>
          </cell>
          <cell r="E242">
            <v>1.5951743253547992</v>
          </cell>
          <cell r="F242">
            <v>1.0675780020159564E-3</v>
          </cell>
          <cell r="G242">
            <v>8.8486141668098206E-4</v>
          </cell>
          <cell r="H242">
            <v>1.4103769558161394E-3</v>
          </cell>
          <cell r="I242">
            <v>5.8573167524510888E-5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6.6253345183675857E-2</v>
          </cell>
          <cell r="E243">
            <v>0.11204070039781314</v>
          </cell>
          <cell r="F243">
            <v>0.22407073998093691</v>
          </cell>
          <cell r="G243">
            <v>5.176308860698299</v>
          </cell>
          <cell r="H243">
            <v>11.776005840910134</v>
          </cell>
          <cell r="I243">
            <v>12.764491308958972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6.6253345183675857E-2</v>
          </cell>
          <cell r="E244">
            <v>0.11204070039781314</v>
          </cell>
          <cell r="F244">
            <v>0.22407073998093691</v>
          </cell>
          <cell r="G244">
            <v>5.1763088606982972</v>
          </cell>
          <cell r="H244">
            <v>11.776005840910134</v>
          </cell>
          <cell r="I244">
            <v>12.76449130895897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6.6245123992019053E-2</v>
          </cell>
          <cell r="E245">
            <v>0.11205207970399599</v>
          </cell>
          <cell r="F245">
            <v>0.22409341046926765</v>
          </cell>
          <cell r="G245">
            <v>5.1768265433441121</v>
          </cell>
          <cell r="H245">
            <v>11.777183559285248</v>
          </cell>
          <cell r="I245">
            <v>12.7657678856482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6.6245123992019053E-2</v>
          </cell>
          <cell r="E246">
            <v>0.11205207970399599</v>
          </cell>
          <cell r="F246">
            <v>0.22409341046926765</v>
          </cell>
          <cell r="G246">
            <v>5.1768265433441121</v>
          </cell>
          <cell r="H246">
            <v>11.777183559285248</v>
          </cell>
          <cell r="I246">
            <v>12.7657678856482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3.5379234554242897E-2</v>
          </cell>
          <cell r="E247">
            <v>0.14586668806576</v>
          </cell>
          <cell r="F247">
            <v>1.85402494210543</v>
          </cell>
          <cell r="G247">
            <v>78.778618483632698</v>
          </cell>
          <cell r="H247">
            <v>76.123597945636106</v>
          </cell>
          <cell r="I247">
            <v>175.65610984771399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3.5379234554242897E-2</v>
          </cell>
          <cell r="E248">
            <v>0.17827506027591897</v>
          </cell>
          <cell r="F248">
            <v>1.9969185660468536</v>
          </cell>
          <cell r="G248">
            <v>76.434102250059269</v>
          </cell>
          <cell r="H248">
            <v>247.91599733107157</v>
          </cell>
          <cell r="I248">
            <v>230.65832966238546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3.1110204668341099</v>
          </cell>
          <cell r="E249">
            <v>5.17376222334694</v>
          </cell>
          <cell r="F249">
            <v>17.502590863443558</v>
          </cell>
          <cell r="G249">
            <v>36.279017557836532</v>
          </cell>
          <cell r="H249">
            <v>65.733081666521571</v>
          </cell>
          <cell r="I249">
            <v>24.867375051468549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8.0426355445524733E-2</v>
          </cell>
          <cell r="E250">
            <v>0.13416151278579233</v>
          </cell>
          <cell r="F250">
            <v>0.46044404047232579</v>
          </cell>
          <cell r="G250">
            <v>0.97246975756458287</v>
          </cell>
          <cell r="H250">
            <v>1.8343194534303893</v>
          </cell>
          <cell r="I250">
            <v>0.7135038495686602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4.2154748873090876E-2</v>
          </cell>
          <cell r="E251">
            <v>7.0105179178142824E-2</v>
          </cell>
          <cell r="F251">
            <v>0.23716247782443819</v>
          </cell>
          <cell r="G251">
            <v>0.49158560376472282</v>
          </cell>
          <cell r="H251">
            <v>0.89069216350300273</v>
          </cell>
          <cell r="I251">
            <v>0.33695630151041395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1.3231488646587099E-2</v>
          </cell>
          <cell r="F252">
            <v>0.11388097094111101</v>
          </cell>
          <cell r="G252">
            <v>0.24267374360597099</v>
          </cell>
          <cell r="H252">
            <v>0.26182885685590501</v>
          </cell>
          <cell r="I252">
            <v>0.13361288170778099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2.9120118551679609E-2</v>
          </cell>
          <cell r="E253">
            <v>4.6189449623030086E-2</v>
          </cell>
          <cell r="F253">
            <v>0.1600664386011896</v>
          </cell>
          <cell r="G253">
            <v>0.38586648852557853</v>
          </cell>
          <cell r="H253">
            <v>0.74944950406828315</v>
          </cell>
          <cell r="I253">
            <v>0.34294914165048807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15.8497057441592</v>
          </cell>
          <cell r="F254">
            <v>9.9750331119856703</v>
          </cell>
          <cell r="G254">
            <v>8.2521369610071904</v>
          </cell>
          <cell r="H254">
            <v>16.150194780259898</v>
          </cell>
          <cell r="I254">
            <v>16.151591452796801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1175.5731626935601</v>
          </cell>
          <cell r="F255">
            <v>739.848512818686</v>
          </cell>
          <cell r="G255">
            <v>612.06125229211602</v>
          </cell>
          <cell r="H255">
            <v>1197.86044374632</v>
          </cell>
          <cell r="I255">
            <v>1197.96403499135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16.037833051753971</v>
          </cell>
          <cell r="F256">
            <v>10.093431279927501</v>
          </cell>
          <cell r="G256">
            <v>8.3500852973003585</v>
          </cell>
          <cell r="H256">
            <v>16.341888727780628</v>
          </cell>
          <cell r="I256">
            <v>16.34330197805388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7.3704182743391602E-6</v>
          </cell>
          <cell r="E257">
            <v>3.2760176695404298E-4</v>
          </cell>
          <cell r="F257">
            <v>4.7914961838891698E-5</v>
          </cell>
          <cell r="G257">
            <v>4.2710226827838999E-5</v>
          </cell>
          <cell r="H257">
            <v>12.5465924341043</v>
          </cell>
          <cell r="I257">
            <v>3.6049890084564402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17.176529289425975</v>
          </cell>
          <cell r="E258">
            <v>17.17685689119293</v>
          </cell>
          <cell r="F258">
            <v>15.30163654630806</v>
          </cell>
          <cell r="G258">
            <v>10.301645714216136</v>
          </cell>
          <cell r="H258">
            <v>16.150213309229834</v>
          </cell>
          <cell r="I258">
            <v>16.1516019815536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4.5872129695013197E-2</v>
          </cell>
          <cell r="E259">
            <v>8.4669499562156261E-2</v>
          </cell>
          <cell r="F259">
            <v>0.12477751385331785</v>
          </cell>
          <cell r="G259">
            <v>0.22824650195379184</v>
          </cell>
          <cell r="H259">
            <v>0.98207943908776552</v>
          </cell>
          <cell r="I259">
            <v>2.7330218689756225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4.5872129695013197E-2</v>
          </cell>
          <cell r="E260">
            <v>8.4669499562156261E-2</v>
          </cell>
          <cell r="F260">
            <v>0.12477751385331783</v>
          </cell>
          <cell r="G260">
            <v>0.22824650195379184</v>
          </cell>
          <cell r="H260">
            <v>0.98207943908776518</v>
          </cell>
          <cell r="I260">
            <v>2.7330218689756216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4.5859875467839116E-2</v>
          </cell>
          <cell r="E261">
            <v>8.4678141474493929E-2</v>
          </cell>
          <cell r="F261">
            <v>0.1247902540260647</v>
          </cell>
          <cell r="G261">
            <v>0.22826932888658846</v>
          </cell>
          <cell r="H261">
            <v>0.98217765685254088</v>
          </cell>
          <cell r="I261">
            <v>2.7332951984948677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4.5859875467839116E-2</v>
          </cell>
          <cell r="E262">
            <v>8.4678141474493929E-2</v>
          </cell>
          <cell r="F262">
            <v>0.1247902540260647</v>
          </cell>
          <cell r="G262">
            <v>0.22826932888658846</v>
          </cell>
          <cell r="H262">
            <v>0.98217765685254088</v>
          </cell>
          <cell r="I262">
            <v>2.7332951984948677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4.8180946235719599E-2</v>
          </cell>
          <cell r="E263">
            <v>0.231957153639373</v>
          </cell>
          <cell r="F263">
            <v>0.67154657847485499</v>
          </cell>
          <cell r="G263">
            <v>0.83988085844286098</v>
          </cell>
          <cell r="H263">
            <v>0.97176754885930705</v>
          </cell>
          <cell r="I263">
            <v>8.9821973477587402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4.8180946235719599E-2</v>
          </cell>
          <cell r="E264">
            <v>0.27565469370862161</v>
          </cell>
          <cell r="F264">
            <v>0.92178471162152686</v>
          </cell>
          <cell r="G264">
            <v>1.5851952957245772</v>
          </cell>
          <cell r="H264">
            <v>9.6006700009408785</v>
          </cell>
          <cell r="I264">
            <v>10.582578434205054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7.8056299170925101</v>
          </cell>
          <cell r="E265">
            <v>12.040802188238908</v>
          </cell>
          <cell r="F265">
            <v>11.264930860648725</v>
          </cell>
          <cell r="G265">
            <v>8.0326878018465742</v>
          </cell>
          <cell r="H265">
            <v>0.3258325394140304</v>
          </cell>
          <cell r="I265">
            <v>0.17099775955309898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0.1166363109106492</v>
          </cell>
          <cell r="E266">
            <v>0.18017870086780777</v>
          </cell>
          <cell r="F266">
            <v>0.16861208974174785</v>
          </cell>
          <cell r="G266">
            <v>0.1203510896540616</v>
          </cell>
          <cell r="H266">
            <v>5.2140879282341042E-3</v>
          </cell>
          <cell r="I266">
            <v>2.8137201561534222E-3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0.10576734305003396</v>
          </cell>
          <cell r="E267">
            <v>0.16315450119564923</v>
          </cell>
          <cell r="F267">
            <v>0.15264133957518591</v>
          </cell>
          <cell r="G267">
            <v>0.10884400815510262</v>
          </cell>
          <cell r="H267">
            <v>4.4150750598107129E-3</v>
          </cell>
          <cell r="I267">
            <v>2.3170428123726172E-3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4.03145883767329E-4</v>
          </cell>
          <cell r="F268">
            <v>7.6735285671108403E-4</v>
          </cell>
          <cell r="G268">
            <v>8.5053964310859002E-4</v>
          </cell>
          <cell r="H268">
            <v>6.6049897763746396E-4</v>
          </cell>
          <cell r="I268">
            <v>4.0159145567148798E-4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4.2712779079056525E-2</v>
          </cell>
          <cell r="E269">
            <v>6.2066406798778617E-2</v>
          </cell>
          <cell r="F269">
            <v>6.2831325547364494E-2</v>
          </cell>
          <cell r="G269">
            <v>5.542710010007789E-2</v>
          </cell>
          <cell r="H269">
            <v>2.1031296755849127E-3</v>
          </cell>
          <cell r="I269">
            <v>1.1752565179021406E-3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0.14962870456816771</v>
          </cell>
          <cell r="E270">
            <v>0.83776381590936111</v>
          </cell>
          <cell r="F270">
            <v>3.2733668181816435</v>
          </cell>
          <cell r="G270">
            <v>10.229988238762648</v>
          </cell>
          <cell r="H270">
            <v>16.424212495008444</v>
          </cell>
          <cell r="I270">
            <v>17.456825935129181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0.14962870456816771</v>
          </cell>
          <cell r="E271">
            <v>0.83776381590936089</v>
          </cell>
          <cell r="F271">
            <v>3.2733668181816431</v>
          </cell>
          <cell r="G271">
            <v>10.229988238762648</v>
          </cell>
          <cell r="H271">
            <v>16.42421249500844</v>
          </cell>
          <cell r="I271">
            <v>17.456825935129178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0.14962606894243988</v>
          </cell>
          <cell r="E272">
            <v>0.83784777478435513</v>
          </cell>
          <cell r="F272">
            <v>3.2736944487727642</v>
          </cell>
          <cell r="G272">
            <v>10.231011339925519</v>
          </cell>
          <cell r="H272">
            <v>16.425855080523348</v>
          </cell>
          <cell r="I272">
            <v>17.45857179207821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0.14962606894243988</v>
          </cell>
          <cell r="E273">
            <v>0.83784777478435513</v>
          </cell>
          <cell r="F273">
            <v>3.2736944487727642</v>
          </cell>
          <cell r="G273">
            <v>10.231011339925519</v>
          </cell>
          <cell r="H273">
            <v>16.425855080523348</v>
          </cell>
          <cell r="I273">
            <v>17.45857179207821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5.5924339543159299E-2</v>
          </cell>
          <cell r="E274">
            <v>9.2573790806077305</v>
          </cell>
          <cell r="F274">
            <v>40.3712381865083</v>
          </cell>
          <cell r="G274">
            <v>121.62435910348</v>
          </cell>
          <cell r="H274">
            <v>132.508160754843</v>
          </cell>
          <cell r="I274">
            <v>265.57908900942999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5.5924339543159299E-2</v>
          </cell>
          <cell r="E275">
            <v>9.1884308709196727</v>
          </cell>
          <cell r="F275">
            <v>48.491512167934218</v>
          </cell>
          <cell r="G275">
            <v>157.26194565114173</v>
          </cell>
          <cell r="H275">
            <v>287.88239666493126</v>
          </cell>
          <cell r="I275">
            <v>326.02776473515524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13.490551914452361</v>
          </cell>
          <cell r="E276">
            <v>1.768408043057685</v>
          </cell>
          <cell r="F276">
            <v>1.9923860688343118</v>
          </cell>
          <cell r="G276">
            <v>1.9178011774314063</v>
          </cell>
          <cell r="H276">
            <v>0.78830624935032878</v>
          </cell>
          <cell r="I276">
            <v>0.17363811027723339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0.13333838140080045</v>
          </cell>
          <cell r="E277">
            <v>1.7503362548271523E-2</v>
          </cell>
          <cell r="F277">
            <v>1.9738884172309845E-2</v>
          </cell>
          <cell r="G277">
            <v>1.9037803702350625E-2</v>
          </cell>
          <cell r="H277">
            <v>7.9645549708739632E-3</v>
          </cell>
          <cell r="I277">
            <v>1.8684305795697318E-3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0.18279880642889404</v>
          </cell>
          <cell r="E278">
            <v>2.3962168605117646E-2</v>
          </cell>
          <cell r="F278">
            <v>2.6997101203716973E-2</v>
          </cell>
          <cell r="G278">
            <v>2.5986465818853777E-2</v>
          </cell>
          <cell r="H278">
            <v>1.0681656495261888E-2</v>
          </cell>
          <cell r="I278">
            <v>2.3528199224557371E-3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2.18051742149226E-4</v>
          </cell>
          <cell r="F279">
            <v>3.5918404001321997E-4</v>
          </cell>
          <cell r="G279">
            <v>3.6805996211721501E-4</v>
          </cell>
          <cell r="H279">
            <v>2.3387707257085401E-4</v>
          </cell>
          <cell r="I279">
            <v>1.8230420583000901E-4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5.3133611219630394E-2</v>
          </cell>
          <cell r="E280">
            <v>7.5549044023530271E-3</v>
          </cell>
          <cell r="F280">
            <v>7.9129285923169382E-3</v>
          </cell>
          <cell r="G280">
            <v>8.2784212518044603E-3</v>
          </cell>
          <cell r="H280">
            <v>3.2673854336242696E-3</v>
          </cell>
          <cell r="I280">
            <v>7.6818190703589902E-4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4722.2942505927604</v>
          </cell>
          <cell r="E281">
            <v>4316.9308130501004</v>
          </cell>
          <cell r="F281">
            <v>3627.6307186436602</v>
          </cell>
          <cell r="G281">
            <v>1100.01189321726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18.303011383184874</v>
          </cell>
          <cell r="E282">
            <v>17.112626687095638</v>
          </cell>
          <cell r="F282">
            <v>14.860125539347285</v>
          </cell>
          <cell r="G282">
            <v>4.7486101541851573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63.987726972801653</v>
          </cell>
          <cell r="E283">
            <v>58.494997466803589</v>
          </cell>
          <cell r="F283">
            <v>49.154887786499451</v>
          </cell>
          <cell r="G283">
            <v>14.9053102061959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1.6627308643742422</v>
          </cell>
          <cell r="G284">
            <v>0.83140193780932004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8.8232323873990701</v>
          </cell>
          <cell r="E285">
            <v>1.8968364473642321</v>
          </cell>
          <cell r="F285">
            <v>2.1521946320874603</v>
          </cell>
          <cell r="G285">
            <v>2.0222799895300252</v>
          </cell>
          <cell r="H285">
            <v>1.9693700417128148</v>
          </cell>
          <cell r="I285">
            <v>0.27698799376478583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8.0796140113179898E-2</v>
          </cell>
          <cell r="E286">
            <v>1.7391494615513151E-2</v>
          </cell>
          <cell r="F286">
            <v>1.9743380556195747E-2</v>
          </cell>
          <cell r="G286">
            <v>1.8570258817043429E-2</v>
          </cell>
          <cell r="H286">
            <v>1.8141280875047461E-2</v>
          </cell>
          <cell r="I286">
            <v>2.6426437573169787E-3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0.11955599440920155</v>
          </cell>
          <cell r="E287">
            <v>2.5702390885694218E-2</v>
          </cell>
          <cell r="F287">
            <v>2.9162528890074018E-2</v>
          </cell>
          <cell r="G287">
            <v>2.7402167879810681E-2</v>
          </cell>
          <cell r="H287">
            <v>2.6685230917517726E-2</v>
          </cell>
          <cell r="I287">
            <v>3.753224847761322E-3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1.4680542998096201E-4</v>
          </cell>
          <cell r="F288">
            <v>1.9982836420960099E-4</v>
          </cell>
          <cell r="G288">
            <v>1.6870088569040601E-4</v>
          </cell>
          <cell r="H288">
            <v>1.30981800751103E-4</v>
          </cell>
          <cell r="I288">
            <v>1.0203311282606899E-4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3.2677515314727651E-2</v>
          </cell>
          <cell r="E289">
            <v>7.7882988027420663E-3</v>
          </cell>
          <cell r="F289">
            <v>7.9871377069274663E-3</v>
          </cell>
          <cell r="G289">
            <v>8.154018084210575E-3</v>
          </cell>
          <cell r="H289">
            <v>7.823689917663447E-3</v>
          </cell>
          <cell r="I289">
            <v>1.0864643610193872E-3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3901.1954319636902</v>
          </cell>
          <cell r="E290">
            <v>3569.7786265416698</v>
          </cell>
          <cell r="F290">
            <v>2524.6429937596499</v>
          </cell>
          <cell r="G290">
            <v>973.838309693827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18.043348219520119</v>
          </cell>
          <cell r="E291">
            <v>17.235956379555088</v>
          </cell>
          <cell r="F291">
            <v>12.959303462494839</v>
          </cell>
          <cell r="G291">
            <v>5.4935820949627354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53.222311486544221</v>
          </cell>
          <cell r="E292">
            <v>48.700936242041884</v>
          </cell>
          <cell r="F292">
            <v>34.442605644742827</v>
          </cell>
          <cell r="G292">
            <v>13.285652246846219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0.70632283540138996</v>
          </cell>
          <cell r="G293">
            <v>0.35317341557808168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1.5114228313959502E-3</v>
          </cell>
          <cell r="F294">
            <v>1.7206306213632828E-3</v>
          </cell>
          <cell r="G294">
            <v>2.9977411068841152E-3</v>
          </cell>
          <cell r="H294">
            <v>4.062097388167183E-3</v>
          </cell>
          <cell r="I294">
            <v>4.2053055085793213E-3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8.298089566728229E-4</v>
          </cell>
          <cell r="F295">
            <v>9.446692686348163E-4</v>
          </cell>
          <cell r="G295">
            <v>1.645834883929363E-3</v>
          </cell>
          <cell r="H295">
            <v>2.1278255021054764E-3</v>
          </cell>
          <cell r="I295">
            <v>2.0610271762785174E-3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6.0672643483151148E-3</v>
          </cell>
          <cell r="E296">
            <v>1.2318924923423803E-2</v>
          </cell>
          <cell r="F296">
            <v>1.5272287404294392E-2</v>
          </cell>
          <cell r="G296">
            <v>2.523038791293445E-2</v>
          </cell>
          <cell r="H296">
            <v>2.7123977866725005E-2</v>
          </cell>
          <cell r="I296">
            <v>2.4276278068036079E-2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4.036401520685835E-3</v>
          </cell>
          <cell r="E297">
            <v>8.195477308967242E-3</v>
          </cell>
          <cell r="F297">
            <v>1.0160276619587861E-2</v>
          </cell>
          <cell r="G297">
            <v>1.6785155597768421E-2</v>
          </cell>
          <cell r="H297">
            <v>1.6963305988361124E-2</v>
          </cell>
          <cell r="I297">
            <v>1.3955113530231895E-2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2.639663899560721E-3</v>
          </cell>
          <cell r="F298">
            <v>2.6124020383063999E-3</v>
          </cell>
          <cell r="G298">
            <v>4.1343568202409668E-3</v>
          </cell>
          <cell r="H298">
            <v>4.0550744301303138E-3</v>
          </cell>
          <cell r="I298">
            <v>4.2181733425211655E-3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1.4492415364920272E-3</v>
          </cell>
          <cell r="F299">
            <v>1.4342740924555258E-3</v>
          </cell>
          <cell r="G299">
            <v>2.2698653535283076E-3</v>
          </cell>
          <cell r="H299">
            <v>2.1241455729464108E-3</v>
          </cell>
          <cell r="I299">
            <v>2.0673310055129173E-3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2.5917923351867819E-2</v>
          </cell>
          <cell r="F302">
            <v>0.2580125894211967</v>
          </cell>
          <cell r="G302">
            <v>1.5702260483722263</v>
          </cell>
          <cell r="H302">
            <v>4.9876494131067961</v>
          </cell>
          <cell r="I302">
            <v>6.1381388512238573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1.8497409084088083E-2</v>
          </cell>
          <cell r="F303">
            <v>0.1841414665278262</v>
          </cell>
          <cell r="G303">
            <v>1.1206574375928531</v>
          </cell>
          <cell r="H303">
            <v>3.2421027051657973</v>
          </cell>
          <cell r="I303">
            <v>3.65130211267872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D304">
            <v>6.3415805664373981E-6</v>
          </cell>
          <cell r="E304">
            <v>5.604863697202837E-4</v>
          </cell>
          <cell r="F304">
            <v>3.2196812269556325E-3</v>
          </cell>
          <cell r="G304">
            <v>8.514472484768585E-3</v>
          </cell>
          <cell r="H304">
            <v>2.89773270517324E-2</v>
          </cell>
          <cell r="I304">
            <v>2.5408019911863148E-2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D305">
            <v>4.2188973435825339E-6</v>
          </cell>
          <cell r="E305">
            <v>3.7287777574598245E-4</v>
          </cell>
          <cell r="F305">
            <v>2.1419746123664987E-3</v>
          </cell>
          <cell r="G305">
            <v>5.6644688136757377E-3</v>
          </cell>
          <cell r="H305">
            <v>1.8103215251679353E-2</v>
          </cell>
          <cell r="I305">
            <v>1.4594515477393363E-2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142.39182121669</v>
          </cell>
          <cell r="E306">
            <v>103.92722072418501</v>
          </cell>
          <cell r="F306">
            <v>71.381119416753805</v>
          </cell>
          <cell r="G306">
            <v>33.4876390470871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1.4879079106903197</v>
          </cell>
          <cell r="E307">
            <v>1.1086109983882475</v>
          </cell>
          <cell r="F307">
            <v>0.78475528983776388</v>
          </cell>
          <cell r="G307">
            <v>0.38639255305925552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1.929428471770863</v>
          </cell>
          <cell r="E308">
            <v>1.4082279230919394</v>
          </cell>
          <cell r="F308">
            <v>0.96722384033541597</v>
          </cell>
          <cell r="G308">
            <v>0.45376204670849674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0.37178626591338271</v>
          </cell>
          <cell r="G309">
            <v>0.18581460005462255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2.695426774971264E-2</v>
          </cell>
          <cell r="F310">
            <v>3.4217941427040627E-2</v>
          </cell>
          <cell r="G310">
            <v>4.9320923537470196E-2</v>
          </cell>
          <cell r="H310">
            <v>2.9655815628819016E-2</v>
          </cell>
          <cell r="I310">
            <v>2.7474518212417139E-2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2.012414309571068E-2</v>
          </cell>
          <cell r="F311">
            <v>2.5547225252511387E-2</v>
          </cell>
          <cell r="G311">
            <v>3.6823160328339349E-2</v>
          </cell>
          <cell r="H311">
            <v>2.0965067961409959E-2</v>
          </cell>
          <cell r="I311">
            <v>1.7924783923511382E-2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3.0466425934777587E-3</v>
          </cell>
          <cell r="F312">
            <v>0.13686103991935394</v>
          </cell>
          <cell r="G312">
            <v>1.0399180532992987</v>
          </cell>
          <cell r="H312">
            <v>3.4776439998721393</v>
          </cell>
          <cell r="I312">
            <v>4.2671529862965478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2.1743638029743553E-3</v>
          </cell>
          <cell r="F313">
            <v>9.7676600424067422E-2</v>
          </cell>
          <cell r="G313">
            <v>0.74218097586971243</v>
          </cell>
          <cell r="H313">
            <v>2.2618017039470049</v>
          </cell>
          <cell r="I313">
            <v>2.5388318270848695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5.9566181919199081E-2</v>
          </cell>
          <cell r="F314">
            <v>7.1196618216901875E-2</v>
          </cell>
          <cell r="G314">
            <v>9.4634815612114634E-2</v>
          </cell>
          <cell r="H314">
            <v>2.9574263292810314E-2</v>
          </cell>
          <cell r="I314">
            <v>2.7352950351793366E-2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4.4472303226262805E-2</v>
          </cell>
          <cell r="F315">
            <v>5.3155624416578291E-2</v>
          </cell>
          <cell r="G315">
            <v>7.0654658063738177E-2</v>
          </cell>
          <cell r="H315">
            <v>2.0905392392564108E-2</v>
          </cell>
          <cell r="I315">
            <v>1.7848935467686958E-2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1.378979793814437</v>
          </cell>
          <cell r="E316">
            <v>1.738556225374964</v>
          </cell>
          <cell r="F316">
            <v>3.0641600829810187</v>
          </cell>
          <cell r="G316">
            <v>4.4526874049119165</v>
          </cell>
          <cell r="H316">
            <v>5.8428378245174883</v>
          </cell>
          <cell r="I316">
            <v>6.2038202539733778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7.8381047038338803E-3</v>
          </cell>
          <cell r="E317">
            <v>9.8819328529079903E-3</v>
          </cell>
          <cell r="F317">
            <v>1.7416649371836585E-2</v>
          </cell>
          <cell r="G317">
            <v>2.5309022111630997E-2</v>
          </cell>
          <cell r="H317">
            <v>3.3210620519252949E-2</v>
          </cell>
          <cell r="I317">
            <v>3.5262440343597934E-2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2.4449996344227561E-2</v>
          </cell>
          <cell r="E318">
            <v>3.0825464988917802E-2</v>
          </cell>
          <cell r="F318">
            <v>5.4329079485479097E-2</v>
          </cell>
          <cell r="G318">
            <v>7.8948358243119077E-2</v>
          </cell>
          <cell r="H318">
            <v>0.10359641532832435</v>
          </cell>
          <cell r="I318">
            <v>0.10999681301371239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2.1774077146593101E-5</v>
          </cell>
          <cell r="E319">
            <v>6.2699549920761506E-5</v>
          </cell>
          <cell r="F319">
            <v>4.9665041699799002E-4</v>
          </cell>
          <cell r="G319">
            <v>1.1534293179456599E-3</v>
          </cell>
          <cell r="H319">
            <v>1.35441136409715E-3</v>
          </cell>
          <cell r="I319">
            <v>2.4830772985338502E-3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6.0463059499002512E-4</v>
          </cell>
          <cell r="E320">
            <v>7.928387752483123E-4</v>
          </cell>
          <cell r="F320">
            <v>1.2889610232909422E-3</v>
          </cell>
          <cell r="G320">
            <v>2.1202311692417866E-3</v>
          </cell>
          <cell r="H320">
            <v>3.1095827587122797E-3</v>
          </cell>
          <cell r="I320">
            <v>3.4344215695551023E-3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2.3173852862360959E-2</v>
          </cell>
          <cell r="E321">
            <v>5.3828444332668632E-2</v>
          </cell>
          <cell r="F321">
            <v>0.19733273304355625</v>
          </cell>
          <cell r="G321">
            <v>0.84314326369609405</v>
          </cell>
          <cell r="H321">
            <v>2.1406887913527295</v>
          </cell>
          <cell r="I321">
            <v>4.272235558157603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3.4011294339818081E-2</v>
          </cell>
          <cell r="E322">
            <v>7.9001755768737664E-2</v>
          </cell>
          <cell r="F322">
            <v>0.28961699663356544</v>
          </cell>
          <cell r="G322">
            <v>1.2374460942046892</v>
          </cell>
          <cell r="H322">
            <v>3.1417993807538762</v>
          </cell>
          <cell r="I322">
            <v>6.2701813945465616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1.18602740922008E-3</v>
          </cell>
          <cell r="F323">
            <v>1.01170278013736E-2</v>
          </cell>
          <cell r="G323">
            <v>4.5963579303144902E-2</v>
          </cell>
          <cell r="H323">
            <v>9.2423347609489698E-2</v>
          </cell>
          <cell r="I323">
            <v>0.33281678706193701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1.698883678216566E-3</v>
          </cell>
          <cell r="E324">
            <v>3.7777212325417401E-3</v>
          </cell>
          <cell r="F324">
            <v>1.3894573669570707E-2</v>
          </cell>
          <cell r="G324">
            <v>5.8890871544419229E-2</v>
          </cell>
          <cell r="H324">
            <v>0.18509226924528746</v>
          </cell>
          <cell r="I324">
            <v>0.39400111027501367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1.563303625654843E-4</v>
          </cell>
          <cell r="E325">
            <v>9.8792611461554001E-4</v>
          </cell>
          <cell r="F325">
            <v>1.1736921393907687E-3</v>
          </cell>
          <cell r="G325">
            <v>6.5434430081049259E-3</v>
          </cell>
          <cell r="H325">
            <v>2.9275139658524223E-2</v>
          </cell>
          <cell r="I325">
            <v>5.4742455123130564E-2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4.1281532264085189E-4</v>
          </cell>
          <cell r="E326">
            <v>2.53902237410455E-3</v>
          </cell>
          <cell r="F326">
            <v>2.9406966209486298E-3</v>
          </cell>
          <cell r="G326">
            <v>1.4757548859848731E-2</v>
          </cell>
          <cell r="H326">
            <v>6.0030572681118277E-2</v>
          </cell>
          <cell r="I326">
            <v>0.10293898490231093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1.5218123747015401E-5</v>
          </cell>
          <cell r="F327">
            <v>1.3084189770433001E-5</v>
          </cell>
          <cell r="G327">
            <v>1.3500762985909799E-4</v>
          </cell>
          <cell r="H327">
            <v>4.5553402934906198E-4</v>
          </cell>
          <cell r="I327">
            <v>9.7980235953024097E-4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2.1880220187675605E-5</v>
          </cell>
          <cell r="F328">
            <v>2.7038271865414073E-5</v>
          </cell>
          <cell r="G328">
            <v>1.4545708344909289E-4</v>
          </cell>
          <cell r="H328">
            <v>6.392454133217478E-4</v>
          </cell>
          <cell r="I328">
            <v>1.2397029716168628E-3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4.6384048041812664E-4</v>
          </cell>
          <cell r="E329">
            <v>1.1383492536853599E-3</v>
          </cell>
          <cell r="F329">
            <v>1.043602153138011E-3</v>
          </cell>
          <cell r="G329">
            <v>2.1027995730679558E-3</v>
          </cell>
          <cell r="H329">
            <v>2.6019139619629223E-2</v>
          </cell>
          <cell r="I329">
            <v>5.1087979948874936E-2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1.685585043025738E-3</v>
          </cell>
          <cell r="E330">
            <v>4.0828418924412479E-3</v>
          </cell>
          <cell r="F330">
            <v>3.6780005002253601E-3</v>
          </cell>
          <cell r="G330">
            <v>6.7461277111055869E-3</v>
          </cell>
          <cell r="H330">
            <v>7.3712799048534852E-2</v>
          </cell>
          <cell r="I330">
            <v>0.13290040761549665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4.2835429201873904E-6</v>
          </cell>
          <cell r="F331">
            <v>6.2864381073630001E-6</v>
          </cell>
          <cell r="G331">
            <v>3.1597293589969301E-5</v>
          </cell>
          <cell r="H331">
            <v>3.9806306999115999E-4</v>
          </cell>
          <cell r="I331">
            <v>8.8335322178089803E-4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1.0858097216554814E-5</v>
          </cell>
          <cell r="E332">
            <v>2.556158739914965E-5</v>
          </cell>
          <cell r="F332">
            <v>2.3732386941576283E-5</v>
          </cell>
          <cell r="G332">
            <v>4.5912293694474797E-5</v>
          </cell>
          <cell r="H332">
            <v>5.6647591624649891E-4</v>
          </cell>
          <cell r="I332">
            <v>1.1115345032431181E-3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1.1339687079892924E-4</v>
          </cell>
          <cell r="E333">
            <v>3.4110767536501863E-4</v>
          </cell>
          <cell r="F333">
            <v>4.1811038496946475E-4</v>
          </cell>
          <cell r="G333">
            <v>6.7665846188219288E-4</v>
          </cell>
          <cell r="H333">
            <v>3.3341493410008372E-3</v>
          </cell>
          <cell r="I333">
            <v>7.6661986964783402E-3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6.197552520918572E-4</v>
          </cell>
          <cell r="E334">
            <v>1.8319153975454054E-3</v>
          </cell>
          <cell r="F334">
            <v>2.2088408224080441E-3</v>
          </cell>
          <cell r="G334">
            <v>3.3024055956387176E-3</v>
          </cell>
          <cell r="H334">
            <v>1.414912719576062E-2</v>
          </cell>
          <cell r="I334">
            <v>2.9543825268118055E-2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2.5098092634820002E-6</v>
          </cell>
          <cell r="F335">
            <v>2.3545352348045798E-6</v>
          </cell>
          <cell r="G335">
            <v>8.5316694399297599E-6</v>
          </cell>
          <cell r="H335">
            <v>5.1815567283746702E-5</v>
          </cell>
          <cell r="I335">
            <v>1.49032364049829E-4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2.3293269230769201E-6</v>
          </cell>
          <cell r="E336">
            <v>7.120136482351272E-6</v>
          </cell>
          <cell r="F336">
            <v>9.1176410148075482E-6</v>
          </cell>
          <cell r="G336">
            <v>1.4183912489231773E-5</v>
          </cell>
          <cell r="H336">
            <v>7.2768565527701822E-5</v>
          </cell>
          <cell r="I336">
            <v>1.6676795450445972E-4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4.4210493280967029E-5</v>
          </cell>
          <cell r="F337">
            <v>1.2388409960903158E-4</v>
          </cell>
          <cell r="G337">
            <v>1.1070575132592085E-4</v>
          </cell>
          <cell r="H337">
            <v>1.8609053141935281E-4</v>
          </cell>
          <cell r="I337">
            <v>8.1281103073029383E-5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3.496716984830962E-4</v>
          </cell>
          <cell r="F338">
            <v>9.5401115964691835E-4</v>
          </cell>
          <cell r="G338">
            <v>7.937199227673955E-4</v>
          </cell>
          <cell r="H338">
            <v>1.1823697010537064E-3</v>
          </cell>
          <cell r="I338">
            <v>4.7751030799690793E-4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1.1971906801462199E-6</v>
          </cell>
          <cell r="F339">
            <v>1.3381103860570201E-6</v>
          </cell>
          <cell r="G339">
            <v>1.6411910223567501E-6</v>
          </cell>
          <cell r="H339">
            <v>3.03046930749171E-6</v>
          </cell>
          <cell r="I339">
            <v>1.34240425718299E-6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1.1971906801462199E-6</v>
          </cell>
          <cell r="F340">
            <v>2.5012554708600676E-6</v>
          </cell>
          <cell r="G340">
            <v>2.181704126797012E-6</v>
          </cell>
          <cell r="H340">
            <v>4.2790084958647046E-6</v>
          </cell>
          <cell r="I340">
            <v>1.8567899405839332E-6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1.6090034978577649E-2</v>
          </cell>
          <cell r="E341">
            <v>0.3145578362813255</v>
          </cell>
          <cell r="F341">
            <v>0.70176568467383937</v>
          </cell>
          <cell r="G341">
            <v>1.4880881580497658</v>
          </cell>
          <cell r="H341">
            <v>2.2688756741733989</v>
          </cell>
          <cell r="I341">
            <v>2.3766815485980599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8.8813180387373094E-3</v>
          </cell>
          <cell r="E342">
            <v>0.17362847186541505</v>
          </cell>
          <cell r="F342">
            <v>0.38735802890165988</v>
          </cell>
          <cell r="G342">
            <v>0.82138940150937112</v>
          </cell>
          <cell r="H342">
            <v>1.1801459112849007</v>
          </cell>
          <cell r="I342">
            <v>1.1223704611194227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3.95449959995684E-4</v>
          </cell>
          <cell r="E343">
            <v>3.1505229795884299E-2</v>
          </cell>
          <cell r="F343">
            <v>7.57615855151266E-2</v>
          </cell>
          <cell r="G343">
            <v>0.14216419153391099</v>
          </cell>
          <cell r="H343">
            <v>0.149982858364302</v>
          </cell>
          <cell r="I343">
            <v>0.286216650602649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1.8669419300538905E-3</v>
          </cell>
          <cell r="E344">
            <v>3.360922331016513E-2</v>
          </cell>
          <cell r="F344">
            <v>0.10648719794527246</v>
          </cell>
          <cell r="G344">
            <v>0.22601590653668832</v>
          </cell>
          <cell r="H344">
            <v>0.34474531877045561</v>
          </cell>
          <cell r="I344">
            <v>0.36116741279920095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15.464201841584799</v>
          </cell>
          <cell r="E345">
            <v>16.3676479999659</v>
          </cell>
          <cell r="F345">
            <v>336.50845923420798</v>
          </cell>
          <cell r="G345">
            <v>409.64680920782001</v>
          </cell>
          <cell r="H345">
            <v>86.681484224404898</v>
          </cell>
          <cell r="I345">
            <v>125.327316618742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0.2967270762110279</v>
          </cell>
          <cell r="E346">
            <v>0.34319595395341634</v>
          </cell>
          <cell r="F346">
            <v>5.9700430804505622</v>
          </cell>
          <cell r="G346">
            <v>7.2446472675281166</v>
          </cell>
          <cell r="H346">
            <v>1.5471225521935887</v>
          </cell>
          <cell r="I346">
            <v>2.2362073414342216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0.27418797591462446</v>
          </cell>
          <cell r="E347">
            <v>0.29020652482209119</v>
          </cell>
          <cell r="F347">
            <v>5.9664620431597113</v>
          </cell>
          <cell r="G347">
            <v>7.2632412980109811</v>
          </cell>
          <cell r="H347">
            <v>1.5369057486596609</v>
          </cell>
          <cell r="I347">
            <v>2.2221155428854913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2.3485598147156471E-2</v>
          </cell>
          <cell r="E348">
            <v>5.0373986624455885E-2</v>
          </cell>
          <cell r="F348">
            <v>1.4937450431722087E-2</v>
          </cell>
          <cell r="G348">
            <v>2.7173219737769848E-3</v>
          </cell>
          <cell r="H348">
            <v>2.7358091104002216E-3</v>
          </cell>
          <cell r="I348">
            <v>3.3848257032876275E-3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3.7104274600899393E-3</v>
          </cell>
          <cell r="F349">
            <v>7.6870474949545476E-3</v>
          </cell>
          <cell r="G349">
            <v>1.7978312639577469E-3</v>
          </cell>
          <cell r="H349">
            <v>1.2416255748963188E-2</v>
          </cell>
          <cell r="I349">
            <v>1.784034272255455E-2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1.5933852790887099E-6</v>
          </cell>
          <cell r="E350">
            <v>1.66808833593764E-6</v>
          </cell>
          <cell r="F350">
            <v>3.9444032091868004E-6</v>
          </cell>
          <cell r="G350">
            <v>2.31955132181003E-6</v>
          </cell>
          <cell r="H350">
            <v>2.7134118404144002E-6</v>
          </cell>
          <cell r="I350">
            <v>6.4347284950310498E-6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0.95961928646692307</v>
          </cell>
          <cell r="E351">
            <v>0.95962095455525909</v>
          </cell>
          <cell r="F351">
            <v>0.95962489895846825</v>
          </cell>
          <cell r="G351">
            <v>0.95962721850979005</v>
          </cell>
          <cell r="H351">
            <v>0.95963350160956373</v>
          </cell>
          <cell r="I351">
            <v>0.48127559269200276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9.6981531870633325E-2</v>
          </cell>
          <cell r="E352">
            <v>0.16403015685108535</v>
          </cell>
          <cell r="F352">
            <v>0.32801666877712515</v>
          </cell>
          <cell r="G352">
            <v>7.5198282758464057</v>
          </cell>
          <cell r="H352">
            <v>17.903304141570427</v>
          </cell>
          <cell r="I352">
            <v>17.669296324349553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6.625334518367583E-2</v>
          </cell>
          <cell r="E353">
            <v>0.11205789796024274</v>
          </cell>
          <cell r="F353">
            <v>0.22408597970466809</v>
          </cell>
          <cell r="G353">
            <v>5.1372026082883497</v>
          </cell>
          <cell r="H353">
            <v>11.518728479430015</v>
          </cell>
          <cell r="I353">
            <v>10.286534440310762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2.46270469480761E-4</v>
          </cell>
          <cell r="E354">
            <v>1.02635379676317E-3</v>
          </cell>
          <cell r="F354">
            <v>1.3260746123822499E-2</v>
          </cell>
          <cell r="G354">
            <v>0.57939956770066903</v>
          </cell>
          <cell r="H354">
            <v>0.59332389314309597</v>
          </cell>
          <cell r="I354">
            <v>1.45576051325164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7.5331712011991415E-3</v>
          </cell>
          <cell r="E355">
            <v>1.2443199425271763E-2</v>
          </cell>
          <cell r="F355">
            <v>2.5018642285668382E-2</v>
          </cell>
          <cell r="G355">
            <v>0.57057202423622544</v>
          </cell>
          <cell r="H355">
            <v>1.8880096507782596</v>
          </cell>
          <cell r="I355">
            <v>1.8635826390427486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2.7382046708342392E-2</v>
          </cell>
          <cell r="E356">
            <v>2.414813835395602E-2</v>
          </cell>
          <cell r="F356">
            <v>1.8272402760148944E-2</v>
          </cell>
          <cell r="G356">
            <v>9.1403296953204809E-3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3.9728872271489149E-2</v>
          </cell>
          <cell r="E357">
            <v>3.4713235441562462E-2</v>
          </cell>
          <cell r="F357">
            <v>2.5907946025022423E-2</v>
          </cell>
          <cell r="G357">
            <v>1.2959826439122466E-2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1.2999529401395854E-3</v>
          </cell>
          <cell r="G358">
            <v>6.4998390373414679E-4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6.135180486899288E-2</v>
          </cell>
          <cell r="E359">
            <v>0.11326818844238261</v>
          </cell>
          <cell r="F359">
            <v>0.16690867645246257</v>
          </cell>
          <cell r="G359">
            <v>0.21369678981494947</v>
          </cell>
          <cell r="H359">
            <v>0.91495728213359317</v>
          </cell>
          <cell r="I359">
            <v>1.0775445565015724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4.5872129695013121E-2</v>
          </cell>
          <cell r="E360">
            <v>8.4689489439521731E-2</v>
          </cell>
          <cell r="F360">
            <v>0.12479594479411815</v>
          </cell>
          <cell r="G360">
            <v>0.15977894829225497</v>
          </cell>
          <cell r="H360">
            <v>0.64744331622486717</v>
          </cell>
          <cell r="I360">
            <v>0.68165075139410281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2.9111823396642299E-4</v>
          </cell>
          <cell r="E361">
            <v>1.4164636434983501E-3</v>
          </cell>
          <cell r="F361">
            <v>4.1674651781910196E-3</v>
          </cell>
          <cell r="G361">
            <v>5.3571491117711898E-3</v>
          </cell>
          <cell r="H361">
            <v>6.5622571580385104E-3</v>
          </cell>
          <cell r="I361">
            <v>6.4423996300159395E-2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4.5121612497600015E-3</v>
          </cell>
          <cell r="E362">
            <v>7.8084378647371219E-3</v>
          </cell>
          <cell r="F362">
            <v>1.1630995850504909E-2</v>
          </cell>
          <cell r="G362">
            <v>1.4786297086564596E-2</v>
          </cell>
          <cell r="H362">
            <v>6.3127519265855303E-2</v>
          </cell>
          <cell r="I362">
            <v>7.4253865345296571E-2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0.19376512100060395</v>
          </cell>
          <cell r="E363">
            <v>1.0849087185344004</v>
          </cell>
          <cell r="F363">
            <v>4.2389468365191458</v>
          </cell>
          <cell r="G363">
            <v>13.200437054599789</v>
          </cell>
          <cell r="H363">
            <v>22.324277093069568</v>
          </cell>
          <cell r="I363">
            <v>22.896092842755795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0.14962870456816757</v>
          </cell>
          <cell r="E364">
            <v>0.83778486701178478</v>
          </cell>
          <cell r="F364">
            <v>3.2733864619510893</v>
          </cell>
          <cell r="G364">
            <v>10.193600819454243</v>
          </cell>
          <cell r="H364">
            <v>16.165725712266919</v>
          </cell>
          <cell r="I364">
            <v>15.065296135704642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3.4664177178970801E-4</v>
          </cell>
          <cell r="E365">
            <v>5.7946610179827898E-2</v>
          </cell>
          <cell r="F365">
            <v>0.256496460803043</v>
          </cell>
          <cell r="G365">
            <v>0.79255779978443197</v>
          </cell>
          <cell r="H365">
            <v>0.91001202140473803</v>
          </cell>
          <cell r="I365">
            <v>1.92739262350865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1.5549297834785557E-2</v>
          </cell>
          <cell r="E366">
            <v>8.5446322716104806E-2</v>
          </cell>
          <cell r="F366">
            <v>0.33408747576075543</v>
          </cell>
          <cell r="G366">
            <v>1.0395730924170152</v>
          </cell>
          <cell r="H366">
            <v>1.9406998610713257</v>
          </cell>
          <cell r="I366">
            <v>2.3227675586063543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8.9096573176937893E-2</v>
          </cell>
          <cell r="F367">
            <v>0.60522029206887662</v>
          </cell>
          <cell r="G367">
            <v>0.28584060349954848</v>
          </cell>
          <cell r="H367">
            <v>0.68325609231266571</v>
          </cell>
          <cell r="I367">
            <v>0.29492887191260808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1.8994239320715002E-4</v>
          </cell>
          <cell r="F368">
            <v>1.3490626394495212E-3</v>
          </cell>
          <cell r="G368">
            <v>6.5713708584706028E-4</v>
          </cell>
          <cell r="H368">
            <v>1.8157203222441735E-3</v>
          </cell>
          <cell r="I368">
            <v>8.1744064158575718E-4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1.5797264747684022E-3</v>
          </cell>
          <cell r="F369">
            <v>1.0730856242355962E-2</v>
          </cell>
          <cell r="G369">
            <v>5.0680958067295841E-3</v>
          </cell>
          <cell r="H369">
            <v>1.2114469721855774E-2</v>
          </cell>
          <cell r="I369">
            <v>5.2292353175994359E-3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5.0977811007045198E-6</v>
          </cell>
          <cell r="F370">
            <v>2.5841221468094401E-5</v>
          </cell>
          <cell r="G370">
            <v>6.3193219367979099E-6</v>
          </cell>
          <cell r="H370">
            <v>2.6431011656138899E-5</v>
          </cell>
          <cell r="I370">
            <v>6.5067842174645103E-6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5.0977811007045198E-6</v>
          </cell>
          <cell r="F371">
            <v>3.0908996445231892E-5</v>
          </cell>
          <cell r="G371">
            <v>1.51230875810749E-5</v>
          </cell>
          <cell r="H371">
            <v>4.1318180055106519E-5</v>
          </cell>
          <cell r="I371">
            <v>2.176453187521229E-5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3.662715714351352E-4</v>
          </cell>
          <cell r="F372">
            <v>7.0632398089060888E-4</v>
          </cell>
          <cell r="G372">
            <v>1.3093158541897228E-3</v>
          </cell>
          <cell r="H372">
            <v>2.3505012463929179E-3</v>
          </cell>
          <cell r="I372">
            <v>2.5665200172708458E-2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7.8750563091852573E-4</v>
          </cell>
          <cell r="F373">
            <v>1.4790733814310098E-3</v>
          </cell>
          <cell r="G373">
            <v>2.6026364351270591E-3</v>
          </cell>
          <cell r="H373">
            <v>4.1660487718072391E-3</v>
          </cell>
          <cell r="I373">
            <v>4.2515768188278284E-2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2.6575268125821E-5</v>
          </cell>
          <cell r="F374">
            <v>2.93170914354299E-5</v>
          </cell>
          <cell r="G374">
            <v>5.1221795915017503E-5</v>
          </cell>
          <cell r="H374">
            <v>1.05903044227622E-4</v>
          </cell>
          <cell r="I374">
            <v>1.9781976416192301E-3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2.6575268125821E-5</v>
          </cell>
          <cell r="F375">
            <v>5.5861923015290433E-5</v>
          </cell>
          <cell r="G375">
            <v>1.034907629032867E-4</v>
          </cell>
          <cell r="H375">
            <v>1.9731510081197486E-4</v>
          </cell>
          <cell r="I375">
            <v>2.0457144163498068E-3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7.82964959793227E-2</v>
          </cell>
          <cell r="F376">
            <v>0.34894951139692948</v>
          </cell>
          <cell r="G376">
            <v>0.55254957505853008</v>
          </cell>
          <cell r="H376">
            <v>0.89979248309382709</v>
          </cell>
          <cell r="I376">
            <v>0.34899275610730596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1.1799736762544192E-4</v>
          </cell>
          <cell r="F377">
            <v>5.464412005801619E-4</v>
          </cell>
          <cell r="G377">
            <v>8.9803107411523856E-4</v>
          </cell>
          <cell r="H377">
            <v>1.6537718248596396E-3</v>
          </cell>
          <cell r="I377">
            <v>6.6975867577863618E-4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1.3882357443142333E-3</v>
          </cell>
          <cell r="F378">
            <v>6.1870480744136477E-3</v>
          </cell>
          <cell r="G378">
            <v>9.7969782811796191E-3</v>
          </cell>
          <cell r="H378">
            <v>1.595376743074161E-2</v>
          </cell>
          <cell r="I378">
            <v>6.1878148245976278E-3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3.0408944424083901E-6</v>
          </cell>
          <cell r="F379">
            <v>9.4694513137287308E-6</v>
          </cell>
          <cell r="G379">
            <v>8.0383697248354606E-6</v>
          </cell>
          <cell r="H379">
            <v>1.5100084276521399E-5</v>
          </cell>
          <cell r="I379">
            <v>4.1930179261978402E-6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3.0408944424083901E-6</v>
          </cell>
          <cell r="F380">
            <v>1.2510345756137101E-5</v>
          </cell>
          <cell r="G380">
            <v>1.9733118248759284E-5</v>
          </cell>
          <cell r="H380">
            <v>3.6532865760802765E-5</v>
          </cell>
          <cell r="I380">
            <v>1.5248364318607626E-5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3.5055203774985652E-2</v>
          </cell>
          <cell r="E381">
            <v>0.50789182254028931</v>
          </cell>
          <cell r="F381">
            <v>19.36346802372174</v>
          </cell>
          <cell r="G381">
            <v>38.376939278627702</v>
          </cell>
          <cell r="H381">
            <v>27.688195078895919</v>
          </cell>
          <cell r="I381">
            <v>0.413810956806972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5.9263460680046707E-5</v>
          </cell>
          <cell r="E382">
            <v>8.8812517518251414E-4</v>
          </cell>
          <cell r="F382">
            <v>3.5716187790685944E-2</v>
          </cell>
          <cell r="G382">
            <v>7.4669062078369999E-2</v>
          </cell>
          <cell r="H382">
            <v>6.0314002222750761E-2</v>
          </cell>
          <cell r="I382">
            <v>9.2631014662628789E-4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4.7824288915396479E-4</v>
          </cell>
          <cell r="E383">
            <v>6.9289471015046315E-3</v>
          </cell>
          <cell r="F383">
            <v>0.26416736730861839</v>
          </cell>
          <cell r="G383">
            <v>0.52355988101811213</v>
          </cell>
          <cell r="H383">
            <v>0.37773799561931648</v>
          </cell>
          <cell r="I383">
            <v>5.6454427940923878E-3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1.8706682872467299E-5</v>
          </cell>
          <cell r="F384">
            <v>6.5807685113848397E-4</v>
          </cell>
          <cell r="G384">
            <v>1.0377384619500601E-3</v>
          </cell>
          <cell r="H384">
            <v>1.09726483078406E-3</v>
          </cell>
          <cell r="I384">
            <v>6.08702400863384E-6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1.9538609736039733E-5</v>
          </cell>
          <cell r="F385">
            <v>6.7752900340405304E-4</v>
          </cell>
          <cell r="G385">
            <v>1.712313111229381E-3</v>
          </cell>
          <cell r="H385">
            <v>1.4545409719053486E-3</v>
          </cell>
          <cell r="I385">
            <v>2.191942620911999E-5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6.7584451398146006E-2</v>
          </cell>
          <cell r="F386">
            <v>0.52616685957253673</v>
          </cell>
          <cell r="G386">
            <v>0.90821115510838801</v>
          </cell>
          <cell r="H386">
            <v>2.0319404250053901</v>
          </cell>
          <cell r="I386">
            <v>0.48661073736903404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6.7610974054799422E-5</v>
          </cell>
          <cell r="F387">
            <v>5.498733696481324E-4</v>
          </cell>
          <cell r="G387">
            <v>9.8751819264164282E-4</v>
          </cell>
          <cell r="H387">
            <v>2.4999481382747073E-3</v>
          </cell>
          <cell r="I387">
            <v>6.2608831135821537E-4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1.1983058758536513E-3</v>
          </cell>
          <cell r="F388">
            <v>9.3291996378109393E-3</v>
          </cell>
          <cell r="G388">
            <v>1.610303466504235E-2</v>
          </cell>
          <cell r="H388">
            <v>3.6027312500095637E-2</v>
          </cell>
          <cell r="I388">
            <v>8.6278499533516441E-3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1.6696244341126501E-6</v>
          </cell>
          <cell r="F389">
            <v>1.06784502400887E-5</v>
          </cell>
          <cell r="G389">
            <v>9.7685490448320805E-6</v>
          </cell>
          <cell r="H389">
            <v>2.9725661908974599E-5</v>
          </cell>
          <cell r="I389">
            <v>3.5232053309539798E-6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1.6696244341126501E-6</v>
          </cell>
          <cell r="F390">
            <v>1.2348074674201301E-5</v>
          </cell>
          <cell r="G390">
            <v>2.1356160067249118E-5</v>
          </cell>
          <cell r="H390">
            <v>5.4561286592246559E-5</v>
          </cell>
          <cell r="I390">
            <v>1.3699097508620187E-5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6.9294311163055404</v>
          </cell>
          <cell r="E391">
            <v>8.3421271076998682</v>
          </cell>
          <cell r="F391">
            <v>14.903390546818679</v>
          </cell>
          <cell r="G391">
            <v>23.712937491530283</v>
          </cell>
          <cell r="H391">
            <v>3.0887961054013719</v>
          </cell>
          <cell r="I391">
            <v>0.28450476623794763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8.2686025357955051E-3</v>
          </cell>
          <cell r="E392">
            <v>1.0000863603194224E-2</v>
          </cell>
          <cell r="F392">
            <v>1.8453097450491257E-2</v>
          </cell>
          <cell r="G392">
            <v>3.1581589112868728E-2</v>
          </cell>
          <cell r="H392">
            <v>4.4277623276146984E-3</v>
          </cell>
          <cell r="I392">
            <v>4.436711950693285E-4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9.4535213046460273E-2</v>
          </cell>
          <cell r="E393">
            <v>0.1138080096548412</v>
          </cell>
          <cell r="F393">
            <v>0.20332047130721265</v>
          </cell>
          <cell r="G393">
            <v>0.32350528637831294</v>
          </cell>
          <cell r="H393">
            <v>4.2139101028668094E-2</v>
          </cell>
          <cell r="I393">
            <v>3.881374709931067E-3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1.0662010509094101E-5</v>
          </cell>
          <cell r="F394">
            <v>1.4525511802461E-4</v>
          </cell>
          <cell r="G394">
            <v>3.3028628395233598E-4</v>
          </cell>
          <cell r="H394">
            <v>1.0967847135933899E-5</v>
          </cell>
          <cell r="I394">
            <v>2.39529736470434E-6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1.6724323911077458E-4</v>
          </cell>
          <cell r="E395">
            <v>2.0700108248481339E-4</v>
          </cell>
          <cell r="F395">
            <v>3.5231502044913161E-4</v>
          </cell>
          <cell r="G395">
            <v>5.9912549999304734E-4</v>
          </cell>
          <cell r="H395">
            <v>8.5727918155307115E-5</v>
          </cell>
          <cell r="I395">
            <v>9.3834689618317698E-6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1.2872545180783301E-2</v>
          </cell>
          <cell r="F396">
            <v>4.51726994187703E-2</v>
          </cell>
          <cell r="G396">
            <v>4.7023391485583398E-2</v>
          </cell>
          <cell r="H396">
            <v>4.67024223603974E-2</v>
          </cell>
          <cell r="I396">
            <v>2.0767215624296918E-2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8.6020458526442658E-6</v>
          </cell>
          <cell r="F397">
            <v>3.1151691794948787E-5</v>
          </cell>
          <cell r="G397">
            <v>3.3605560144718594E-5</v>
          </cell>
          <cell r="H397">
            <v>3.8412434761368322E-5</v>
          </cell>
          <cell r="I397">
            <v>1.8380367965751693E-5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2.2823661668055473E-4</v>
          </cell>
          <cell r="F398">
            <v>8.0093438685762926E-4</v>
          </cell>
          <cell r="G398">
            <v>8.3374807598552087E-4</v>
          </cell>
          <cell r="H398">
            <v>8.2805713404959954E-4</v>
          </cell>
          <cell r="I398">
            <v>3.6821304298398724E-4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1.40257197896437E-7</v>
          </cell>
          <cell r="F399">
            <v>3.49380141407078E-7</v>
          </cell>
          <cell r="G399">
            <v>1.66043397302651E-7</v>
          </cell>
          <cell r="H399">
            <v>3.6021843104734899E-7</v>
          </cell>
          <cell r="I399">
            <v>1.2292648744666E-7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1.40257197896437E-7</v>
          </cell>
          <cell r="F400">
            <v>4.8963733930351495E-7</v>
          </cell>
          <cell r="G400">
            <v>4.1111240879997347E-7</v>
          </cell>
          <cell r="H400">
            <v>6.6486620802709701E-7</v>
          </cell>
          <cell r="I400">
            <v>1.8401077364750141E-7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45.997158350548688</v>
          </cell>
          <cell r="E401">
            <v>58.389631945267652</v>
          </cell>
          <cell r="F401">
            <v>108.75183205446731</v>
          </cell>
          <cell r="G401">
            <v>185.92304649854833</v>
          </cell>
          <cell r="H401">
            <v>84.465949209279742</v>
          </cell>
          <cell r="I401">
            <v>0.45174999806242666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3.6364442225604754E-2</v>
          </cell>
          <cell r="E402">
            <v>4.6310975991433426E-2</v>
          </cell>
          <cell r="F402">
            <v>8.9625019188606381E-2</v>
          </cell>
          <cell r="G402">
            <v>0.16709017249685373</v>
          </cell>
          <cell r="H402">
            <v>8.2643953852670024E-2</v>
          </cell>
          <cell r="I402">
            <v>4.7088066766406181E-4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0.62751921351362472</v>
          </cell>
          <cell r="E403">
            <v>0.79658433758891778</v>
          </cell>
          <cell r="F403">
            <v>1.4836539161591724</v>
          </cell>
          <cell r="G403">
            <v>2.5364672100756893</v>
          </cell>
          <cell r="H403">
            <v>1.152332185665482</v>
          </cell>
          <cell r="I403">
            <v>6.1630286229526236E-3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9.3035333325367395E-6</v>
          </cell>
          <cell r="F404">
            <v>8.1418939048624901E-4</v>
          </cell>
          <cell r="G404">
            <v>2.0765497756757502E-3</v>
          </cell>
          <cell r="H404">
            <v>2.1734412373580201E-5</v>
          </cell>
          <cell r="I404">
            <v>1.7311514103033699E-6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7.2452570216360119E-4</v>
          </cell>
          <cell r="E405">
            <v>8.7894962711168145E-4</v>
          </cell>
          <cell r="F405">
            <v>1.6931939526372564E-3</v>
          </cell>
          <cell r="G405">
            <v>3.1521624598978117E-3</v>
          </cell>
          <cell r="H405">
            <v>1.5591736589952183E-3</v>
          </cell>
          <cell r="I405">
            <v>9.1518980045905772E-6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0.89432212212229212</v>
          </cell>
          <cell r="E406">
            <v>0.14019849921372241</v>
          </cell>
          <cell r="F406">
            <v>0.20109277455576752</v>
          </cell>
          <cell r="G406">
            <v>0.10874852238541</v>
          </cell>
          <cell r="H406">
            <v>7.3244913970121894E-2</v>
          </cell>
          <cell r="I406">
            <v>2.71133759554535E-2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4.7151982602222067E-4</v>
          </cell>
          <cell r="E407">
            <v>7.4563662787145599E-5</v>
          </cell>
          <cell r="F407">
            <v>1.0870894179839744E-4</v>
          </cell>
          <cell r="G407">
            <v>6.2073659113197669E-5</v>
          </cell>
          <cell r="H407">
            <v>4.9052044856582184E-5</v>
          </cell>
          <cell r="I407">
            <v>1.9482941422566203E-5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1.2200847505079005E-2</v>
          </cell>
          <cell r="E408">
            <v>1.9126671106919851E-3</v>
          </cell>
          <cell r="F408">
            <v>2.7434212081277995E-3</v>
          </cell>
          <cell r="G408">
            <v>1.4836087637845861E-3</v>
          </cell>
          <cell r="H408">
            <v>9.9924848526769311E-4</v>
          </cell>
          <cell r="I408">
            <v>3.6989598847821976E-4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1.8117360491098499E-7</v>
          </cell>
          <cell r="F409">
            <v>3.9143417689730399E-7</v>
          </cell>
          <cell r="G409">
            <v>2.9162000853189999E-7</v>
          </cell>
          <cell r="H409">
            <v>4.3678195029830103E-7</v>
          </cell>
          <cell r="I409">
            <v>1.14779537627779E-7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9.8090918151685768E-6</v>
          </cell>
          <cell r="E410">
            <v>1.0598223737615853E-6</v>
          </cell>
          <cell r="F410">
            <v>1.3971622842181397E-6</v>
          </cell>
          <cell r="G410">
            <v>7.3474825687888389E-7</v>
          </cell>
          <cell r="H410">
            <v>8.3967345874260305E-7</v>
          </cell>
          <cell r="I410">
            <v>1.8886029254339155E-7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7.4600463012151202E-3</v>
          </cell>
          <cell r="E411">
            <v>7.7461943368044303E-3</v>
          </cell>
          <cell r="F411">
            <v>7.4556513661276696E-3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1.3161227425770668E-3</v>
          </cell>
          <cell r="E412">
            <v>1.0955642629844114E-3</v>
          </cell>
          <cell r="F412">
            <v>6.6315898810116887E-4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1.3227032448962972E-4</v>
          </cell>
          <cell r="E413">
            <v>1.3734387121993672E-4</v>
          </cell>
          <cell r="F413">
            <v>1.3219240010864662E-4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1.27023171498305</v>
          </cell>
          <cell r="E415">
            <v>1.26941180962525</v>
          </cell>
          <cell r="F415">
            <v>1.26375404442051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0.24206632006168191</v>
          </cell>
          <cell r="E416">
            <v>0.19378180074659371</v>
          </cell>
          <cell r="F416">
            <v>0.12104747051717436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1.7329218485444033E-2</v>
          </cell>
          <cell r="E417">
            <v>1.7318032873468628E-2</v>
          </cell>
          <cell r="F417">
            <v>1.724084644502747E-2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2.2838823939575021E-3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3.3994896051701314E-2</v>
          </cell>
          <cell r="E419">
            <v>7.8983091189245347E-2</v>
          </cell>
          <cell r="F419">
            <v>0.2896191468689242</v>
          </cell>
          <cell r="G419">
            <v>1.2490276764496464</v>
          </cell>
          <cell r="H419">
            <v>3.1539444296049521</v>
          </cell>
          <cell r="I419">
            <v>6.2767210868550292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3.3994896051701314E-2</v>
          </cell>
          <cell r="E420">
            <v>7.8983091189245347E-2</v>
          </cell>
          <cell r="F420">
            <v>0.2896191468689242</v>
          </cell>
          <cell r="G420">
            <v>1.2490276764496464</v>
          </cell>
          <cell r="H420">
            <v>3.1539444296049521</v>
          </cell>
          <cell r="I420">
            <v>6.2767210868550292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3.7328336930034099E-3</v>
          </cell>
          <cell r="E421">
            <v>4.8778429101458401E-3</v>
          </cell>
          <cell r="F421">
            <v>2.22122366890109E-2</v>
          </cell>
          <cell r="G421">
            <v>0.102859639735864</v>
          </cell>
          <cell r="H421">
            <v>0.16075664176714399</v>
          </cell>
          <cell r="I421">
            <v>0.55573397281713999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3.7328336930034099E-3</v>
          </cell>
          <cell r="E422">
            <v>8.6106766031492504E-3</v>
          </cell>
          <cell r="F422">
            <v>3.0822913292160199E-2</v>
          </cell>
          <cell r="G422">
            <v>0.13203472975203201</v>
          </cell>
          <cell r="H422">
            <v>0.33338313589782498</v>
          </cell>
          <cell r="I422">
            <v>0.66345109278050995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2.1416497866461447E-3</v>
          </cell>
          <cell r="H423">
            <v>7.6411735634196861E-3</v>
          </cell>
          <cell r="I423">
            <v>6.2887091769188537E-3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9.136662500775489E-3</v>
          </cell>
          <cell r="H424">
            <v>2.8748876465138167E-2</v>
          </cell>
          <cell r="I424">
            <v>2.1913977732643253E-2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4.6957781047572597E-5</v>
          </cell>
          <cell r="H425">
            <v>1.4365590218864499E-4</v>
          </cell>
          <cell r="I425">
            <v>1.01655371276181E-4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4.6957781047572597E-5</v>
          </cell>
          <cell r="H426">
            <v>1.7216479520363164E-4</v>
          </cell>
          <cell r="I426">
            <v>1.7826651704726975E-4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3.2752371689002822E-4</v>
          </cell>
          <cell r="H427">
            <v>5.5338379416005959E-3</v>
          </cell>
          <cell r="I427">
            <v>3.279083084286085E-3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1.9368467387067614E-3</v>
          </cell>
          <cell r="H428">
            <v>2.8962301118522004E-2</v>
          </cell>
          <cell r="I428">
            <v>1.638610408833974E-2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7.20470747722801E-6</v>
          </cell>
          <cell r="H429">
            <v>9.55942305467068E-5</v>
          </cell>
          <cell r="I429">
            <v>2.22625078169553E-5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7.20470747722801E-6</v>
          </cell>
          <cell r="H430">
            <v>1.2104652998084071E-4</v>
          </cell>
          <cell r="I430">
            <v>7.4434512371799352E-5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1.5114028605979517E-4</v>
          </cell>
          <cell r="H431">
            <v>1.2402547497067534E-3</v>
          </cell>
          <cell r="I431">
            <v>3.3272575953353146E-3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1.3362429102223765E-3</v>
          </cell>
          <cell r="H432">
            <v>9.6714866401994889E-3</v>
          </cell>
          <cell r="I432">
            <v>2.3003834489316137E-2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3.2562471993120102E-6</v>
          </cell>
          <cell r="H433">
            <v>2.21781151967772E-5</v>
          </cell>
          <cell r="I433">
            <v>6.4847511575716004E-5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3.2562471993120102E-6</v>
          </cell>
          <cell r="H434">
            <v>2.7157526779993549E-5</v>
          </cell>
          <cell r="I434">
            <v>7.2443987243355694E-5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95.898694238266103</v>
          </cell>
          <cell r="E435">
            <v>91.725248074102495</v>
          </cell>
          <cell r="F435">
            <v>68.264045370792104</v>
          </cell>
          <cell r="G435">
            <v>32.391472373984499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0.64165757443263005</v>
          </cell>
          <cell r="E436">
            <v>0.62769924958641654</v>
          </cell>
          <cell r="F436">
            <v>0.48273918770449215</v>
          </cell>
          <cell r="G436">
            <v>0.24139093236433903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1.2994403013315194</v>
          </cell>
          <cell r="E437">
            <v>1.2428895402994937</v>
          </cell>
          <cell r="F437">
            <v>0.92498706464488079</v>
          </cell>
          <cell r="G437">
            <v>0.43890883975588707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4.389453881440001E-2</v>
          </cell>
          <cell r="G438">
            <v>2.194728951599725E-2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1.1655564821866813E-5</v>
          </cell>
          <cell r="H439">
            <v>3.7944527816472767E-5</v>
          </cell>
          <cell r="I439">
            <v>1.9322280912169213E-5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1.5357153172826198E-4</v>
          </cell>
          <cell r="H440">
            <v>4.4937463547624281E-4</v>
          </cell>
          <cell r="I440">
            <v>2.0704468183983416E-4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1.54059124461145E-7</v>
          </cell>
          <cell r="H441">
            <v>3.65085095088019E-7</v>
          </cell>
          <cell r="I441">
            <v>1.42946369049843E-7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1.54059124461145E-7</v>
          </cell>
          <cell r="H442">
            <v>6.53690486519797E-7</v>
          </cell>
          <cell r="I442">
            <v>2.07014654528857E-7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15.191920068044899</v>
          </cell>
          <cell r="E446">
            <v>15.7523858229066</v>
          </cell>
          <cell r="F446">
            <v>14.478873311965</v>
          </cell>
          <cell r="G446">
            <v>15.3965822357293</v>
          </cell>
          <cell r="H446">
            <v>16.5377653082333</v>
          </cell>
          <cell r="I446">
            <v>16.696449771350601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16.28500179089405</v>
          </cell>
          <cell r="E447">
            <v>32.037387613800654</v>
          </cell>
          <cell r="F447">
            <v>44.62034517661764</v>
          </cell>
          <cell r="G447">
            <v>52.50663446090374</v>
          </cell>
          <cell r="H447">
            <v>53.638501590913279</v>
          </cell>
          <cell r="I447">
            <v>41.020968048234252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35.240504150140517</v>
          </cell>
          <cell r="E448">
            <v>36.79670378553201</v>
          </cell>
          <cell r="F448">
            <v>32.156755976763236</v>
          </cell>
          <cell r="G448">
            <v>26.490989564345842</v>
          </cell>
          <cell r="H448">
            <v>1.374434780589219</v>
          </cell>
          <cell r="I448">
            <v>0.13183834144005999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0.3267806945544669</v>
          </cell>
          <cell r="E449">
            <v>0.34254778500519678</v>
          </cell>
          <cell r="F449">
            <v>0.29189971215451171</v>
          </cell>
          <cell r="G449">
            <v>0.24018869753508729</v>
          </cell>
          <cell r="H449">
            <v>1.1229496669208939E-2</v>
          </cell>
          <cell r="I449">
            <v>1.1221658166486049E-3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0.47751360637046802</v>
          </cell>
          <cell r="E450">
            <v>0.49860032229718132</v>
          </cell>
          <cell r="F450">
            <v>0.43572840076914909</v>
          </cell>
          <cell r="G450">
            <v>0.3589564981618677</v>
          </cell>
          <cell r="H450">
            <v>1.8623777514759056E-2</v>
          </cell>
          <cell r="I450">
            <v>1.7864273907867232E-3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7.8112881753729399E-5</v>
          </cell>
          <cell r="F451">
            <v>8.1616685968049895E-3</v>
          </cell>
          <cell r="G451">
            <v>1.1203899927311699E-3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3.6095021447557434E-2</v>
          </cell>
          <cell r="E452">
            <v>3.6597397249583503E-2</v>
          </cell>
          <cell r="F452">
            <v>4.4181954365341849E-2</v>
          </cell>
          <cell r="G452">
            <v>3.6365216877967885E-2</v>
          </cell>
          <cell r="H452">
            <v>1.6713277142511259E-3</v>
          </cell>
          <cell r="I452">
            <v>1.6436581584282662E-4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0.42777093159047253</v>
          </cell>
          <cell r="H453">
            <v>2.1167624737777815</v>
          </cell>
          <cell r="I453">
            <v>17.17395080210564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1.0835370494756461E-3</v>
          </cell>
          <cell r="H454">
            <v>6.1917800931497267E-3</v>
          </cell>
          <cell r="I454">
            <v>6.5558067677590065E-3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1.014242747696224E-3</v>
          </cell>
          <cell r="H455">
            <v>6.6801747380512526E-3</v>
          </cell>
          <cell r="I455">
            <v>7.3566594427127647E-3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1.0062225344488831E-3</v>
          </cell>
          <cell r="H456">
            <v>1.8876243180691692E-3</v>
          </cell>
          <cell r="I456">
            <v>3.6100750597753031E-3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1.5594553043074945E-3</v>
          </cell>
          <cell r="H457">
            <v>2.2606759398888154E-3</v>
          </cell>
          <cell r="I457">
            <v>1.7667062326229815E-3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6.6949245467594273E-2</v>
          </cell>
          <cell r="H458">
            <v>0.53820338087202113</v>
          </cell>
          <cell r="I458">
            <v>4.6391583970189885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3.9125715399785585E-2</v>
          </cell>
          <cell r="H459">
            <v>0.25727509285486422</v>
          </cell>
          <cell r="I459">
            <v>2.4779557745416336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6.8490606770546483E-2</v>
          </cell>
          <cell r="H460">
            <v>0.33463538510679264</v>
          </cell>
          <cell r="I460">
            <v>2.0513710738413602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3.6411836849562319E-2</v>
          </cell>
          <cell r="H461">
            <v>0.25848667889797422</v>
          </cell>
          <cell r="I461">
            <v>2.3915302716423841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8.0923531458539279E-3</v>
          </cell>
          <cell r="H462">
            <v>1.3995475411672042E-2</v>
          </cell>
          <cell r="I462">
            <v>1.4068325492447695E-2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4.2455722310034798E-3</v>
          </cell>
          <cell r="H463">
            <v>8.7063919506772409E-3</v>
          </cell>
          <cell r="I463">
            <v>8.1893551204174821E-3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4.1238147782540292E-2</v>
          </cell>
          <cell r="H464">
            <v>0.30295849081509318</v>
          </cell>
          <cell r="I464">
            <v>5.1989032759821141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1.5863647515975451E-2</v>
          </cell>
          <cell r="H465">
            <v>2.806243882542284E-2</v>
          </cell>
          <cell r="I465">
            <v>1.311248842800646E-2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2.5679967311043163E-3</v>
          </cell>
          <cell r="H466">
            <v>5.2292456442606917E-2</v>
          </cell>
          <cell r="I466">
            <v>6.1427700200412126E-2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2.8174739465001413E-2</v>
          </cell>
          <cell r="H467">
            <v>3.7875771143169722E-2</v>
          </cell>
          <cell r="I467">
            <v>2.6229957407214004E-2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3.6182842025799876E-2</v>
          </cell>
          <cell r="H468">
            <v>7.4967904943068195E-2</v>
          </cell>
          <cell r="I468">
            <v>4.4086000753191856E-2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3.6273835245385015E-2</v>
          </cell>
          <cell r="H469">
            <v>8.7192573215332705E-2</v>
          </cell>
          <cell r="I469">
            <v>7.1282746710025768E-2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2.2463715669816253E-3</v>
          </cell>
          <cell r="H470">
            <v>3.7927781024473723E-3</v>
          </cell>
          <cell r="I470">
            <v>2.2395858077701174E-3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2.3581701276736838E-3</v>
          </cell>
          <cell r="H471">
            <v>2.8325689754494267E-3</v>
          </cell>
          <cell r="I471">
            <v>2.0489171318870758E-3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1.3655959185338703E-3</v>
          </cell>
          <cell r="H472">
            <v>1.2667226093114889E-3</v>
          </cell>
          <cell r="I472">
            <v>9.3746715294283742E-4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1.5871551771328195E-3</v>
          </cell>
          <cell r="H473">
            <v>1.9683271223787367E-3</v>
          </cell>
          <cell r="I473">
            <v>1.4459565660839722E-3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1.1495492020964478E-2</v>
          </cell>
          <cell r="H474">
            <v>1.1840324822368081E-2</v>
          </cell>
          <cell r="I474">
            <v>5.9226906154008028E-3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2.0630890862635778E-2</v>
          </cell>
          <cell r="H475">
            <v>8.3531070441061381E-2</v>
          </cell>
          <cell r="I475">
            <v>0.14490007371106042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4.3898072226130097E-2</v>
          </cell>
          <cell r="H476">
            <v>0.88586770938208703</v>
          </cell>
          <cell r="I476">
            <v>4.3360678224378502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4.3898072226130097E-2</v>
          </cell>
          <cell r="H477">
            <v>1.2374046840740736</v>
          </cell>
          <cell r="I477">
            <v>5.1149694168358533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2.04833472105499</v>
          </cell>
          <cell r="F478">
            <v>2.0482576712839702</v>
          </cell>
          <cell r="G478">
            <v>2.0482554699064899</v>
          </cell>
          <cell r="H478">
            <v>2.1710457453094299E-8</v>
          </cell>
          <cell r="I478">
            <v>2.1823197923478001E-8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0.83016208959056292</v>
          </cell>
          <cell r="F479">
            <v>0.83013086237059386</v>
          </cell>
          <cell r="G479">
            <v>0.83012997018236023</v>
          </cell>
          <cell r="H479">
            <v>8.7989519193157272E-9</v>
          </cell>
          <cell r="I479">
            <v>8.8446440923346726E-9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2.5788237904605E-4</v>
          </cell>
          <cell r="E480">
            <v>2.0480864919688102</v>
          </cell>
          <cell r="F480">
            <v>4.0648720181061401E-5</v>
          </cell>
          <cell r="G480">
            <v>3.81728188668575E-5</v>
          </cell>
          <cell r="H480">
            <v>3.3285028645517998E-8</v>
          </cell>
          <cell r="I480">
            <v>3.45633218805308E-8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2.5788237904605E-4</v>
          </cell>
          <cell r="E481">
            <v>2.0483443743478502</v>
          </cell>
          <cell r="F481">
            <v>2.0483049700140974</v>
          </cell>
          <cell r="G481">
            <v>2.0482685245183463</v>
          </cell>
          <cell r="H481">
            <v>2.1771919822555219E-8</v>
          </cell>
          <cell r="I481">
            <v>2.1764453429400028E-8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30.282343169341789</v>
          </cell>
          <cell r="E482">
            <v>42.759477623828175</v>
          </cell>
          <cell r="F482">
            <v>67.951596626789168</v>
          </cell>
          <cell r="G482">
            <v>104.33789604898645</v>
          </cell>
          <cell r="H482">
            <v>15.81547245944293</v>
          </cell>
          <cell r="I482">
            <v>2.5603816095422722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0.14411999521069785</v>
          </cell>
          <cell r="E483">
            <v>0.20350128376449642</v>
          </cell>
          <cell r="F483">
            <v>0.32339583914123504</v>
          </cell>
          <cell r="G483">
            <v>0.49656583688999478</v>
          </cell>
          <cell r="H483">
            <v>7.5269136287229477E-2</v>
          </cell>
          <cell r="I483">
            <v>1.2185390781727017E-2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0.41032985324311383</v>
          </cell>
          <cell r="E484">
            <v>0.57939671577003038</v>
          </cell>
          <cell r="F484">
            <v>0.92075334182641044</v>
          </cell>
          <cell r="G484">
            <v>1.4137926293900593</v>
          </cell>
          <cell r="H484">
            <v>0.21430179484340023</v>
          </cell>
          <cell r="I484">
            <v>3.4693517744475259E-2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9.9791473792552602E-5</v>
          </cell>
          <cell r="F485">
            <v>1.23848804890753E-2</v>
          </cell>
          <cell r="G485">
            <v>2.7497836965184399E-2</v>
          </cell>
          <cell r="H485">
            <v>1.0595518248088299E-3</v>
          </cell>
          <cell r="I485">
            <v>3.92245091077866E-4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1.2434712381798588E-2</v>
          </cell>
          <cell r="E486">
            <v>1.4221257499405726E-2</v>
          </cell>
          <cell r="F486">
            <v>2.6605889195863229E-2</v>
          </cell>
          <cell r="G486">
            <v>4.766834438240377E-2</v>
          </cell>
          <cell r="H486">
            <v>7.3781125695782275E-3</v>
          </cell>
          <cell r="I486">
            <v>1.1776484950260647E-3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269.41627895442087</v>
          </cell>
          <cell r="E487">
            <v>391.61759441168482</v>
          </cell>
          <cell r="F487">
            <v>374.7940650635075</v>
          </cell>
          <cell r="G487">
            <v>308.68710618892902</v>
          </cell>
          <cell r="H487">
            <v>1.4157509757291891</v>
          </cell>
          <cell r="I487">
            <v>0.204473235884785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2.2034218344027852</v>
          </cell>
          <cell r="E488">
            <v>3.2076683223616813</v>
          </cell>
          <cell r="F488">
            <v>3.0826507925145905</v>
          </cell>
          <cell r="G488">
            <v>2.543501470596599</v>
          </cell>
          <cell r="H488">
            <v>9.7512050489706268E-3</v>
          </cell>
          <cell r="I488">
            <v>1.3979070670736031E-3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3.6506270861032655</v>
          </cell>
          <cell r="E489">
            <v>5.306471468993025</v>
          </cell>
          <cell r="F489">
            <v>5.0785103667141858</v>
          </cell>
          <cell r="G489">
            <v>4.1827521163811481</v>
          </cell>
          <cell r="H489">
            <v>1.918361755730609E-2</v>
          </cell>
          <cell r="I489">
            <v>2.7706400526393629E-3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7.7299168069782897E-5</v>
          </cell>
          <cell r="F490">
            <v>3.3742428621560501E-3</v>
          </cell>
          <cell r="G490">
            <v>5.3014330412237503E-4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0.21738107331861473</v>
          </cell>
          <cell r="E491">
            <v>0.24337334067113328</v>
          </cell>
          <cell r="F491">
            <v>0.24335452008465494</v>
          </cell>
          <cell r="G491">
            <v>0.19305538991174997</v>
          </cell>
          <cell r="H491">
            <v>9.5441120620962973E-4</v>
          </cell>
          <cell r="I491">
            <v>1.3764175985472621E-4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0.35890410573476716</v>
          </cell>
          <cell r="E492">
            <v>0.49678365163607141</v>
          </cell>
          <cell r="F492">
            <v>0.63765914730495687</v>
          </cell>
          <cell r="G492">
            <v>0.70775320986692236</v>
          </cell>
          <cell r="H492">
            <v>0.33649757327164648</v>
          </cell>
          <cell r="I492">
            <v>6.6230858983952201E-2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3.6819865290140222E-3</v>
          </cell>
          <cell r="E493">
            <v>5.3566690269883643E-3</v>
          </cell>
          <cell r="F493">
            <v>7.003713514583506E-3</v>
          </cell>
          <cell r="G493">
            <v>7.298740142384374E-3</v>
          </cell>
          <cell r="H493">
            <v>2.9935403960262143E-3</v>
          </cell>
          <cell r="I493">
            <v>5.88467604655254E-4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4.896372520256027E-3</v>
          </cell>
          <cell r="E494">
            <v>6.7774031601101105E-3</v>
          </cell>
          <cell r="F494">
            <v>8.6993062388125084E-3</v>
          </cell>
          <cell r="G494">
            <v>9.6555690295623883E-3</v>
          </cell>
          <cell r="H494">
            <v>4.5906899491357043E-3</v>
          </cell>
          <cell r="I494">
            <v>9.0355878559279985E-4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1.07743105695113E-4</v>
          </cell>
          <cell r="F495">
            <v>4.2154900731430602E-4</v>
          </cell>
          <cell r="G495">
            <v>2.7788939592828101E-4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4.4454826676745162E-4</v>
          </cell>
          <cell r="E496">
            <v>5.7858702438386036E-4</v>
          </cell>
          <cell r="F496">
            <v>9.8507072615321178E-4</v>
          </cell>
          <cell r="G496">
            <v>1.0400650527170399E-3</v>
          </cell>
          <cell r="H496">
            <v>4.2791893971649944E-4</v>
          </cell>
          <cell r="I496">
            <v>8.3881813462548303E-5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275.56981351892631</v>
          </cell>
          <cell r="E497">
            <v>423.63600618860886</v>
          </cell>
          <cell r="F497">
            <v>423.05103748249888</v>
          </cell>
          <cell r="G497">
            <v>342.357492544043</v>
          </cell>
          <cell r="H497">
            <v>1.5946229789722248</v>
          </cell>
          <cell r="I497">
            <v>0.22312213329487199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1.9251777763010023</v>
          </cell>
          <cell r="E498">
            <v>2.9621925157457523</v>
          </cell>
          <cell r="F498">
            <v>2.9551816538552709</v>
          </cell>
          <cell r="G498">
            <v>2.4096913623639358</v>
          </cell>
          <cell r="H498">
            <v>1.0038073115753511E-2</v>
          </cell>
          <cell r="I498">
            <v>1.4177984520427781E-3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3.7340083132645847</v>
          </cell>
          <cell r="E499">
            <v>5.7403252871085062</v>
          </cell>
          <cell r="F499">
            <v>5.7323988818766951</v>
          </cell>
          <cell r="G499">
            <v>4.6389904138759173</v>
          </cell>
          <cell r="H499">
            <v>2.1607357438648035E-2</v>
          </cell>
          <cell r="I499">
            <v>3.0233351394969043E-3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6.5934594437520606E-5</v>
          </cell>
          <cell r="F500">
            <v>2.9664428552316001E-3</v>
          </cell>
          <cell r="G500">
            <v>4.3907438872897898E-4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0.18200155820514929</v>
          </cell>
          <cell r="E501">
            <v>0.20370475607107416</v>
          </cell>
          <cell r="F501">
            <v>0.20349372356844</v>
          </cell>
          <cell r="G501">
            <v>0.16584609582819412</v>
          </cell>
          <cell r="H501">
            <v>8.4112056734748886E-4</v>
          </cell>
          <cell r="I501">
            <v>1.246458389744452E-4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83.633302996027382</v>
          </cell>
          <cell r="E502">
            <v>92.094059737407207</v>
          </cell>
          <cell r="F502">
            <v>72.239888623413833</v>
          </cell>
          <cell r="G502">
            <v>60.701530116146536</v>
          </cell>
          <cell r="H502">
            <v>0.46976463927933249</v>
          </cell>
          <cell r="I502">
            <v>9.4719509607403496E-2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0.81051101995045338</v>
          </cell>
          <cell r="E503">
            <v>0.89053756729868061</v>
          </cell>
          <cell r="F503">
            <v>0.71305592038246279</v>
          </cell>
          <cell r="G503">
            <v>0.63296640804179305</v>
          </cell>
          <cell r="H503">
            <v>3.3680275012785109E-3</v>
          </cell>
          <cell r="I503">
            <v>6.7534574065315366E-4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1.1409727557438918</v>
          </cell>
          <cell r="E504">
            <v>1.2563991778636767</v>
          </cell>
          <cell r="F504">
            <v>0.98553736184739171</v>
          </cell>
          <cell r="G504">
            <v>0.82812455820118303</v>
          </cell>
          <cell r="H504">
            <v>6.408794533142333E-3</v>
          </cell>
          <cell r="I504">
            <v>1.2922170478499805E-3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8.8730347039859604E-5</v>
          </cell>
          <cell r="F505">
            <v>3.0617167487540398E-4</v>
          </cell>
          <cell r="G505">
            <v>1.8479954673018199E-4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6.3552311373657619E-2</v>
          </cell>
          <cell r="E506">
            <v>6.7565053263580283E-2</v>
          </cell>
          <cell r="F506">
            <v>6.724146718418407E-2</v>
          </cell>
          <cell r="G506">
            <v>5.1359071768551805E-2</v>
          </cell>
          <cell r="H506">
            <v>3.136158685238564E-4</v>
          </cell>
          <cell r="I506">
            <v>6.3664614851841064E-5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1.2044014496838266E-5</v>
          </cell>
          <cell r="H507">
            <v>1.9760262980256811E-5</v>
          </cell>
          <cell r="I507">
            <v>2.1057296778156058E-5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7.2713352694433033E-4</v>
          </cell>
          <cell r="H508">
            <v>1.1013482862140926E-3</v>
          </cell>
          <cell r="I508">
            <v>1.0899178282095989E-3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2.13970949529116E-7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2.13970949529116E-7</v>
          </cell>
          <cell r="H510">
            <v>3.9823551964242102E-7</v>
          </cell>
          <cell r="I510">
            <v>3.9823551964242102E-7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261.92125161876493</v>
          </cell>
          <cell r="E511">
            <v>311.96427105906656</v>
          </cell>
          <cell r="F511">
            <v>551.43697122960884</v>
          </cell>
          <cell r="G511">
            <v>476.21931859503735</v>
          </cell>
          <cell r="H511">
            <v>21.162220361610725</v>
          </cell>
          <cell r="I511">
            <v>1.67017706522651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1.6297874558498833</v>
          </cell>
          <cell r="E512">
            <v>1.923947828111803</v>
          </cell>
          <cell r="F512">
            <v>3.3342440200202712</v>
          </cell>
          <cell r="G512">
            <v>2.88024680951832</v>
          </cell>
          <cell r="H512">
            <v>0.12760414354531577</v>
          </cell>
          <cell r="I512">
            <v>1.071128948847783E-2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3.5490684501187704</v>
          </cell>
          <cell r="E513">
            <v>4.2271581444318063</v>
          </cell>
          <cell r="F513">
            <v>7.4720456806180122</v>
          </cell>
          <cell r="G513">
            <v>6.4528362953257172</v>
          </cell>
          <cell r="H513">
            <v>0.28675095340935897</v>
          </cell>
          <cell r="I513">
            <v>2.2631125545074664E-2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6.7386896559979803E-5</v>
          </cell>
          <cell r="F514">
            <v>0.116119195270599</v>
          </cell>
          <cell r="G514">
            <v>1.1714871317203199E-3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0.1294561074012904</v>
          </cell>
          <cell r="E515">
            <v>0.1515271705939906</v>
          </cell>
          <cell r="F515">
            <v>0.26319554483803992</v>
          </cell>
          <cell r="G515">
            <v>0.22714272372695476</v>
          </cell>
          <cell r="H515">
            <v>1.4180545643803326E-2</v>
          </cell>
          <cell r="I515">
            <v>1.1834954008150256E-3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347.78678593729342</v>
          </cell>
          <cell r="E516">
            <v>388.72485772258011</v>
          </cell>
          <cell r="F516">
            <v>384.82394998730916</v>
          </cell>
          <cell r="G516">
            <v>294.66688951151968</v>
          </cell>
          <cell r="H516">
            <v>0.50026080400178241</v>
          </cell>
          <cell r="I516">
            <v>0.100654373359449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2.5292009621921836</v>
          </cell>
          <cell r="E517">
            <v>2.8262877649467768</v>
          </cell>
          <cell r="F517">
            <v>2.7954879843981297</v>
          </cell>
          <cell r="G517">
            <v>2.1771468676888643</v>
          </cell>
          <cell r="H517">
            <v>3.2911667052703143E-3</v>
          </cell>
          <cell r="I517">
            <v>6.6706082128121331E-4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4.7447037644924208</v>
          </cell>
          <cell r="E518">
            <v>5.3032040616995975</v>
          </cell>
          <cell r="F518">
            <v>5.2499856751338125</v>
          </cell>
          <cell r="G518">
            <v>4.0200121352185603</v>
          </cell>
          <cell r="H518">
            <v>6.8248404365863847E-3</v>
          </cell>
          <cell r="I518">
            <v>1.373183811179382E-3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6.3143843227208505E-5</v>
          </cell>
          <cell r="F519">
            <v>2.2190793550568399E-4</v>
          </cell>
          <cell r="G519">
            <v>1.4974771956486601E-4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0.18255511915855177</v>
          </cell>
          <cell r="E520">
            <v>0.19435733394450663</v>
          </cell>
          <cell r="F520">
            <v>0.19253874762151144</v>
          </cell>
          <cell r="G520">
            <v>0.1498847270319662</v>
          </cell>
          <cell r="H520">
            <v>2.6633004989356672E-4</v>
          </cell>
          <cell r="I520">
            <v>5.5806492155300773E-5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140.61483261403828</v>
          </cell>
          <cell r="E521">
            <v>161.44890494271587</v>
          </cell>
          <cell r="F521">
            <v>156.72679735889531</v>
          </cell>
          <cell r="G521">
            <v>120.65472977590289</v>
          </cell>
          <cell r="H521">
            <v>0.34666144351276129</v>
          </cell>
          <cell r="I521">
            <v>7.1500487278337396E-2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0.89445799613423549</v>
          </cell>
          <cell r="E522">
            <v>1.0043839929074869</v>
          </cell>
          <cell r="F522">
            <v>0.97812737642674774</v>
          </cell>
          <cell r="G522">
            <v>0.76420693676901019</v>
          </cell>
          <cell r="H522">
            <v>2.1215449034173665E-3</v>
          </cell>
          <cell r="I522">
            <v>4.4778212029120324E-4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1.9183469660851098</v>
          </cell>
          <cell r="E523">
            <v>2.2025771479224527</v>
          </cell>
          <cell r="F523">
            <v>2.1381554892073011</v>
          </cell>
          <cell r="G523">
            <v>1.6460399696576142</v>
          </cell>
          <cell r="H523">
            <v>4.7293512075410752E-3</v>
          </cell>
          <cell r="I523">
            <v>9.7545003108236584E-4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3.7714750870453601E-5</v>
          </cell>
          <cell r="F524">
            <v>1.3667809462591799E-4</v>
          </cell>
          <cell r="G524">
            <v>1.14777210283612E-4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7.1134608745909697E-2</v>
          </cell>
          <cell r="E525">
            <v>7.9117549692016551E-2</v>
          </cell>
          <cell r="F525">
            <v>7.8114521240323448E-2</v>
          </cell>
          <cell r="G525">
            <v>6.115145344794095E-2</v>
          </cell>
          <cell r="H525">
            <v>2.0103713222210159E-4</v>
          </cell>
          <cell r="I525">
            <v>4.2681617393782156E-5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5.8842598229899199</v>
          </cell>
          <cell r="E526">
            <v>1.8598969668049401</v>
          </cell>
          <cell r="F526">
            <v>3.8665923180904</v>
          </cell>
          <cell r="G526">
            <v>1.9244319861925201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2.8960496482633918E-2</v>
          </cell>
          <cell r="E527">
            <v>9.239148342447618E-3</v>
          </cell>
          <cell r="F527">
            <v>1.9473568923302369E-2</v>
          </cell>
          <cell r="G527">
            <v>9.6921412547148738E-3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0.10433084792535331</v>
          </cell>
          <cell r="E528">
            <v>3.2976896574555707E-2</v>
          </cell>
          <cell r="F528">
            <v>6.8556601384581542E-2</v>
          </cell>
          <cell r="G528">
            <v>3.4121134506959513E-2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1.3896206243814936E-3</v>
          </cell>
          <cell r="G529">
            <v>6.9498352460232581E-4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5863.1484937188798</v>
          </cell>
          <cell r="E530">
            <v>5815.5580983223199</v>
          </cell>
          <cell r="F530">
            <v>5427.35325176694</v>
          </cell>
          <cell r="G530">
            <v>3058.7966846228901</v>
          </cell>
          <cell r="H530">
            <v>439.47954450891098</v>
          </cell>
          <cell r="I530">
            <v>58.443681144787199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82.812744492226571</v>
          </cell>
          <cell r="E531">
            <v>82.141295879268426</v>
          </cell>
          <cell r="F531">
            <v>76.659289767887728</v>
          </cell>
          <cell r="G531">
            <v>43.207259053257594</v>
          </cell>
          <cell r="H531">
            <v>10.682206863233613</v>
          </cell>
          <cell r="I531">
            <v>5.0825077391220166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79.446456554456205</v>
          </cell>
          <cell r="E532">
            <v>78.80160024826985</v>
          </cell>
          <cell r="F532">
            <v>73.541371975161724</v>
          </cell>
          <cell r="G532">
            <v>41.447109547735657</v>
          </cell>
          <cell r="H532">
            <v>5.9550073781695296</v>
          </cell>
          <cell r="I532">
            <v>0.79191979870985296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4.601465168003589</v>
          </cell>
          <cell r="E533">
            <v>4.5648578298679041</v>
          </cell>
          <cell r="F533">
            <v>4.2613142172703347</v>
          </cell>
          <cell r="G533">
            <v>2.4046112468740217</v>
          </cell>
          <cell r="H533">
            <v>4.8865278217946333</v>
          </cell>
          <cell r="I533">
            <v>4.3670137170171142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4.1967707029391607E-2</v>
          </cell>
          <cell r="E534">
            <v>0.47824925909592858</v>
          </cell>
          <cell r="F534">
            <v>0.48175692399017056</v>
          </cell>
          <cell r="G534">
            <v>0.41715237169243019</v>
          </cell>
          <cell r="H534">
            <v>6.3490725692350536E-2</v>
          </cell>
          <cell r="I534">
            <v>1.1661990589736417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3.7812400227863105E-3</v>
          </cell>
          <cell r="E535">
            <v>4.2891216364230073E-2</v>
          </cell>
          <cell r="F535">
            <v>4.3201889451846408E-2</v>
          </cell>
          <cell r="G535">
            <v>3.7392051321924906E-2</v>
          </cell>
          <cell r="H535">
            <v>5.4873889477055175E-3</v>
          </cell>
          <cell r="I535">
            <v>9.7925953612401112E-2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8.9794555862712302E-3</v>
          </cell>
          <cell r="E536">
            <v>0.147740876703637</v>
          </cell>
          <cell r="F536">
            <v>1.7701534859407601E-3</v>
          </cell>
          <cell r="G536">
            <v>2.4985384149729698E-3</v>
          </cell>
          <cell r="H536">
            <v>9.7057983413212194E-3</v>
          </cell>
          <cell r="I536">
            <v>0.44006546048117201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1.4919952064689216E-2</v>
          </cell>
          <cell r="E537">
            <v>0.1646121340105981</v>
          </cell>
          <cell r="F537">
            <v>0.16637890534433245</v>
          </cell>
          <cell r="G537">
            <v>0.14419212431486064</v>
          </cell>
          <cell r="H537">
            <v>2.2480246244548949E-2</v>
          </cell>
          <cell r="I537">
            <v>0.44709616491834647</v>
          </cell>
        </row>
        <row r="538">
          <cell r="A538" t="str">
            <v>TPRLPDSLEXT</v>
          </cell>
          <cell r="B538" t="str">
            <v>VAR_cap</v>
          </cell>
          <cell r="C538" t="str">
            <v>-</v>
          </cell>
          <cell r="I538">
            <v>-1.11786463883561E-8</v>
          </cell>
        </row>
        <row r="539">
          <cell r="A539" t="str">
            <v>T_TW-BEVELC-S2</v>
          </cell>
          <cell r="B539" t="str">
            <v>VAR_fout</v>
          </cell>
          <cell r="C539" t="str">
            <v>TPTWL</v>
          </cell>
          <cell r="D539">
            <v>4.4388149833475684E-3</v>
          </cell>
          <cell r="E539">
            <v>8.3416059848844971E-3</v>
          </cell>
          <cell r="F539">
            <v>1.029375534639603E-2</v>
          </cell>
          <cell r="G539">
            <v>1.2252527233741378E-2</v>
          </cell>
          <cell r="H539">
            <v>1.0291412532204423E-2</v>
          </cell>
          <cell r="I539">
            <v>7.331504898697422E-3</v>
          </cell>
        </row>
        <row r="540">
          <cell r="A540" t="str">
            <v>T_TW-BEVELC-S2</v>
          </cell>
          <cell r="B540" t="str">
            <v>VAR_fin</v>
          </cell>
          <cell r="C540" t="str">
            <v>T-ELC-TWSTGout_S2</v>
          </cell>
          <cell r="D540">
            <v>7.0630881941140982E-4</v>
          </cell>
          <cell r="E540">
            <v>1.3245612187855204E-3</v>
          </cell>
          <cell r="F540">
            <v>1.6302060338940234E-3</v>
          </cell>
          <cell r="G540">
            <v>1.9316753417970014E-3</v>
          </cell>
          <cell r="H540">
            <v>1.5736702272813941E-3</v>
          </cell>
          <cell r="I540">
            <v>1.1033346611364261E-3</v>
          </cell>
        </row>
        <row r="541">
          <cell r="A541" t="str">
            <v>T_TW-BEVELC-S2</v>
          </cell>
          <cell r="B541" t="str">
            <v>VAR_ncap</v>
          </cell>
          <cell r="C541" t="str">
            <v>-</v>
          </cell>
          <cell r="D541">
            <v>8.94496949805443E-4</v>
          </cell>
          <cell r="E541">
            <v>1.0932457098168E-3</v>
          </cell>
          <cell r="F541">
            <v>9.3324017759700395E-4</v>
          </cell>
          <cell r="G541">
            <v>9.6545981619213504E-4</v>
          </cell>
          <cell r="H541">
            <v>1.3827546837243501E-3</v>
          </cell>
          <cell r="I541">
            <v>1.2959578760979799E-3</v>
          </cell>
        </row>
        <row r="542">
          <cell r="A542" t="str">
            <v>T_TW-BEVELC-S2</v>
          </cell>
          <cell r="B542" t="str">
            <v>VAR_cap</v>
          </cell>
          <cell r="C542" t="str">
            <v>-</v>
          </cell>
          <cell r="D542">
            <v>1.6792682638320717E-3</v>
          </cell>
          <cell r="E542">
            <v>2.8889630018903794E-3</v>
          </cell>
          <cell r="F542">
            <v>3.8209210431579578E-3</v>
          </cell>
          <cell r="G542">
            <v>4.6192760631511339E-3</v>
          </cell>
          <cell r="H542">
            <v>3.9070059547620817E-3</v>
          </cell>
          <cell r="I542">
            <v>2.8913392110032541E-3</v>
          </cell>
        </row>
        <row r="543">
          <cell r="A543" t="str">
            <v>TFRLFH2OFCL</v>
          </cell>
          <cell r="B543" t="str">
            <v>VAR_fout</v>
          </cell>
          <cell r="C543" t="str">
            <v>TFRLF</v>
          </cell>
          <cell r="G543">
            <v>6.7600608691890155E-6</v>
          </cell>
          <cell r="H543">
            <v>8.7746083327589406E-6</v>
          </cell>
          <cell r="I543">
            <v>8.8972501296065359E-6</v>
          </cell>
        </row>
        <row r="544">
          <cell r="A544" t="str">
            <v>TFRLFH2OFCL</v>
          </cell>
          <cell r="B544" t="str">
            <v>VAR_fin</v>
          </cell>
          <cell r="C544" t="str">
            <v>TH2O</v>
          </cell>
          <cell r="G544">
            <v>7.8063938663802972E-4</v>
          </cell>
          <cell r="H544">
            <v>1.2025162476494956E-3</v>
          </cell>
          <cell r="I544">
            <v>1.4993428474243734E-3</v>
          </cell>
        </row>
        <row r="545">
          <cell r="A545" t="str">
            <v>TFRLFH2OFCL</v>
          </cell>
          <cell r="B545" t="str">
            <v>VAR_ncap</v>
          </cell>
          <cell r="C545" t="str">
            <v>-</v>
          </cell>
          <cell r="G545">
            <v>5.2395323141491203E-8</v>
          </cell>
          <cell r="H545">
            <v>2.58130887478972E-8</v>
          </cell>
          <cell r="I545">
            <v>1.25649322218118E-8</v>
          </cell>
        </row>
        <row r="546">
          <cell r="A546" t="str">
            <v>TFRLFH2OFCL</v>
          </cell>
          <cell r="B546" t="str">
            <v>VAR_cap</v>
          </cell>
          <cell r="C546" t="str">
            <v>-</v>
          </cell>
          <cell r="G546">
            <v>5.2395323141491203E-8</v>
          </cell>
          <cell r="H546">
            <v>2.44630968827183E-7</v>
          </cell>
          <cell r="I546">
            <v>2.5719590104899398E-7</v>
          </cell>
        </row>
        <row r="547">
          <cell r="A547" t="str">
            <v>T_TW-BEVELC-S3</v>
          </cell>
          <cell r="B547" t="str">
            <v>VAR_fout</v>
          </cell>
          <cell r="C547" t="str">
            <v>TPTWL</v>
          </cell>
          <cell r="D547">
            <v>1.6861535246382796E-3</v>
          </cell>
          <cell r="E547">
            <v>3.3134424270974878E-3</v>
          </cell>
          <cell r="F547">
            <v>4.4038792218635825E-3</v>
          </cell>
          <cell r="G547">
            <v>5.545222811394533E-3</v>
          </cell>
          <cell r="H547">
            <v>6.5007610881111337E-3</v>
          </cell>
          <cell r="I547">
            <v>3.9606785355008013E-3</v>
          </cell>
        </row>
        <row r="548">
          <cell r="A548" t="str">
            <v>T_TW-BEVELC-S3</v>
          </cell>
          <cell r="B548" t="str">
            <v>VAR_fin</v>
          </cell>
          <cell r="C548" t="str">
            <v>T-ELC-TWSTGout_S3</v>
          </cell>
          <cell r="D548">
            <v>4.1224803432600427E-4</v>
          </cell>
          <cell r="E548">
            <v>8.0795945626216078E-4</v>
          </cell>
          <cell r="F548">
            <v>1.0698941115008713E-3</v>
          </cell>
          <cell r="G548">
            <v>1.3398424378812813E-3</v>
          </cell>
          <cell r="H548">
            <v>1.5421138454765847E-3</v>
          </cell>
          <cell r="I548">
            <v>9.1359360615193364E-4</v>
          </cell>
        </row>
        <row r="549">
          <cell r="A549" t="str">
            <v>T_TW-BEVELC-S3</v>
          </cell>
          <cell r="B549" t="str">
            <v>VAR_ncap</v>
          </cell>
          <cell r="C549" t="str">
            <v>-</v>
          </cell>
          <cell r="D549">
            <v>5.2161093689861602E-4</v>
          </cell>
          <cell r="E549">
            <v>4.7105474750305402E-4</v>
          </cell>
          <cell r="F549">
            <v>4.7945903500256899E-4</v>
          </cell>
          <cell r="G549">
            <v>4.8469449142816599E-4</v>
          </cell>
          <cell r="H549">
            <v>4.8017151113863098E-4</v>
          </cell>
          <cell r="I549">
            <v>4.83342911087383E-4</v>
          </cell>
        </row>
        <row r="550">
          <cell r="A550" t="str">
            <v>T_TW-BEVELC-S3</v>
          </cell>
          <cell r="B550" t="str">
            <v>VAR_cap</v>
          </cell>
          <cell r="C550" t="str">
            <v>-</v>
          </cell>
          <cell r="D550">
            <v>6.2856785640008129E-4</v>
          </cell>
          <cell r="E550">
            <v>1.1537149730734334E-3</v>
          </cell>
          <cell r="F550">
            <v>1.6326751344875219E-3</v>
          </cell>
          <cell r="G550">
            <v>2.1162386695592586E-3</v>
          </cell>
          <cell r="H550">
            <v>2.5095262003657194E-3</v>
          </cell>
          <cell r="I550">
            <v>1.5544340120393931E-3</v>
          </cell>
        </row>
        <row r="551">
          <cell r="A551" t="str">
            <v>T_TW-BEVELC-S4</v>
          </cell>
          <cell r="B551" t="str">
            <v>VAR_fout</v>
          </cell>
          <cell r="C551" t="str">
            <v>TPTWL</v>
          </cell>
          <cell r="D551">
            <v>2.0622884324743265E-3</v>
          </cell>
          <cell r="E551">
            <v>3.8892480561655415E-3</v>
          </cell>
          <cell r="F551">
            <v>5.3855063974980457E-3</v>
          </cell>
          <cell r="G551">
            <v>6.5749463706301931E-3</v>
          </cell>
          <cell r="H551">
            <v>9.5786999044612416E-3</v>
          </cell>
          <cell r="I551">
            <v>6.2334752022819122E-3</v>
          </cell>
        </row>
        <row r="552">
          <cell r="A552" t="str">
            <v>T_TW-BEVELC-S4</v>
          </cell>
          <cell r="B552" t="str">
            <v>VAR_fin</v>
          </cell>
          <cell r="C552" t="str">
            <v>T-ELC-TWSTGout_S4</v>
          </cell>
          <cell r="D552">
            <v>5.477447908264452E-4</v>
          </cell>
          <cell r="E552">
            <v>1.0300225964927085E-3</v>
          </cell>
          <cell r="F552">
            <v>1.4198705333697637E-3</v>
          </cell>
          <cell r="G552">
            <v>1.7242163461916543E-3</v>
          </cell>
          <cell r="H552">
            <v>2.4786777523651791E-3</v>
          </cell>
          <cell r="I552">
            <v>1.5738012924250517E-3</v>
          </cell>
        </row>
        <row r="553">
          <cell r="A553" t="str">
            <v>T_TW-BEVELC-S4</v>
          </cell>
          <cell r="B553" t="str">
            <v>VAR_ncap</v>
          </cell>
          <cell r="C553" t="str">
            <v>-</v>
          </cell>
          <cell r="D553">
            <v>7.5570291558411105E-4</v>
          </cell>
          <cell r="E553">
            <v>5.65807904022924E-4</v>
          </cell>
          <cell r="F553">
            <v>6.4563329535693395E-4</v>
          </cell>
          <cell r="G553">
            <v>5.2043958942399598E-4</v>
          </cell>
          <cell r="H553">
            <v>5.34711141618335E-4</v>
          </cell>
          <cell r="I553">
            <v>4.7931700561738502E-4</v>
          </cell>
        </row>
        <row r="554">
          <cell r="A554" t="str">
            <v>T_TW-BEVELC-S4</v>
          </cell>
          <cell r="B554" t="str">
            <v>VAR_cap</v>
          </cell>
          <cell r="C554" t="str">
            <v>-</v>
          </cell>
          <cell r="D554">
            <v>7.6870291558411104E-4</v>
          </cell>
          <cell r="E554">
            <v>1.3478642940172531E-3</v>
          </cell>
          <cell r="F554">
            <v>1.9929974213618302E-3</v>
          </cell>
          <cell r="G554">
            <v>2.5126169931979098E-3</v>
          </cell>
          <cell r="H554">
            <v>3.7020824365067199E-3</v>
          </cell>
          <cell r="I554">
            <v>2.4524084100827257E-3</v>
          </cell>
        </row>
        <row r="555">
          <cell r="A555" t="str">
            <v>T_B_u-BeVELCEXT</v>
          </cell>
          <cell r="B555" t="str">
            <v>VAR_fout</v>
          </cell>
          <cell r="C555" t="str">
            <v>TPBSu</v>
          </cell>
          <cell r="D555">
            <v>1.9108509704615748E-3</v>
          </cell>
          <cell r="E555">
            <v>1.60562596679562E-3</v>
          </cell>
          <cell r="F555">
            <v>9.885332273442246E-4</v>
          </cell>
        </row>
        <row r="556">
          <cell r="A556" t="str">
            <v>T_B_u-BeVELCEXT</v>
          </cell>
          <cell r="B556" t="str">
            <v>VAR_fin</v>
          </cell>
          <cell r="C556" t="str">
            <v>TELC</v>
          </cell>
          <cell r="D556">
            <v>4.5598459617476851E-4</v>
          </cell>
          <cell r="E556">
            <v>4.7591718950685174E-4</v>
          </cell>
          <cell r="F556">
            <v>4.6011021456340948E-4</v>
          </cell>
        </row>
        <row r="557">
          <cell r="A557" t="str">
            <v>T_B_u-BeVELCEXT</v>
          </cell>
          <cell r="B557" t="str">
            <v>VAR_cap</v>
          </cell>
          <cell r="C557" t="str">
            <v>-</v>
          </cell>
          <cell r="D557">
            <v>3.77895550061805E-5</v>
          </cell>
          <cell r="E557">
            <v>3.02316440049444E-5</v>
          </cell>
          <cell r="F557">
            <v>1.8894777503090199E-5</v>
          </cell>
        </row>
        <row r="558">
          <cell r="A558" t="str">
            <v>T_B_u-HYBDSL-S1</v>
          </cell>
          <cell r="B558" t="str">
            <v>VAR_fout</v>
          </cell>
          <cell r="C558" t="str">
            <v>CO2_T</v>
          </cell>
          <cell r="E558">
            <v>11.8400313336646</v>
          </cell>
          <cell r="F558">
            <v>7.8171950580181582</v>
          </cell>
          <cell r="G558">
            <v>1.6689780354875641</v>
          </cell>
          <cell r="H558">
            <v>1.315287483013809</v>
          </cell>
          <cell r="I558">
            <v>8.2392106867436787</v>
          </cell>
        </row>
        <row r="559">
          <cell r="A559" t="str">
            <v>T_B_u-HYBDSL-S1</v>
          </cell>
          <cell r="B559" t="str">
            <v>VAR_fout</v>
          </cell>
          <cell r="C559" t="str">
            <v>TPBSu</v>
          </cell>
          <cell r="E559">
            <v>2.6250577032273063E-2</v>
          </cell>
          <cell r="F559">
            <v>1.7372114222614352E-2</v>
          </cell>
          <cell r="G559">
            <v>3.9814009825497078E-3</v>
          </cell>
          <cell r="H559">
            <v>3.5514991091685814E-3</v>
          </cell>
          <cell r="I559">
            <v>2.5176207446952224E-2</v>
          </cell>
        </row>
        <row r="560">
          <cell r="A560" t="str">
            <v>T_B_u-HYBDSL-S1</v>
          </cell>
          <cell r="B560" t="str">
            <v>VAR_fin</v>
          </cell>
          <cell r="C560" t="str">
            <v>TDSL</v>
          </cell>
          <cell r="E560">
            <v>0.16152839472939481</v>
          </cell>
          <cell r="F560">
            <v>0.1066465901503159</v>
          </cell>
          <cell r="G560">
            <v>2.2769141002558894E-2</v>
          </cell>
          <cell r="H560">
            <v>1.7943894720515823E-2</v>
          </cell>
          <cell r="I560">
            <v>0.11240396571273784</v>
          </cell>
        </row>
        <row r="561">
          <cell r="A561" t="str">
            <v>T_B_u-HYBDSL-S1</v>
          </cell>
          <cell r="B561" t="str">
            <v>VAR_ncap</v>
          </cell>
          <cell r="C561" t="str">
            <v>-</v>
          </cell>
          <cell r="E561">
            <v>4.9599080767120897E-4</v>
          </cell>
          <cell r="F561">
            <v>1.7105620835236301E-5</v>
          </cell>
          <cell r="G561">
            <v>4.1353237014191898E-5</v>
          </cell>
          <cell r="H561">
            <v>3.34071606896775E-5</v>
          </cell>
          <cell r="I561">
            <v>6.47512621760657E-4</v>
          </cell>
        </row>
        <row r="562">
          <cell r="A562" t="str">
            <v>T_B_u-HYBDSL-S1</v>
          </cell>
          <cell r="B562" t="str">
            <v>VAR_cap</v>
          </cell>
          <cell r="C562" t="str">
            <v>-</v>
          </cell>
          <cell r="E562">
            <v>4.9599080767120897E-4</v>
          </cell>
          <cell r="F562">
            <v>3.3088746443300294E-4</v>
          </cell>
          <cell r="G562">
            <v>8.3285125668565939E-5</v>
          </cell>
          <cell r="H562">
            <v>7.380948018336117E-5</v>
          </cell>
          <cell r="I562">
            <v>6.70052121176823E-4</v>
          </cell>
        </row>
        <row r="563">
          <cell r="A563" t="str">
            <v>T_B_u-HYBDSL-S2</v>
          </cell>
          <cell r="B563" t="str">
            <v>VAR_fout</v>
          </cell>
          <cell r="C563" t="str">
            <v>CO2_T</v>
          </cell>
          <cell r="E563">
            <v>0.56340979090781396</v>
          </cell>
          <cell r="F563">
            <v>0.79877952598377111</v>
          </cell>
          <cell r="G563">
            <v>1.355022158387452</v>
          </cell>
          <cell r="H563">
            <v>0.82775624545072091</v>
          </cell>
          <cell r="I563">
            <v>0.35130553139921206</v>
          </cell>
        </row>
        <row r="564">
          <cell r="A564" t="str">
            <v>T_B_u-HYBDSL-S2</v>
          </cell>
          <cell r="B564" t="str">
            <v>VAR_fout</v>
          </cell>
          <cell r="C564" t="str">
            <v>TPBSu</v>
          </cell>
          <cell r="E564">
            <v>8.9541368619856267E-4</v>
          </cell>
          <cell r="F564">
            <v>1.2888633862142165E-3</v>
          </cell>
          <cell r="G564">
            <v>2.3064052859606233E-3</v>
          </cell>
          <cell r="H564">
            <v>1.5951430203769957E-3</v>
          </cell>
          <cell r="I564">
            <v>7.2197539349397885E-4</v>
          </cell>
        </row>
        <row r="565">
          <cell r="A565" t="str">
            <v>T_B_u-HYBDSL-S2</v>
          </cell>
          <cell r="B565" t="str">
            <v>VAR_fin</v>
          </cell>
          <cell r="C565" t="str">
            <v>TDSL</v>
          </cell>
          <cell r="E565">
            <v>7.6863545826441242E-3</v>
          </cell>
          <cell r="F565">
            <v>1.0897401445890456E-2</v>
          </cell>
          <cell r="G565">
            <v>1.8485977604194421E-2</v>
          </cell>
          <cell r="H565">
            <v>1.129271821897301E-2</v>
          </cell>
          <cell r="I565">
            <v>4.7927084774790161E-3</v>
          </cell>
        </row>
        <row r="566">
          <cell r="A566" t="str">
            <v>T_B_u-HYBDSL-S2</v>
          </cell>
          <cell r="B566" t="str">
            <v>VAR_ncap</v>
          </cell>
          <cell r="C566" t="str">
            <v>-</v>
          </cell>
          <cell r="E566">
            <v>1.7165943873506602E-5</v>
          </cell>
          <cell r="F566">
            <v>8.0672906949799698E-6</v>
          </cell>
          <cell r="G566">
            <v>2.16147097987835E-5</v>
          </cell>
          <cell r="H566">
            <v>1.2532012936015801E-5</v>
          </cell>
          <cell r="I566">
            <v>5.8221529575368303E-6</v>
          </cell>
        </row>
        <row r="567">
          <cell r="A567" t="str">
            <v>T_B_u-HYBDSL-S2</v>
          </cell>
          <cell r="B567" t="str">
            <v>VAR_cap</v>
          </cell>
          <cell r="C567" t="str">
            <v>-</v>
          </cell>
          <cell r="E567">
            <v>1.7165943873506602E-5</v>
          </cell>
          <cell r="F567">
            <v>2.5209683482216494E-5</v>
          </cell>
          <cell r="G567">
            <v>4.4450987331362992E-5</v>
          </cell>
          <cell r="H567">
            <v>3.136699647335704E-5</v>
          </cell>
          <cell r="I567">
            <v>1.4726679420292444E-5</v>
          </cell>
        </row>
        <row r="568">
          <cell r="A568" t="str">
            <v>T_B_u-HYBDSL-S3</v>
          </cell>
          <cell r="B568" t="str">
            <v>VAR_fout</v>
          </cell>
          <cell r="C568" t="str">
            <v>CO2_T</v>
          </cell>
          <cell r="E568">
            <v>5.9257788410694596</v>
          </cell>
          <cell r="F568">
            <v>6.1416078512888372</v>
          </cell>
          <cell r="G568">
            <v>4.4006263793505696</v>
          </cell>
          <cell r="H568">
            <v>17.27532232900797</v>
          </cell>
          <cell r="I568">
            <v>4.37175174711862</v>
          </cell>
        </row>
        <row r="569">
          <cell r="A569" t="str">
            <v>T_B_u-HYBDSL-S3</v>
          </cell>
          <cell r="B569" t="str">
            <v>VAR_fout</v>
          </cell>
          <cell r="C569" t="str">
            <v>TPBSu</v>
          </cell>
          <cell r="E569">
            <v>6.3248051180246657E-3</v>
          </cell>
          <cell r="F569">
            <v>6.5674822469104837E-3</v>
          </cell>
          <cell r="G569">
            <v>4.8047348824427584E-3</v>
          </cell>
          <cell r="H569">
            <v>2.2929319527353068E-2</v>
          </cell>
          <cell r="I569">
            <v>5.9131089928194719E-3</v>
          </cell>
        </row>
        <row r="570">
          <cell r="A570" t="str">
            <v>T_B_u-HYBDSL-S3</v>
          </cell>
          <cell r="B570" t="str">
            <v>VAR_fin</v>
          </cell>
          <cell r="C570" t="str">
            <v>TDSL</v>
          </cell>
          <cell r="E570">
            <v>8.0842821842693952E-2</v>
          </cell>
          <cell r="F570">
            <v>8.3787283100802731E-2</v>
          </cell>
          <cell r="G570">
            <v>6.0035830550485246E-2</v>
          </cell>
          <cell r="H570">
            <v>0.23567970435208696</v>
          </cell>
          <cell r="I570">
            <v>5.9641906509121725E-2</v>
          </cell>
        </row>
        <row r="571">
          <cell r="A571" t="str">
            <v>T_B_u-HYBDSL-S3</v>
          </cell>
          <cell r="B571" t="str">
            <v>VAR_ncap</v>
          </cell>
          <cell r="C571" t="str">
            <v>-</v>
          </cell>
          <cell r="E571">
            <v>1.19452713276851E-4</v>
          </cell>
          <cell r="F571">
            <v>5.0293560392257901E-6</v>
          </cell>
          <cell r="G571">
            <v>1.5197069879228E-5</v>
          </cell>
          <cell r="H571">
            <v>3.1153833509140703E-4</v>
          </cell>
          <cell r="I571">
            <v>5.2054184473143202E-6</v>
          </cell>
        </row>
        <row r="572">
          <cell r="A572" t="str">
            <v>T_B_u-HYBDSL-S3</v>
          </cell>
          <cell r="B572" t="str">
            <v>VAR_cap</v>
          </cell>
          <cell r="C572" t="str">
            <v>-</v>
          </cell>
          <cell r="E572">
            <v>1.19452713276851E-4</v>
          </cell>
          <cell r="F572">
            <v>1.244713923495969E-4</v>
          </cell>
          <cell r="G572">
            <v>9.094465726186218E-5</v>
          </cell>
          <cell r="H572">
            <v>4.3300467723886792E-4</v>
          </cell>
          <cell r="I572">
            <v>1.1190851018763373E-4</v>
          </cell>
        </row>
        <row r="573">
          <cell r="A573" t="str">
            <v>T_C-HY-GSL-S1</v>
          </cell>
          <cell r="B573" t="str">
            <v>VAR_fout</v>
          </cell>
          <cell r="C573" t="str">
            <v>CO2_T</v>
          </cell>
          <cell r="D573">
            <v>3.2031620968523171</v>
          </cell>
          <cell r="E573">
            <v>4.007389550382304</v>
          </cell>
          <cell r="F573">
            <v>3.3373764858885551</v>
          </cell>
          <cell r="G573">
            <v>3.3674074416245818</v>
          </cell>
          <cell r="H573">
            <v>1.3586917257618745</v>
          </cell>
          <cell r="I573">
            <v>0.36348564435036301</v>
          </cell>
        </row>
        <row r="574">
          <cell r="A574" t="str">
            <v>T_C-HY-GSL-S1</v>
          </cell>
          <cell r="B574" t="str">
            <v>VAR_fout</v>
          </cell>
          <cell r="C574" t="str">
            <v>TPCAR</v>
          </cell>
          <cell r="D574">
            <v>4.919983445989435E-2</v>
          </cell>
          <cell r="E574">
            <v>6.309186883077314E-2</v>
          </cell>
          <cell r="F574">
            <v>5.247654422937853E-2</v>
          </cell>
          <cell r="G574">
            <v>5.1429885615275117E-2</v>
          </cell>
          <cell r="H574">
            <v>1.7162825110972408E-2</v>
          </cell>
          <cell r="I574">
            <v>4.6456356678523303E-3</v>
          </cell>
        </row>
        <row r="575">
          <cell r="A575" t="str">
            <v>T_C-HY-GSL-S1</v>
          </cell>
          <cell r="B575" t="str">
            <v>VAR_fin</v>
          </cell>
          <cell r="C575" t="str">
            <v>TGSL</v>
          </cell>
          <cell r="D575">
            <v>4.3403280445153382E-2</v>
          </cell>
          <cell r="E575">
            <v>5.4300671414394409E-2</v>
          </cell>
          <cell r="F575">
            <v>4.5221903602825853E-2</v>
          </cell>
          <cell r="G575">
            <v>4.5628827122284263E-2</v>
          </cell>
          <cell r="H575">
            <v>1.8410456988643294E-2</v>
          </cell>
          <cell r="I575">
            <v>4.9252797337447614E-3</v>
          </cell>
        </row>
        <row r="576">
          <cell r="A576" t="str">
            <v>T_C-HY-GSL-S1</v>
          </cell>
          <cell r="B576" t="str">
            <v>VAR_ncap</v>
          </cell>
          <cell r="C576" t="str">
            <v>-</v>
          </cell>
          <cell r="E576">
            <v>1.8571398408543299E-4</v>
          </cell>
          <cell r="F576">
            <v>1.2206780168165501E-3</v>
          </cell>
          <cell r="G576">
            <v>1.4330702239832901E-3</v>
          </cell>
          <cell r="H576">
            <v>5.9124760196604498E-4</v>
          </cell>
        </row>
        <row r="577">
          <cell r="A577" t="str">
            <v>T_C-HY-GSL-S1</v>
          </cell>
          <cell r="B577" t="str">
            <v>VAR_cap</v>
          </cell>
          <cell r="C577" t="str">
            <v>-</v>
          </cell>
          <cell r="D577">
            <v>5.6684399923498489E-3</v>
          </cell>
          <cell r="E577">
            <v>6.7413143833974041E-3</v>
          </cell>
          <cell r="F577">
            <v>7.827448292642666E-3</v>
          </cell>
          <cell r="G577">
            <v>7.6858896546507368E-3</v>
          </cell>
          <cell r="H577">
            <v>2.5591202469225083E-3</v>
          </cell>
          <cell r="I577">
            <v>6.9190936294701857E-4</v>
          </cell>
        </row>
        <row r="578">
          <cell r="A578" t="str">
            <v>T_B_u-HYBDSL-S4</v>
          </cell>
          <cell r="B578" t="str">
            <v>VAR_fout</v>
          </cell>
          <cell r="C578" t="str">
            <v>CO2_T</v>
          </cell>
          <cell r="E578">
            <v>1.7594030138034799E-2</v>
          </cell>
          <cell r="F578">
            <v>4.7100385490840301E-2</v>
          </cell>
          <cell r="G578">
            <v>5.4590782766223991E-2</v>
          </cell>
          <cell r="H578">
            <v>5.5446608070239795E-2</v>
          </cell>
          <cell r="I578">
            <v>2.22093118652456E-2</v>
          </cell>
        </row>
        <row r="579">
          <cell r="A579" t="str">
            <v>T_B_u-HYBDSL-S4</v>
          </cell>
          <cell r="B579" t="str">
            <v>VAR_fout</v>
          </cell>
          <cell r="C579" t="str">
            <v>TPBSu</v>
          </cell>
          <cell r="E579">
            <v>1.2661806578478925E-5</v>
          </cell>
          <cell r="F579">
            <v>3.4846579452837314E-5</v>
          </cell>
          <cell r="G579">
            <v>4.2138836592278731E-5</v>
          </cell>
          <cell r="H579">
            <v>4.9152628217975863E-5</v>
          </cell>
          <cell r="I579">
            <v>2.1315305987199949E-5</v>
          </cell>
        </row>
        <row r="580">
          <cell r="A580" t="str">
            <v>T_B_u-HYBDSL-S4</v>
          </cell>
          <cell r="B580" t="str">
            <v>VAR_fin</v>
          </cell>
          <cell r="C580" t="str">
            <v>TDSL</v>
          </cell>
          <cell r="E580">
            <v>2.4002769628969696E-4</v>
          </cell>
          <cell r="F580">
            <v>6.4257006126658021E-4</v>
          </cell>
          <cell r="G580">
            <v>7.4475829149009561E-4</v>
          </cell>
          <cell r="H580">
            <v>7.5643394365947786E-4</v>
          </cell>
          <cell r="I580">
            <v>3.0299197633350104E-4</v>
          </cell>
        </row>
        <row r="581">
          <cell r="A581" t="str">
            <v>T_B_u-HYBDSL-S4</v>
          </cell>
          <cell r="B581" t="str">
            <v>VAR_ncap</v>
          </cell>
          <cell r="C581" t="str">
            <v>-</v>
          </cell>
          <cell r="E581">
            <v>2.0131067845109099E-7</v>
          </cell>
          <cell r="F581">
            <v>3.18363554390129E-7</v>
          </cell>
          <cell r="G581">
            <v>2.6555936438946599E-7</v>
          </cell>
          <cell r="H581">
            <v>4.3721847882381898E-7</v>
          </cell>
          <cell r="I581">
            <v>1.5181675417539799E-7</v>
          </cell>
        </row>
        <row r="582">
          <cell r="A582" t="str">
            <v>T_B_u-HYBDSL-S4</v>
          </cell>
          <cell r="B582" t="str">
            <v>VAR_cap</v>
          </cell>
          <cell r="C582" t="str">
            <v>-</v>
          </cell>
          <cell r="E582">
            <v>2.0131067845109099E-7</v>
          </cell>
          <cell r="F582">
            <v>5.1967423284121997E-7</v>
          </cell>
          <cell r="G582">
            <v>5.497687700701659E-7</v>
          </cell>
          <cell r="H582">
            <v>8.3517134788317997E-7</v>
          </cell>
          <cell r="I582">
            <v>2.2660046869170122E-7</v>
          </cell>
        </row>
        <row r="583">
          <cell r="A583" t="str">
            <v>TFRLFDSLEXT</v>
          </cell>
          <cell r="B583" t="str">
            <v>VAR_fout</v>
          </cell>
          <cell r="C583" t="str">
            <v>CO2_T</v>
          </cell>
          <cell r="D583">
            <v>28.920159289557699</v>
          </cell>
          <cell r="E583">
            <v>20.140496326965799</v>
          </cell>
          <cell r="F583">
            <v>0.363807669780915</v>
          </cell>
          <cell r="G583">
            <v>0.27397138341690802</v>
          </cell>
          <cell r="H583">
            <v>0.21293864060050499</v>
          </cell>
          <cell r="I583">
            <v>0.11206344420961301</v>
          </cell>
        </row>
        <row r="584">
          <cell r="A584" t="str">
            <v>TFRLFDSLEXT</v>
          </cell>
          <cell r="B584" t="str">
            <v>VAR_fout</v>
          </cell>
          <cell r="C584" t="str">
            <v>TFRLF</v>
          </cell>
          <cell r="D584">
            <v>1.599120633263081E-3</v>
          </cell>
          <cell r="E584">
            <v>1.1136551122745539E-3</v>
          </cell>
          <cell r="F584">
            <v>2.0116498856770978E-5</v>
          </cell>
          <cell r="G584">
            <v>1.5149062208097823E-5</v>
          </cell>
          <cell r="H584">
            <v>1.1774298004167947E-5</v>
          </cell>
          <cell r="I584">
            <v>6.1964722972609409E-6</v>
          </cell>
        </row>
        <row r="585">
          <cell r="A585" t="str">
            <v>TFRLFDSLEXT</v>
          </cell>
          <cell r="B585" t="str">
            <v>VAR_fin</v>
          </cell>
          <cell r="C585" t="str">
            <v>TDSL</v>
          </cell>
          <cell r="D585">
            <v>0.3945451471972406</v>
          </cell>
          <cell r="E585">
            <v>0.27476802628875668</v>
          </cell>
          <cell r="F585">
            <v>4.9632697105172641E-3</v>
          </cell>
          <cell r="G585">
            <v>3.7376723522088372E-3</v>
          </cell>
          <cell r="H585">
            <v>2.9050292032811033E-3</v>
          </cell>
          <cell r="I585">
            <v>1.5288327995854427E-3</v>
          </cell>
        </row>
        <row r="586">
          <cell r="A586" t="str">
            <v>TFRLFDSLEXT</v>
          </cell>
          <cell r="B586" t="str">
            <v>VAR_ncap</v>
          </cell>
          <cell r="C586" t="str">
            <v>-</v>
          </cell>
          <cell r="D586">
            <v>1.48211573740116E-4</v>
          </cell>
        </row>
        <row r="587">
          <cell r="A587" t="str">
            <v>TFRLFDSLEXT</v>
          </cell>
          <cell r="B587" t="str">
            <v>VAR_cap</v>
          </cell>
          <cell r="C587" t="str">
            <v>-</v>
          </cell>
          <cell r="D587">
            <v>1.48211573740116E-4</v>
          </cell>
          <cell r="E587">
            <v>1.48211573740116E-4</v>
          </cell>
          <cell r="F587">
            <v>2.4457510875039944E-6</v>
          </cell>
          <cell r="G587">
            <v>8.2208893331900163E-7</v>
          </cell>
          <cell r="H587">
            <v>5.0741569796900832E-7</v>
          </cell>
          <cell r="I587">
            <v>3.6767708859887071E-9</v>
          </cell>
        </row>
        <row r="588">
          <cell r="A588" t="str">
            <v>T_C-HY-GSL-S2</v>
          </cell>
          <cell r="B588" t="str">
            <v>VAR_fout</v>
          </cell>
          <cell r="C588" t="str">
            <v>CO2_T</v>
          </cell>
          <cell r="D588">
            <v>10.24857140807476</v>
          </cell>
          <cell r="E588">
            <v>15.992795013824301</v>
          </cell>
          <cell r="F588">
            <v>65.292547406080303</v>
          </cell>
          <cell r="G588">
            <v>57.67972859179023</v>
          </cell>
          <cell r="H588">
            <v>4.4362468545259857</v>
          </cell>
          <cell r="I588">
            <v>0.387133798215194</v>
          </cell>
        </row>
        <row r="589">
          <cell r="A589" t="str">
            <v>T_C-HY-GSL-S2</v>
          </cell>
          <cell r="B589" t="str">
            <v>VAR_fout</v>
          </cell>
          <cell r="C589" t="str">
            <v>TPCAR</v>
          </cell>
          <cell r="D589">
            <v>0.21995189189089065</v>
          </cell>
          <cell r="E589">
            <v>0.4182890082857354</v>
          </cell>
          <cell r="F589">
            <v>1.6703232575510025</v>
          </cell>
          <cell r="G589">
            <v>1.461455608793633</v>
          </cell>
          <cell r="H589">
            <v>9.257353950726295E-2</v>
          </cell>
          <cell r="I589">
            <v>4.1285879228627588E-3</v>
          </cell>
        </row>
        <row r="590">
          <cell r="A590" t="str">
            <v>T_C-HY-GSL-S2</v>
          </cell>
          <cell r="B590" t="str">
            <v>VAR_fin</v>
          </cell>
          <cell r="C590" t="str">
            <v>TGSL</v>
          </cell>
          <cell r="D590">
            <v>0.13886953127472568</v>
          </cell>
          <cell r="E590">
            <v>0.21670453948271415</v>
          </cell>
          <cell r="F590">
            <v>0.88472286458103411</v>
          </cell>
          <cell r="G590">
            <v>0.7815681381001377</v>
          </cell>
          <cell r="H590">
            <v>6.0111745996287033E-2</v>
          </cell>
          <cell r="I590">
            <v>5.2457154229701092E-3</v>
          </cell>
        </row>
        <row r="591">
          <cell r="A591" t="str">
            <v>T_C-HY-GSL-S2</v>
          </cell>
          <cell r="B591" t="str">
            <v>VAR_ncap</v>
          </cell>
          <cell r="C591" t="str">
            <v>-</v>
          </cell>
          <cell r="E591">
            <v>2.5373992554019202E-3</v>
          </cell>
          <cell r="F591">
            <v>9.9011590941612798E-2</v>
          </cell>
          <cell r="G591">
            <v>6.6502657165653004E-4</v>
          </cell>
          <cell r="H591">
            <v>4.2091213583807501E-4</v>
          </cell>
        </row>
        <row r="592">
          <cell r="A592" t="str">
            <v>T_C-HY-GSL-S2</v>
          </cell>
          <cell r="B592" t="str">
            <v>VAR_cap</v>
          </cell>
          <cell r="C592" t="str">
            <v>-</v>
          </cell>
          <cell r="D592">
            <v>1.7227000636903599E-2</v>
          </cell>
          <cell r="E592">
            <v>3.1733647019808651E-2</v>
          </cell>
          <cell r="F592">
            <v>0.12820087625513596</v>
          </cell>
          <cell r="G592">
            <v>0.1109123180461674</v>
          </cell>
          <cell r="H592">
            <v>9.5938095388349975E-3</v>
          </cell>
          <cell r="I592">
            <v>4.0914302620193574E-4</v>
          </cell>
        </row>
        <row r="593">
          <cell r="A593" t="str">
            <v>TPSHPNGAEXT</v>
          </cell>
          <cell r="B593" t="str">
            <v>VAR_fout</v>
          </cell>
          <cell r="C593" t="str">
            <v>TPSHP</v>
          </cell>
          <cell r="E593">
            <v>1.19206365483048E-4</v>
          </cell>
          <cell r="F593">
            <v>5.0006381738232601</v>
          </cell>
          <cell r="G593">
            <v>5.8503493584018198</v>
          </cell>
          <cell r="H593">
            <v>1.9746223289947999E-8</v>
          </cell>
          <cell r="I593">
            <v>2.2049863882804401E-8</v>
          </cell>
        </row>
        <row r="594">
          <cell r="A594" t="str">
            <v>TPSHPNGAEXT</v>
          </cell>
          <cell r="B594" t="str">
            <v>VAR_fout</v>
          </cell>
          <cell r="C594" t="str">
            <v>CO2_T</v>
          </cell>
          <cell r="E594">
            <v>7.1448260362602699E-3</v>
          </cell>
          <cell r="F594">
            <v>299.72132509425802</v>
          </cell>
          <cell r="G594">
            <v>350.65013724516302</v>
          </cell>
          <cell r="H594">
            <v>1.18352178348977E-6</v>
          </cell>
          <cell r="I594">
            <v>1.3215942028553799E-6</v>
          </cell>
        </row>
        <row r="595">
          <cell r="A595" t="str">
            <v>TPSHPNGAEXT</v>
          </cell>
          <cell r="B595" t="str">
            <v>VAR_fin</v>
          </cell>
          <cell r="C595" t="str">
            <v>TNGA</v>
          </cell>
          <cell r="E595">
            <v>1.2668131269965048E-4</v>
          </cell>
          <cell r="F595">
            <v>5.314207891742158</v>
          </cell>
          <cell r="G595">
            <v>6.2172010149851547</v>
          </cell>
          <cell r="H595">
            <v>2.0984428785279556E-8</v>
          </cell>
          <cell r="I595">
            <v>2.3432521327223E-8</v>
          </cell>
        </row>
        <row r="596">
          <cell r="A596" t="str">
            <v>TPSHPNGAEXT</v>
          </cell>
          <cell r="B596" t="str">
            <v>VAR_ncap</v>
          </cell>
          <cell r="C596" t="str">
            <v>-</v>
          </cell>
          <cell r="D596">
            <v>2.0595432269040101E-4</v>
          </cell>
          <cell r="E596">
            <v>4.85259980459237E-4</v>
          </cell>
          <cell r="F596">
            <v>4.9999866374898598</v>
          </cell>
          <cell r="G596">
            <v>0.84977252858734198</v>
          </cell>
          <cell r="H596">
            <v>3.23052762696939E-8</v>
          </cell>
          <cell r="I596">
            <v>3.4930645364865999E-8</v>
          </cell>
        </row>
        <row r="597">
          <cell r="A597" t="str">
            <v>TPSHPNGAEXT</v>
          </cell>
          <cell r="B597" t="str">
            <v>VAR_cap</v>
          </cell>
          <cell r="C597" t="str">
            <v>-</v>
          </cell>
          <cell r="D597">
            <v>2.0595432269040101E-4</v>
          </cell>
          <cell r="E597">
            <v>6.9121430314963799E-4</v>
          </cell>
          <cell r="F597">
            <v>5.0006579205520545</v>
          </cell>
          <cell r="G597">
            <v>5.850363670899914</v>
          </cell>
          <cell r="H597">
            <v>-1.9616160251700876E-8</v>
          </cell>
          <cell r="I597">
            <v>1.6107362998951658E-8</v>
          </cell>
        </row>
        <row r="598">
          <cell r="A598" t="str">
            <v>T_C-HY-DSL-S1</v>
          </cell>
          <cell r="B598" t="str">
            <v>VAR_fout</v>
          </cell>
          <cell r="C598" t="str">
            <v>CO2_T</v>
          </cell>
          <cell r="D598">
            <v>3.5115992662909401E-3</v>
          </cell>
          <cell r="E598">
            <v>0.11734216007198461</v>
          </cell>
          <cell r="F598">
            <v>0.68913723894990875</v>
          </cell>
          <cell r="G598">
            <v>0.90141332014924158</v>
          </cell>
          <cell r="H598">
            <v>1.0979873394744561</v>
          </cell>
          <cell r="I598">
            <v>0.33470421863560201</v>
          </cell>
        </row>
        <row r="599">
          <cell r="A599" t="str">
            <v>T_C-HY-DSL-S1</v>
          </cell>
          <cell r="B599" t="str">
            <v>VAR_fout</v>
          </cell>
          <cell r="C599" t="str">
            <v>TPCAR</v>
          </cell>
          <cell r="D599">
            <v>2.0036772284130684E-5</v>
          </cell>
          <cell r="E599">
            <v>2.656332749334472E-3</v>
          </cell>
          <cell r="F599">
            <v>1.3373302171971767E-2</v>
          </cell>
          <cell r="G599">
            <v>1.52120039223325E-2</v>
          </cell>
          <cell r="H599">
            <v>1.4273992286449405E-2</v>
          </cell>
          <cell r="I599">
            <v>4.3071939737781111E-3</v>
          </cell>
        </row>
        <row r="600">
          <cell r="A600" t="str">
            <v>T_C-HY-DSL-S1</v>
          </cell>
          <cell r="B600" t="str">
            <v>VAR_fin</v>
          </cell>
          <cell r="C600" t="str">
            <v>TDSL</v>
          </cell>
          <cell r="D600">
            <v>4.7907220549671801E-5</v>
          </cell>
          <cell r="E600">
            <v>1.600848022810157E-3</v>
          </cell>
          <cell r="F600">
            <v>9.4015994399714621E-3</v>
          </cell>
          <cell r="G600">
            <v>1.2297589633686776E-2</v>
          </cell>
          <cell r="H600">
            <v>1.4979363430756567E-2</v>
          </cell>
          <cell r="I600">
            <v>4.5662239923001495E-3</v>
          </cell>
        </row>
        <row r="601">
          <cell r="A601" t="str">
            <v>T_C-HY-DSL-S1</v>
          </cell>
          <cell r="B601" t="str">
            <v>VAR_ncap</v>
          </cell>
          <cell r="C601" t="str">
            <v>-</v>
          </cell>
          <cell r="E601">
            <v>2.8645050899029999E-4</v>
          </cell>
          <cell r="F601">
            <v>1.7395990113744E-3</v>
          </cell>
          <cell r="G601">
            <v>5.7275372265700895E-4</v>
          </cell>
          <cell r="H601">
            <v>5.6117592789751796E-4</v>
          </cell>
        </row>
        <row r="602">
          <cell r="A602" t="str">
            <v>T_C-HY-DSL-S1</v>
          </cell>
          <cell r="B602" t="str">
            <v>VAR_cap</v>
          </cell>
          <cell r="C602" t="str">
            <v>-</v>
          </cell>
          <cell r="D602">
            <v>1.5999999999999999E-6</v>
          </cell>
          <cell r="E602">
            <v>2.842243529912066E-4</v>
          </cell>
          <cell r="F602">
            <v>1.9844210851869435E-3</v>
          </cell>
          <cell r="G602">
            <v>2.2667157936413231E-3</v>
          </cell>
          <cell r="H602">
            <v>2.1210351174492494E-3</v>
          </cell>
          <cell r="I602">
            <v>6.4065316319427312E-4</v>
          </cell>
        </row>
        <row r="603">
          <cell r="A603" t="str">
            <v>T_C-HY-GSL-S3</v>
          </cell>
          <cell r="B603" t="str">
            <v>VAR_fout</v>
          </cell>
          <cell r="C603" t="str">
            <v>CO2_T</v>
          </cell>
          <cell r="D603">
            <v>7.5492722481041206</v>
          </cell>
          <cell r="E603">
            <v>107.70120367636514</v>
          </cell>
          <cell r="F603">
            <v>101.85549037827839</v>
          </cell>
          <cell r="G603">
            <v>81.836959125913083</v>
          </cell>
          <cell r="H603">
            <v>0.58115702783319256</v>
          </cell>
          <cell r="I603">
            <v>0.1746545736416853</v>
          </cell>
        </row>
        <row r="604">
          <cell r="A604" t="str">
            <v>T_C-HY-GSL-S3</v>
          </cell>
          <cell r="B604" t="str">
            <v>VAR_fout</v>
          </cell>
          <cell r="C604" t="str">
            <v>TPCAR</v>
          </cell>
          <cell r="D604">
            <v>0.19788962779779271</v>
          </cell>
          <cell r="E604">
            <v>3.6520834550938495</v>
          </cell>
          <cell r="F604">
            <v>3.4504741092971454</v>
          </cell>
          <cell r="G604">
            <v>2.7806584339938003</v>
          </cell>
          <cell r="H604">
            <v>5.7067207360336171E-3</v>
          </cell>
          <cell r="I604">
            <v>1.6794696906890522E-3</v>
          </cell>
        </row>
        <row r="605">
          <cell r="A605" t="str">
            <v>T_C-HY-GSL-S3</v>
          </cell>
          <cell r="B605" t="str">
            <v>VAR_fin</v>
          </cell>
          <cell r="C605" t="str">
            <v>TGSL</v>
          </cell>
          <cell r="D605">
            <v>0.10229366189842991</v>
          </cell>
          <cell r="E605">
            <v>1.4593659034737811</v>
          </cell>
          <cell r="F605">
            <v>1.3801556961826327</v>
          </cell>
          <cell r="G605">
            <v>1.1089018851749728</v>
          </cell>
          <cell r="H605">
            <v>7.8747564747044946E-3</v>
          </cell>
          <cell r="I605">
            <v>2.3665931387762255E-3</v>
          </cell>
        </row>
        <row r="606">
          <cell r="A606" t="str">
            <v>T_C-HY-GSL-S3</v>
          </cell>
          <cell r="B606" t="str">
            <v>VAR_ncap</v>
          </cell>
          <cell r="C606" t="str">
            <v>-</v>
          </cell>
          <cell r="E606">
            <v>0.228224655393443</v>
          </cell>
          <cell r="F606">
            <v>3.3365373119774601E-4</v>
          </cell>
          <cell r="G606">
            <v>1.8042264961999599E-4</v>
          </cell>
          <cell r="H606">
            <v>1.5468010839101901E-4</v>
          </cell>
        </row>
        <row r="607">
          <cell r="A607" t="str">
            <v>T_C-HY-GSL-S3</v>
          </cell>
          <cell r="B607" t="str">
            <v>VAR_cap</v>
          </cell>
          <cell r="C607" t="str">
            <v>-</v>
          </cell>
          <cell r="D607">
            <v>1.4248802178977263E-2</v>
          </cell>
          <cell r="E607">
            <v>0.25112065265474204</v>
          </cell>
          <cell r="F607">
            <v>0.23747924073110882</v>
          </cell>
          <cell r="G607">
            <v>0.19128197137146588</v>
          </cell>
          <cell r="H607">
            <v>4.4764867090090523E-4</v>
          </cell>
          <cell r="I607">
            <v>1.3747070721332371E-4</v>
          </cell>
        </row>
        <row r="608">
          <cell r="A608" t="str">
            <v>T_C-HY-DSL-S2</v>
          </cell>
          <cell r="B608" t="str">
            <v>VAR_fout</v>
          </cell>
          <cell r="C608" t="str">
            <v>CO2_T</v>
          </cell>
          <cell r="D608">
            <v>0.18951100226733716</v>
          </cell>
          <cell r="E608">
            <v>48.20918535088704</v>
          </cell>
          <cell r="F608">
            <v>110.01183402267871</v>
          </cell>
          <cell r="G608">
            <v>93.651987172327821</v>
          </cell>
          <cell r="H608">
            <v>5.054504866343926</v>
          </cell>
          <cell r="I608">
            <v>0.35783368573757901</v>
          </cell>
        </row>
        <row r="609">
          <cell r="A609" t="str">
            <v>T_C-HY-DSL-S2</v>
          </cell>
          <cell r="B609" t="str">
            <v>VAR_fout</v>
          </cell>
          <cell r="C609" t="str">
            <v>TPCAR</v>
          </cell>
          <cell r="D609">
            <v>3.0612341819241818E-3</v>
          </cell>
          <cell r="E609">
            <v>1.7634602732326334</v>
          </cell>
          <cell r="F609">
            <v>3.3830120249899198</v>
          </cell>
          <cell r="G609">
            <v>2.8513888258618389</v>
          </cell>
          <cell r="H609">
            <v>0.11700191140252753</v>
          </cell>
          <cell r="I609">
            <v>3.8389580182704233E-3</v>
          </cell>
        </row>
        <row r="610">
          <cell r="A610" t="str">
            <v>T_C-HY-DSL-S2</v>
          </cell>
          <cell r="B610" t="str">
            <v>VAR_fin</v>
          </cell>
          <cell r="C610" t="str">
            <v>TDSL</v>
          </cell>
          <cell r="D610">
            <v>2.5854161291587558E-3</v>
          </cell>
          <cell r="E610">
            <v>0.6576969352099189</v>
          </cell>
          <cell r="F610">
            <v>1.5008435746613735</v>
          </cell>
          <cell r="G610">
            <v>1.2776533038516764</v>
          </cell>
          <cell r="H610">
            <v>6.895641018204568E-2</v>
          </cell>
          <cell r="I610">
            <v>4.8817692460788407E-3</v>
          </cell>
        </row>
        <row r="611">
          <cell r="A611" t="str">
            <v>T_C-HY-DSL-S2</v>
          </cell>
          <cell r="B611" t="str">
            <v>VAR_ncap</v>
          </cell>
          <cell r="C611" t="str">
            <v>-</v>
          </cell>
          <cell r="E611">
            <v>0.135075295137981</v>
          </cell>
          <cell r="F611">
            <v>0.13232953316106799</v>
          </cell>
          <cell r="G611">
            <v>3.4974306260959E-4</v>
          </cell>
          <cell r="H611">
            <v>3.8790834407080501E-4</v>
          </cell>
        </row>
        <row r="612">
          <cell r="A612" t="str">
            <v>T_C-HY-DSL-S2</v>
          </cell>
          <cell r="B612" t="str">
            <v>VAR_cap</v>
          </cell>
          <cell r="C612" t="str">
            <v>-</v>
          </cell>
          <cell r="D612">
            <v>2.5983387070976661E-4</v>
          </cell>
          <cell r="E612">
            <v>0.13379754861158191</v>
          </cell>
          <cell r="F612">
            <v>0.25670966148210256</v>
          </cell>
          <cell r="G612">
            <v>0.21639230552632921</v>
          </cell>
          <cell r="H612">
            <v>1.2179227329112474E-2</v>
          </cell>
          <cell r="I612">
            <v>3.7972153922699619E-4</v>
          </cell>
        </row>
        <row r="613">
          <cell r="A613" t="str">
            <v>D-T-ELC-Bus_c_S1</v>
          </cell>
          <cell r="B613" t="str">
            <v>VAR_fout</v>
          </cell>
          <cell r="C613" t="str">
            <v>T-ELC-Bus_c_BatSTGin_S1</v>
          </cell>
          <cell r="D613">
            <v>3.778549828248289E-4</v>
          </cell>
          <cell r="E613">
            <v>2.4835670364259641E-3</v>
          </cell>
          <cell r="F613">
            <v>2.8789013768913117E-3</v>
          </cell>
          <cell r="G613">
            <v>1.5765768570021842E-2</v>
          </cell>
          <cell r="H613">
            <v>6.6206053967294093E-2</v>
          </cell>
          <cell r="I613">
            <v>0.10948487533995462</v>
          </cell>
        </row>
        <row r="614">
          <cell r="A614" t="str">
            <v>D-T-ELC-Bus_c_S1</v>
          </cell>
          <cell r="B614" t="str">
            <v>VAR_fin</v>
          </cell>
          <cell r="C614" t="str">
            <v>TELC</v>
          </cell>
          <cell r="D614">
            <v>3.778549828248289E-4</v>
          </cell>
          <cell r="E614">
            <v>2.4835670364259641E-3</v>
          </cell>
          <cell r="F614">
            <v>2.8789013768913117E-3</v>
          </cell>
          <cell r="G614">
            <v>1.5765768570021842E-2</v>
          </cell>
          <cell r="H614">
            <v>6.6206053967294093E-2</v>
          </cell>
          <cell r="I614">
            <v>0.10948487533995462</v>
          </cell>
        </row>
        <row r="615">
          <cell r="A615" t="str">
            <v>D-T-ELC-Bus_c_S1</v>
          </cell>
          <cell r="B615" t="str">
            <v>VAR_ncap</v>
          </cell>
          <cell r="C615" t="str">
            <v>-</v>
          </cell>
          <cell r="D615">
            <v>1.7338515306778999E-4</v>
          </cell>
          <cell r="E615">
            <v>1.39972747823746E-4</v>
          </cell>
          <cell r="F615">
            <v>1.11604382971324E-4</v>
          </cell>
          <cell r="G615">
            <v>1.41585694089475E-3</v>
          </cell>
          <cell r="H615">
            <v>6.5219771130759297E-3</v>
          </cell>
          <cell r="I615">
            <v>9.70416531641154E-3</v>
          </cell>
        </row>
        <row r="616">
          <cell r="A616" t="str">
            <v>D-T-ELC-Bus_c_S1</v>
          </cell>
          <cell r="B616" t="str">
            <v>VAR_cap</v>
          </cell>
          <cell r="C616" t="str">
            <v>-</v>
          </cell>
          <cell r="D616">
            <v>1.7338515306778999E-4</v>
          </cell>
          <cell r="E616">
            <v>3.1335790089153699E-4</v>
          </cell>
          <cell r="F616">
            <v>4.2496228386286098E-4</v>
          </cell>
          <cell r="G616">
            <v>1.7757536765131499E-3</v>
          </cell>
          <cell r="H616">
            <v>7.8139856452609097E-3</v>
          </cell>
          <cell r="I616">
            <v>1.31576952370036E-2</v>
          </cell>
        </row>
        <row r="617">
          <cell r="A617" t="str">
            <v>T_C-HY-GSL-S4</v>
          </cell>
          <cell r="B617" t="str">
            <v>VAR_fout</v>
          </cell>
          <cell r="C617" t="str">
            <v>CO2_T</v>
          </cell>
          <cell r="D617">
            <v>6.6477086082370374</v>
          </cell>
          <cell r="E617">
            <v>11.548581785171578</v>
          </cell>
          <cell r="F617">
            <v>11.010087339977567</v>
          </cell>
          <cell r="G617">
            <v>9.5334069679869753</v>
          </cell>
          <cell r="H617">
            <v>0.7028237249853766</v>
          </cell>
          <cell r="I617">
            <v>0.22738704511283089</v>
          </cell>
        </row>
        <row r="618">
          <cell r="A618" t="str">
            <v>T_C-HY-GSL-S4</v>
          </cell>
          <cell r="B618" t="str">
            <v>VAR_fout</v>
          </cell>
          <cell r="C618" t="str">
            <v>TPCAR</v>
          </cell>
          <cell r="D618">
            <v>0.10199891905747759</v>
          </cell>
          <cell r="E618">
            <v>0.21463121253003953</v>
          </cell>
          <cell r="F618">
            <v>0.20500489548996134</v>
          </cell>
          <cell r="G618">
            <v>0.17546124719551107</v>
          </cell>
          <cell r="H618">
            <v>6.7081031686045687E-3</v>
          </cell>
          <cell r="I618">
            <v>2.1575707857712126E-3</v>
          </cell>
        </row>
        <row r="619">
          <cell r="A619" t="str">
            <v>T_C-HY-GSL-S4</v>
          </cell>
          <cell r="B619" t="str">
            <v>VAR_fin</v>
          </cell>
          <cell r="C619" t="str">
            <v>TGSL</v>
          </cell>
          <cell r="D619">
            <v>9.0077352415135911E-2</v>
          </cell>
          <cell r="E619">
            <v>0.15648484803755519</v>
          </cell>
          <cell r="F619">
            <v>0.14918817533844972</v>
          </cell>
          <cell r="G619">
            <v>0.12917895620578534</v>
          </cell>
          <cell r="H619">
            <v>9.5233567071189296E-3</v>
          </cell>
          <cell r="I619">
            <v>3.0811252725315768E-3</v>
          </cell>
        </row>
        <row r="620">
          <cell r="A620" t="str">
            <v>T_C-HY-GSL-S4</v>
          </cell>
          <cell r="B620" t="str">
            <v>VAR_ncap</v>
          </cell>
          <cell r="C620" t="str">
            <v>-</v>
          </cell>
          <cell r="E620">
            <v>2.87696568352467E-3</v>
          </cell>
          <cell r="F620">
            <v>3.42745625234854E-4</v>
          </cell>
          <cell r="G620">
            <v>2.1986851441754601E-4</v>
          </cell>
          <cell r="H620">
            <v>2.5647522116314101E-4</v>
          </cell>
        </row>
        <row r="621">
          <cell r="A621" t="str">
            <v>T_C-HY-GSL-S4</v>
          </cell>
          <cell r="B621" t="str">
            <v>VAR_cap</v>
          </cell>
          <cell r="C621" t="str">
            <v>-</v>
          </cell>
          <cell r="D621">
            <v>8.3198728966707089E-3</v>
          </cell>
          <cell r="E621">
            <v>1.6915750246241004E-2</v>
          </cell>
          <cell r="F621">
            <v>1.6513429624779832E-2</v>
          </cell>
          <cell r="G621">
            <v>1.3944470324363625E-2</v>
          </cell>
          <cell r="H621">
            <v>6.3804307103622674E-4</v>
          </cell>
          <cell r="I621">
            <v>2.1146808609835878E-4</v>
          </cell>
        </row>
        <row r="622">
          <cell r="A622" t="str">
            <v>T_C-HY-DSL-S3</v>
          </cell>
          <cell r="B622" t="str">
            <v>VAR_fout</v>
          </cell>
          <cell r="C622" t="str">
            <v>CO2_T</v>
          </cell>
          <cell r="D622">
            <v>1.9868129969070358</v>
          </cell>
          <cell r="E622">
            <v>3.5440570761815269</v>
          </cell>
          <cell r="F622">
            <v>3.5520675756147253</v>
          </cell>
          <cell r="G622">
            <v>2.9005263809499038</v>
          </cell>
          <cell r="H622">
            <v>0.54096902197294805</v>
          </cell>
          <cell r="I622">
            <v>0.16637296256400541</v>
          </cell>
        </row>
        <row r="623">
          <cell r="A623" t="str">
            <v>T_C-HY-DSL-S3</v>
          </cell>
          <cell r="B623" t="str">
            <v>VAR_fout</v>
          </cell>
          <cell r="C623" t="str">
            <v>TPCAR</v>
          </cell>
          <cell r="D623">
            <v>2.4317686131867092E-2</v>
          </cell>
          <cell r="E623">
            <v>5.8906362140184305E-2</v>
          </cell>
          <cell r="F623">
            <v>5.9058990804015062E-2</v>
          </cell>
          <cell r="G623">
            <v>4.9217648802025879E-2</v>
          </cell>
          <cell r="H623">
            <v>5.2853170660303013E-3</v>
          </cell>
          <cell r="I623">
            <v>1.6092877455252126E-3</v>
          </cell>
        </row>
        <row r="624">
          <cell r="A624" t="str">
            <v>T_C-HY-DSL-S3</v>
          </cell>
          <cell r="B624" t="str">
            <v>VAR_fin</v>
          </cell>
          <cell r="C624" t="str">
            <v>TDSL</v>
          </cell>
          <cell r="D624">
            <v>2.7105225060123243E-2</v>
          </cell>
          <cell r="E624">
            <v>4.8350028324441005E-2</v>
          </cell>
          <cell r="F624">
            <v>4.8459312082056318E-2</v>
          </cell>
          <cell r="G624">
            <v>3.957061911254995E-2</v>
          </cell>
          <cell r="H624">
            <v>7.3802049382394163E-3</v>
          </cell>
          <cell r="I624">
            <v>2.2697539231105765E-3</v>
          </cell>
        </row>
        <row r="625">
          <cell r="A625" t="str">
            <v>T_C-HY-DSL-S3</v>
          </cell>
          <cell r="B625" t="str">
            <v>VAR_ncap</v>
          </cell>
          <cell r="C625" t="str">
            <v>-</v>
          </cell>
          <cell r="E625">
            <v>3.9295676749136898E-4</v>
          </cell>
          <cell r="F625">
            <v>2.9223785426958198E-4</v>
          </cell>
          <cell r="G625">
            <v>1.42855644351932E-4</v>
          </cell>
          <cell r="H625">
            <v>1.47291320242182E-4</v>
          </cell>
        </row>
        <row r="626">
          <cell r="A626" t="str">
            <v>T_C-HY-DSL-S3</v>
          </cell>
          <cell r="B626" t="str">
            <v>VAR_cap</v>
          </cell>
          <cell r="C626" t="str">
            <v>-</v>
          </cell>
          <cell r="D626">
            <v>1.8563743410266505E-3</v>
          </cell>
          <cell r="E626">
            <v>4.0617791846969944E-3</v>
          </cell>
          <cell r="F626">
            <v>4.1514358452174249E-3</v>
          </cell>
          <cell r="G626">
            <v>3.4583670507689866E-3</v>
          </cell>
          <cell r="H626">
            <v>4.1606205333256393E-4</v>
          </cell>
          <cell r="I626">
            <v>1.3178690755096488E-4</v>
          </cell>
        </row>
        <row r="627">
          <cell r="A627" t="str">
            <v>D-T-ELC-Bus_c_S2</v>
          </cell>
          <cell r="B627" t="str">
            <v>VAR_fout</v>
          </cell>
          <cell r="C627" t="str">
            <v>T-ELC-Bus_c_BatSTGin_S2</v>
          </cell>
          <cell r="D627">
            <v>1.6350698171861159E-3</v>
          </cell>
          <cell r="E627">
            <v>4.0018555582733073E-3</v>
          </cell>
          <cell r="F627">
            <v>3.5858149846716052E-3</v>
          </cell>
          <cell r="G627">
            <v>7.6493527206864956E-3</v>
          </cell>
          <cell r="H627">
            <v>8.0365248366335074E-2</v>
          </cell>
          <cell r="I627">
            <v>0.1402380728452369</v>
          </cell>
        </row>
        <row r="628">
          <cell r="A628" t="str">
            <v>D-T-ELC-Bus_c_S2</v>
          </cell>
          <cell r="B628" t="str">
            <v>VAR_fin</v>
          </cell>
          <cell r="C628" t="str">
            <v>TELC</v>
          </cell>
          <cell r="D628">
            <v>1.6350698171861159E-3</v>
          </cell>
          <cell r="E628">
            <v>4.0018555582733073E-3</v>
          </cell>
          <cell r="F628">
            <v>3.5858149846716052E-3</v>
          </cell>
          <cell r="G628">
            <v>7.6493527206864956E-3</v>
          </cell>
          <cell r="H628">
            <v>8.0365248366335074E-2</v>
          </cell>
          <cell r="I628">
            <v>0.1402380728452369</v>
          </cell>
        </row>
        <row r="629">
          <cell r="A629" t="str">
            <v>D-T-ELC-Bus_c_S2</v>
          </cell>
          <cell r="B629" t="str">
            <v>VAR_ncap</v>
          </cell>
          <cell r="C629" t="str">
            <v>-</v>
          </cell>
          <cell r="D629">
            <v>2.85291754110754E-4</v>
          </cell>
          <cell r="E629">
            <v>1.73854560642205E-4</v>
          </cell>
          <cell r="F629">
            <v>9.9583448962675805E-5</v>
          </cell>
          <cell r="G629">
            <v>4.6376966804056498E-4</v>
          </cell>
          <cell r="H629">
            <v>6.6997739748461699E-3</v>
          </cell>
          <cell r="I629">
            <v>1.3304788632003401E-2</v>
          </cell>
        </row>
        <row r="630">
          <cell r="A630" t="str">
            <v>D-T-ELC-Bus_c_S2</v>
          </cell>
          <cell r="B630" t="str">
            <v>VAR_cap</v>
          </cell>
          <cell r="C630" t="str">
            <v>-</v>
          </cell>
          <cell r="D630">
            <v>2.85291754110754E-4</v>
          </cell>
          <cell r="E630">
            <v>4.5914631475295901E-4</v>
          </cell>
          <cell r="F630">
            <v>5.58729763715635E-4</v>
          </cell>
          <cell r="G630">
            <v>9.2291979411082204E-4</v>
          </cell>
          <cell r="H630">
            <v>9.5499757740380893E-3</v>
          </cell>
          <cell r="I630">
            <v>1.71505234498689E-2</v>
          </cell>
        </row>
        <row r="631">
          <cell r="A631" t="str">
            <v>T_C-HY-DSL-S4</v>
          </cell>
          <cell r="B631" t="str">
            <v>VAR_fout</v>
          </cell>
          <cell r="C631" t="str">
            <v>CO2_T</v>
          </cell>
          <cell r="D631">
            <v>2.5064368074098584</v>
          </cell>
          <cell r="E631">
            <v>13.987836794023181</v>
          </cell>
          <cell r="F631">
            <v>13.385714472606821</v>
          </cell>
          <cell r="G631">
            <v>11.066205120512304</v>
          </cell>
          <cell r="H631">
            <v>0.64978340417873126</v>
          </cell>
          <cell r="I631">
            <v>0.2152419591156764</v>
          </cell>
        </row>
        <row r="632">
          <cell r="A632" t="str">
            <v>T_C-HY-DSL-S4</v>
          </cell>
          <cell r="B632" t="str">
            <v>VAR_fout</v>
          </cell>
          <cell r="C632" t="str">
            <v>TPCAR</v>
          </cell>
          <cell r="D632">
            <v>4.5958267595740752E-2</v>
          </cell>
          <cell r="E632">
            <v>0.31217408020389553</v>
          </cell>
          <cell r="F632">
            <v>0.29825793868617279</v>
          </cell>
          <cell r="G632">
            <v>0.24561041837562389</v>
          </cell>
          <cell r="H632">
            <v>6.2697201881228137E-3</v>
          </cell>
          <cell r="I632">
            <v>2.0543772002750032E-3</v>
          </cell>
        </row>
        <row r="633">
          <cell r="A633" t="str">
            <v>T_C-HY-DSL-S4</v>
          </cell>
          <cell r="B633" t="str">
            <v>VAR_fin</v>
          </cell>
          <cell r="C633" t="str">
            <v>TDSL</v>
          </cell>
          <cell r="D633">
            <v>3.4194226567665111E-2</v>
          </cell>
          <cell r="E633">
            <v>0.19082996990481821</v>
          </cell>
          <cell r="F633">
            <v>0.18261547711605483</v>
          </cell>
          <cell r="G633">
            <v>0.15097142047083675</v>
          </cell>
          <cell r="H633">
            <v>8.8647121988912909E-3</v>
          </cell>
          <cell r="I633">
            <v>2.9364523753844006E-3</v>
          </cell>
        </row>
        <row r="634">
          <cell r="A634" t="str">
            <v>T_C-HY-DSL-S4</v>
          </cell>
          <cell r="B634" t="str">
            <v>VAR_ncap</v>
          </cell>
          <cell r="C634" t="str">
            <v>-</v>
          </cell>
          <cell r="E634">
            <v>1.60346051812876E-2</v>
          </cell>
          <cell r="F634">
            <v>3.6753102172050001E-4</v>
          </cell>
          <cell r="G634">
            <v>1.7281977010252301E-4</v>
          </cell>
          <cell r="H634">
            <v>2.4215997788466E-4</v>
          </cell>
        </row>
        <row r="635">
          <cell r="A635" t="str">
            <v>T_C-HY-DSL-S4</v>
          </cell>
          <cell r="B635" t="str">
            <v>VAR_cap</v>
          </cell>
          <cell r="C635" t="str">
            <v>-</v>
          </cell>
          <cell r="D635">
            <v>3.7729633903886197E-3</v>
          </cell>
          <cell r="E635">
            <v>2.4590768166191601E-2</v>
          </cell>
          <cell r="F635">
            <v>2.3639497920727979E-2</v>
          </cell>
          <cell r="G635">
            <v>1.946430911361308E-2</v>
          </cell>
          <cell r="H635">
            <v>5.9817043681117705E-4</v>
          </cell>
          <cell r="I635">
            <v>2.0124604788360672E-4</v>
          </cell>
        </row>
        <row r="636">
          <cell r="A636" t="str">
            <v>D-T-ELC-Bus_c_S3</v>
          </cell>
          <cell r="B636" t="str">
            <v>VAR_fout</v>
          </cell>
          <cell r="C636" t="str">
            <v>T-ELC-Bus_c_BatSTGin_S3</v>
          </cell>
          <cell r="D636">
            <v>5.404319532749804E-4</v>
          </cell>
          <cell r="E636">
            <v>1.7033816129738827E-3</v>
          </cell>
          <cell r="F636">
            <v>2.0604264653669604E-3</v>
          </cell>
          <cell r="G636">
            <v>4.1340351552694313E-3</v>
          </cell>
          <cell r="H636">
            <v>1.5998397636627571E-2</v>
          </cell>
          <cell r="I636">
            <v>3.3120210476039705E-2</v>
          </cell>
        </row>
        <row r="637">
          <cell r="A637" t="str">
            <v>D-T-ELC-Bus_c_S3</v>
          </cell>
          <cell r="B637" t="str">
            <v>VAR_fin</v>
          </cell>
          <cell r="C637" t="str">
            <v>TELC</v>
          </cell>
          <cell r="D637">
            <v>5.404319532749804E-4</v>
          </cell>
          <cell r="E637">
            <v>1.7033816129738827E-3</v>
          </cell>
          <cell r="F637">
            <v>2.0604264653669604E-3</v>
          </cell>
          <cell r="G637">
            <v>4.1340351552694313E-3</v>
          </cell>
          <cell r="H637">
            <v>1.5998397636627571E-2</v>
          </cell>
          <cell r="I637">
            <v>3.3120210476039705E-2</v>
          </cell>
        </row>
        <row r="638">
          <cell r="A638" t="str">
            <v>D-T-ELC-Bus_c_S3</v>
          </cell>
          <cell r="B638" t="str">
            <v>VAR_ncap</v>
          </cell>
          <cell r="C638" t="str">
            <v>-</v>
          </cell>
          <cell r="D638">
            <v>1.3790967193950401E-4</v>
          </cell>
          <cell r="E638">
            <v>1.00087139075178E-4</v>
          </cell>
          <cell r="F638">
            <v>7.0447527990672001E-5</v>
          </cell>
          <cell r="G638">
            <v>3.2287154509038501E-4</v>
          </cell>
          <cell r="H638">
            <v>1.46285604036243E-3</v>
          </cell>
          <cell r="I638">
            <v>3.47576471212319E-3</v>
          </cell>
        </row>
        <row r="639">
          <cell r="A639" t="str">
            <v>D-T-ELC-Bus_c_S3</v>
          </cell>
          <cell r="B639" t="str">
            <v>VAR_cap</v>
          </cell>
          <cell r="C639" t="str">
            <v>-</v>
          </cell>
          <cell r="D639">
            <v>1.3790967193950401E-4</v>
          </cell>
          <cell r="E639">
            <v>2.3799681101468201E-4</v>
          </cell>
          <cell r="F639">
            <v>3.0844433900535401E-4</v>
          </cell>
          <cell r="G639">
            <v>5.1465331731878898E-4</v>
          </cell>
          <cell r="H639">
            <v>2.0266247511362598E-3</v>
          </cell>
          <cell r="I639">
            <v>3.9768239868756203E-3</v>
          </cell>
        </row>
        <row r="640">
          <cell r="A640" t="str">
            <v>D-T-ELC-Bus_c_S4</v>
          </cell>
          <cell r="B640" t="str">
            <v>VAR_fout</v>
          </cell>
          <cell r="C640" t="str">
            <v>T-ELC-Bus_c_BatSTGin_S4</v>
          </cell>
          <cell r="D640">
            <v>6.2681623865310262E-6</v>
          </cell>
          <cell r="E640">
            <v>3.4724224774362373E-4</v>
          </cell>
          <cell r="F640">
            <v>8.9234609777726005E-4</v>
          </cell>
          <cell r="G640">
            <v>2.2522938756239347E-3</v>
          </cell>
          <cell r="H640">
            <v>3.3810564636901786E-3</v>
          </cell>
          <cell r="I640">
            <v>2.1866113235678181E-3</v>
          </cell>
        </row>
        <row r="641">
          <cell r="A641" t="str">
            <v>D-T-ELC-Bus_c_S4</v>
          </cell>
          <cell r="B641" t="str">
            <v>VAR_fin</v>
          </cell>
          <cell r="C641" t="str">
            <v>TELC</v>
          </cell>
          <cell r="D641">
            <v>6.2681623865310262E-6</v>
          </cell>
          <cell r="E641">
            <v>3.4724224774362373E-4</v>
          </cell>
          <cell r="F641">
            <v>8.9234609777726005E-4</v>
          </cell>
          <cell r="G641">
            <v>2.2522938756239347E-3</v>
          </cell>
          <cell r="H641">
            <v>3.3810564636901786E-3</v>
          </cell>
          <cell r="I641">
            <v>2.1866113235678181E-3</v>
          </cell>
        </row>
        <row r="642">
          <cell r="A642" t="str">
            <v>D-T-ELC-Bus_c_S4</v>
          </cell>
          <cell r="B642" t="str">
            <v>VAR_ncap</v>
          </cell>
          <cell r="C642" t="str">
            <v>-</v>
          </cell>
          <cell r="D642">
            <v>6.5456778566318707E-5</v>
          </cell>
          <cell r="E642">
            <v>5.4140266082046099E-5</v>
          </cell>
          <cell r="F642">
            <v>6.4922419967047804E-5</v>
          </cell>
          <cell r="G642">
            <v>2.18590080443767E-4</v>
          </cell>
          <cell r="H642">
            <v>4.33754803934374E-4</v>
          </cell>
          <cell r="I642">
            <v>3.0340839478716403E-4</v>
          </cell>
        </row>
        <row r="643">
          <cell r="A643" t="str">
            <v>D-T-ELC-Bus_c_S4</v>
          </cell>
          <cell r="B643" t="str">
            <v>VAR_cap</v>
          </cell>
          <cell r="C643" t="str">
            <v>-</v>
          </cell>
          <cell r="D643">
            <v>6.5456778566318707E-5</v>
          </cell>
          <cell r="E643">
            <v>1.19597044648365E-4</v>
          </cell>
          <cell r="F643">
            <v>1.84519464615413E-4</v>
          </cell>
          <cell r="G643">
            <v>2.9258615146500998E-4</v>
          </cell>
          <cell r="H643">
            <v>6.1409584731649805E-4</v>
          </cell>
          <cell r="I643">
            <v>3.7952743382835302E-4</v>
          </cell>
        </row>
        <row r="644">
          <cell r="A644" t="str">
            <v>D-TH2O</v>
          </cell>
          <cell r="B644" t="str">
            <v>VAR_fout</v>
          </cell>
          <cell r="C644" t="str">
            <v>TH2O</v>
          </cell>
          <cell r="D644">
            <v>4.834297144750789E-3</v>
          </cell>
          <cell r="E644">
            <v>1.8938848534596427E-2</v>
          </cell>
          <cell r="F644">
            <v>2.2122237621529327E-2</v>
          </cell>
          <cell r="G644">
            <v>7.353071394729252E-2</v>
          </cell>
          <cell r="H644">
            <v>1.4290748742275248</v>
          </cell>
          <cell r="I644">
            <v>3.2803806533102762</v>
          </cell>
        </row>
        <row r="645">
          <cell r="A645" t="str">
            <v>D-TH2O</v>
          </cell>
          <cell r="B645" t="str">
            <v>VAR_fin</v>
          </cell>
          <cell r="C645" t="str">
            <v>H2</v>
          </cell>
          <cell r="D645">
            <v>4.834297144750789E-3</v>
          </cell>
          <cell r="E645">
            <v>1.8938848534596427E-2</v>
          </cell>
          <cell r="F645">
            <v>2.2122237621529327E-2</v>
          </cell>
          <cell r="G645">
            <v>7.353071394729252E-2</v>
          </cell>
          <cell r="H645">
            <v>1.4290748742275248</v>
          </cell>
          <cell r="I645">
            <v>3.2803806533102762</v>
          </cell>
        </row>
        <row r="646">
          <cell r="A646" t="str">
            <v>D-TH2O</v>
          </cell>
          <cell r="B646" t="str">
            <v>VAR_ncap</v>
          </cell>
          <cell r="C646" t="str">
            <v>-</v>
          </cell>
          <cell r="D646">
            <v>1.8371432836547801E-3</v>
          </cell>
          <cell r="E646">
            <v>1.9746375830939902E-3</v>
          </cell>
          <cell r="F646">
            <v>4.5302574455350302E-4</v>
          </cell>
          <cell r="G646">
            <v>8.8730254613547492E-3</v>
          </cell>
          <cell r="H646">
            <v>9.2510528648543297E-2</v>
          </cell>
          <cell r="I646">
            <v>0.33203194723129298</v>
          </cell>
        </row>
        <row r="647">
          <cell r="A647" t="str">
            <v>D-TH2O</v>
          </cell>
          <cell r="B647" t="str">
            <v>VAR_cap</v>
          </cell>
          <cell r="C647" t="str">
            <v>-</v>
          </cell>
          <cell r="D647">
            <v>1.8371432836547801E-3</v>
          </cell>
          <cell r="E647">
            <v>3.8117808667487698E-3</v>
          </cell>
          <cell r="F647">
            <v>4.2648066113022704E-3</v>
          </cell>
          <cell r="G647">
            <v>1.3137832072657001E-2</v>
          </cell>
          <cell r="H647">
            <v>0.25376294164153101</v>
          </cell>
          <cell r="I647">
            <v>0.58579488887282405</v>
          </cell>
        </row>
        <row r="648">
          <cell r="A648" t="str">
            <v>TFHGV-HYBDSL</v>
          </cell>
          <cell r="B648" t="str">
            <v>VAR_fout</v>
          </cell>
          <cell r="C648" t="str">
            <v>CO2_T</v>
          </cell>
          <cell r="E648">
            <v>385.38547438068599</v>
          </cell>
          <cell r="F648">
            <v>540.33318908345302</v>
          </cell>
          <cell r="G648">
            <v>783.13303007549189</v>
          </cell>
          <cell r="H648">
            <v>790.01054983491292</v>
          </cell>
          <cell r="I648">
            <v>194.8760990581778</v>
          </cell>
        </row>
        <row r="649">
          <cell r="A649" t="str">
            <v>TFHGV-HYBDSL</v>
          </cell>
          <cell r="B649" t="str">
            <v>VAR_fout</v>
          </cell>
          <cell r="C649" t="str">
            <v>TFHGV</v>
          </cell>
          <cell r="E649">
            <v>0.85945089141645936</v>
          </cell>
          <cell r="F649">
            <v>1.2050008936272067</v>
          </cell>
          <cell r="G649">
            <v>1.7464705484234175</v>
          </cell>
          <cell r="H649">
            <v>1.7618081542256785</v>
          </cell>
          <cell r="I649">
            <v>0.43459457656120504</v>
          </cell>
        </row>
        <row r="650">
          <cell r="A650" t="str">
            <v>TFHGV-HYBDSL</v>
          </cell>
          <cell r="B650" t="str">
            <v>VAR_fin</v>
          </cell>
          <cell r="C650" t="str">
            <v>TDSL</v>
          </cell>
          <cell r="E650">
            <v>5.2576463080584688</v>
          </cell>
          <cell r="F650">
            <v>7.3715305468411003</v>
          </cell>
          <cell r="G650">
            <v>10.683943111534694</v>
          </cell>
          <cell r="H650">
            <v>10.777770120530878</v>
          </cell>
          <cell r="I650">
            <v>2.6586098097977882</v>
          </cell>
        </row>
        <row r="651">
          <cell r="A651" t="str">
            <v>TFHGV-HYBDSL</v>
          </cell>
          <cell r="B651" t="str">
            <v>VAR_ncap</v>
          </cell>
          <cell r="C651" t="str">
            <v>-</v>
          </cell>
          <cell r="E651">
            <v>1.6168349791959101E-2</v>
          </cell>
          <cell r="F651">
            <v>6.5090330271303197E-3</v>
          </cell>
          <cell r="G651">
            <v>2.3188902581954E-2</v>
          </cell>
          <cell r="H651">
            <v>1.23290643119397E-2</v>
          </cell>
          <cell r="I651">
            <v>8.2216989430018792E-3</v>
          </cell>
        </row>
        <row r="652">
          <cell r="A652" t="str">
            <v>TFHGV-HYBDSL</v>
          </cell>
          <cell r="B652" t="str">
            <v>VAR_cap</v>
          </cell>
          <cell r="C652" t="str">
            <v>-</v>
          </cell>
          <cell r="E652">
            <v>1.6168349791959101E-2</v>
          </cell>
          <cell r="F652">
            <v>2.2677344376603185E-2</v>
          </cell>
          <cell r="G652">
            <v>3.2859572782267185E-2</v>
          </cell>
          <cell r="H652">
            <v>3.5151755852314517E-2</v>
          </cell>
          <cell r="I652">
            <v>1.0385304174753029E-2</v>
          </cell>
        </row>
        <row r="653">
          <cell r="A653" t="str">
            <v>D-TKER</v>
          </cell>
          <cell r="B653" t="str">
            <v>VAR_fout</v>
          </cell>
          <cell r="C653" t="str">
            <v>CO2</v>
          </cell>
          <cell r="D653">
            <v>80.763254672403804</v>
          </cell>
          <cell r="E653">
            <v>102.299643522715</v>
          </cell>
          <cell r="F653">
            <v>134.604226798182</v>
          </cell>
          <cell r="G653">
            <v>177.257462025937</v>
          </cell>
          <cell r="H653">
            <v>152.58749005177901</v>
          </cell>
          <cell r="I653">
            <v>1.4691591951983599E-4</v>
          </cell>
        </row>
        <row r="654">
          <cell r="A654" t="str">
            <v>D-TKER</v>
          </cell>
          <cell r="B654" t="str">
            <v>VAR_fout</v>
          </cell>
          <cell r="C654" t="str">
            <v>TKER</v>
          </cell>
          <cell r="D654">
            <v>1.0930817228491501</v>
          </cell>
          <cell r="E654">
            <v>1.3845636984571901</v>
          </cell>
          <cell r="F654">
            <v>1.82178666186924</v>
          </cell>
          <cell r="G654">
            <v>2.3990723598882502</v>
          </cell>
          <cell r="H654">
            <v>2.0651792351307701</v>
          </cell>
          <cell r="I654">
            <v>1.9884179640123102E-6</v>
          </cell>
        </row>
        <row r="655">
          <cell r="A655" t="str">
            <v>D-TKER</v>
          </cell>
          <cell r="B655" t="str">
            <v>VAR_fin</v>
          </cell>
          <cell r="C655" t="str">
            <v>KER</v>
          </cell>
          <cell r="D655">
            <v>1.1093853663791744</v>
          </cell>
          <cell r="E655">
            <v>1.4052148835537817</v>
          </cell>
          <cell r="F655">
            <v>1.8489591593156731</v>
          </cell>
          <cell r="G655">
            <v>2.4348552476090308</v>
          </cell>
          <cell r="H655">
            <v>2.0959820062057659</v>
          </cell>
          <cell r="I655">
            <v>2.0180758175801702E-6</v>
          </cell>
        </row>
        <row r="656">
          <cell r="A656" t="str">
            <v>T_B_u-BEVELC-S1</v>
          </cell>
          <cell r="B656" t="str">
            <v>VAR_fout</v>
          </cell>
          <cell r="C656" t="str">
            <v>TPBSu</v>
          </cell>
          <cell r="D656">
            <v>3.1355245645145928E-5</v>
          </cell>
          <cell r="E656">
            <v>7.8150135456390296E-3</v>
          </cell>
          <cell r="F656">
            <v>9.0754108027351916E-3</v>
          </cell>
          <cell r="G656">
            <v>3.2663159992660153E-2</v>
          </cell>
          <cell r="H656">
            <v>5.5271158219298865E-2</v>
          </cell>
          <cell r="I656">
            <v>9.7518683897647077E-2</v>
          </cell>
        </row>
        <row r="657">
          <cell r="A657" t="str">
            <v>T_B_u-BEVELC-S1</v>
          </cell>
          <cell r="B657" t="str">
            <v>VAR_fin</v>
          </cell>
          <cell r="C657" t="str">
            <v>T-ELC-Bus_u_BatSTGout_S1</v>
          </cell>
          <cell r="D657">
            <v>8.2798540443876069E-5</v>
          </cell>
          <cell r="E657">
            <v>1.9917753909814897E-2</v>
          </cell>
          <cell r="F657">
            <v>2.2854874374903543E-2</v>
          </cell>
          <cell r="G657">
            <v>7.3153417911013166E-2</v>
          </cell>
          <cell r="H657">
            <v>0.1164532252296364</v>
          </cell>
          <cell r="I657">
            <v>0.18225590780632059</v>
          </cell>
        </row>
        <row r="658">
          <cell r="A658" t="str">
            <v>T_B_u-BEVELC-S1</v>
          </cell>
          <cell r="B658" t="str">
            <v>VAR_ncap</v>
          </cell>
          <cell r="C658" t="str">
            <v>-</v>
          </cell>
          <cell r="E658">
            <v>1.47025025448168E-4</v>
          </cell>
          <cell r="F658">
            <v>4.3070605513645198E-5</v>
          </cell>
          <cell r="G658">
            <v>6.0889618198179405E-4</v>
          </cell>
          <cell r="H658">
            <v>1.7213847934145499E-4</v>
          </cell>
          <cell r="I658">
            <v>1.7509583807474799E-3</v>
          </cell>
        </row>
        <row r="659">
          <cell r="A659" t="str">
            <v>T_B_u-BEVELC-S1</v>
          </cell>
          <cell r="B659" t="str">
            <v>VAR_cap</v>
          </cell>
          <cell r="C659" t="str">
            <v>-</v>
          </cell>
          <cell r="D659">
            <v>3.02390998593531E-8</v>
          </cell>
          <cell r="E659">
            <v>1.4706651630611454E-4</v>
          </cell>
          <cell r="F659">
            <v>1.7476126652083055E-4</v>
          </cell>
          <cell r="G659">
            <v>6.2161700968468131E-4</v>
          </cell>
          <cell r="H659">
            <v>1.062303670183294E-3</v>
          </cell>
          <cell r="I659">
            <v>1.9924342356944479E-3</v>
          </cell>
        </row>
        <row r="660">
          <cell r="A660" t="str">
            <v>TPSHPH2OEXT</v>
          </cell>
          <cell r="B660" t="str">
            <v>VAR_fout</v>
          </cell>
          <cell r="C660" t="str">
            <v>TPSHP</v>
          </cell>
          <cell r="G660">
            <v>1.3249757133195499E-5</v>
          </cell>
          <cell r="H660">
            <v>2.17834442513831E-8</v>
          </cell>
          <cell r="I660">
            <v>2.18739054356096E-8</v>
          </cell>
        </row>
        <row r="661">
          <cell r="A661" t="str">
            <v>TPSHPH2OEXT</v>
          </cell>
          <cell r="B661" t="str">
            <v>VAR_fin</v>
          </cell>
          <cell r="C661" t="str">
            <v>TH2O</v>
          </cell>
          <cell r="G661">
            <v>7.3877433712362124E-6</v>
          </cell>
          <cell r="H661">
            <v>1.2145920431074215E-8</v>
          </cell>
          <cell r="I661">
            <v>1.2196359394400479E-8</v>
          </cell>
        </row>
        <row r="662">
          <cell r="A662" t="str">
            <v>TPSHPH2OEXT</v>
          </cell>
          <cell r="B662" t="str">
            <v>VAR_ncap</v>
          </cell>
          <cell r="C662" t="str">
            <v>-</v>
          </cell>
          <cell r="G662">
            <v>2.18557256292229E-5</v>
          </cell>
          <cell r="H662">
            <v>3.8126744049108997E-8</v>
          </cell>
          <cell r="I662">
            <v>3.2895606567932798E-8</v>
          </cell>
        </row>
        <row r="663">
          <cell r="A663" t="str">
            <v>TPSHPH2OEXT</v>
          </cell>
          <cell r="B663" t="str">
            <v>VAR_cap</v>
          </cell>
          <cell r="C663" t="str">
            <v>-</v>
          </cell>
          <cell r="G663">
            <v>2.18557256292229E-5</v>
          </cell>
          <cell r="H663">
            <v>2.1764453436599808E-8</v>
          </cell>
          <cell r="I663">
            <v>2.176445343480071E-8</v>
          </cell>
        </row>
        <row r="664">
          <cell r="A664" t="str">
            <v>T_B_u-BEVELC-S2</v>
          </cell>
          <cell r="B664" t="str">
            <v>VAR_fout</v>
          </cell>
          <cell r="C664" t="str">
            <v>TPBSu</v>
          </cell>
          <cell r="D664">
            <v>4.0057234558012666E-4</v>
          </cell>
          <cell r="E664">
            <v>1.7699267885409808E-3</v>
          </cell>
          <cell r="F664">
            <v>2.4307687764643275E-3</v>
          </cell>
          <cell r="G664">
            <v>5.0966110431451828E-3</v>
          </cell>
          <cell r="H664">
            <v>3.6455626085139692E-2</v>
          </cell>
          <cell r="I664">
            <v>4.3575414064478769E-2</v>
          </cell>
        </row>
        <row r="665">
          <cell r="A665" t="str">
            <v>T_B_u-BEVELC-S2</v>
          </cell>
          <cell r="B665" t="str">
            <v>VAR_fin</v>
          </cell>
          <cell r="C665" t="str">
            <v>T-ELC-Bus_u_BatSTGout_S2</v>
          </cell>
          <cell r="D665">
            <v>1.4556701772793657E-3</v>
          </cell>
          <cell r="E665">
            <v>6.2732567538709098E-3</v>
          </cell>
          <cell r="F665">
            <v>8.4655399435261385E-3</v>
          </cell>
          <cell r="G665">
            <v>1.6143399662747734E-2</v>
          </cell>
          <cell r="H665">
            <v>0.10389102491158254</v>
          </cell>
          <cell r="I665">
            <v>0.11460731020300982</v>
          </cell>
        </row>
        <row r="666">
          <cell r="A666" t="str">
            <v>T_B_u-BEVELC-S2</v>
          </cell>
          <cell r="B666" t="str">
            <v>VAR_ncap</v>
          </cell>
          <cell r="C666" t="str">
            <v>-</v>
          </cell>
          <cell r="E666">
            <v>2.2489956630399801E-5</v>
          </cell>
          <cell r="F666">
            <v>1.4288527675976899E-5</v>
          </cell>
          <cell r="G666">
            <v>7.3838223744328695E-5</v>
          </cell>
          <cell r="H666">
            <v>3.9882612181358197E-4</v>
          </cell>
          <cell r="I666">
            <v>5.7346981206398101E-4</v>
          </cell>
        </row>
        <row r="667">
          <cell r="A667" t="str">
            <v>T_B_u-BEVELC-S2</v>
          </cell>
          <cell r="B667" t="str">
            <v>VAR_cap</v>
          </cell>
          <cell r="C667" t="str">
            <v>-</v>
          </cell>
          <cell r="D667">
            <v>7.9226441631504902E-6</v>
          </cell>
          <cell r="E667">
            <v>3.3321825562813181E-5</v>
          </cell>
          <cell r="F667">
            <v>4.7512660729911595E-5</v>
          </cell>
          <cell r="G667">
            <v>9.7372953742041996E-5</v>
          </cell>
          <cell r="H667">
            <v>6.9004332582792637E-4</v>
          </cell>
          <cell r="I667">
            <v>8.2377633868337716E-4</v>
          </cell>
        </row>
        <row r="668">
          <cell r="A668" t="str">
            <v>TFHGV-ICEDSL</v>
          </cell>
          <cell r="B668" t="str">
            <v>VAR_fout</v>
          </cell>
          <cell r="C668" t="str">
            <v>CO2_T</v>
          </cell>
          <cell r="D668">
            <v>381.30287381606229</v>
          </cell>
          <cell r="E668">
            <v>1.4754192314462671</v>
          </cell>
          <cell r="F668">
            <v>2.2296622920717049</v>
          </cell>
          <cell r="G668">
            <v>1.8417399537768824</v>
          </cell>
          <cell r="H668">
            <v>0.85426673823497201</v>
          </cell>
          <cell r="I668">
            <v>0.25737744557730202</v>
          </cell>
        </row>
        <row r="669">
          <cell r="A669" t="str">
            <v>TFHGV-ICEDSL</v>
          </cell>
          <cell r="B669" t="str">
            <v>VAR_fout</v>
          </cell>
          <cell r="C669" t="str">
            <v>TFHGV</v>
          </cell>
          <cell r="D669">
            <v>0.61748965056643845</v>
          </cell>
          <cell r="E669">
            <v>2.3893239947209151E-3</v>
          </cell>
          <cell r="F669">
            <v>3.6107605899573583E-3</v>
          </cell>
          <cell r="G669">
            <v>2.9825512436094021E-3</v>
          </cell>
          <cell r="H669">
            <v>1.3834169787498266E-3</v>
          </cell>
          <cell r="I669">
            <v>4.1680228460558766E-4</v>
          </cell>
        </row>
        <row r="670">
          <cell r="A670" t="str">
            <v>TFHGV-ICEDSL</v>
          </cell>
          <cell r="B670" t="str">
            <v>VAR_fin</v>
          </cell>
          <cell r="C670" t="str">
            <v>TDSL</v>
          </cell>
          <cell r="D670">
            <v>5.2019491652941676</v>
          </cell>
          <cell r="E670">
            <v>2.0128502475392485E-2</v>
          </cell>
          <cell r="F670">
            <v>3.0418312306571667E-2</v>
          </cell>
          <cell r="G670">
            <v>2.5126056668170294E-2</v>
          </cell>
          <cell r="H670">
            <v>1.1654389334719932E-2</v>
          </cell>
          <cell r="I670">
            <v>3.5112884799086263E-3</v>
          </cell>
        </row>
        <row r="671">
          <cell r="A671" t="str">
            <v>TFHGV-ICEDSL</v>
          </cell>
          <cell r="B671" t="str">
            <v>VAR_ncap</v>
          </cell>
          <cell r="C671" t="str">
            <v>-</v>
          </cell>
          <cell r="E671">
            <v>3.8502261000699203E-6</v>
          </cell>
          <cell r="F671">
            <v>3.3754594273724898E-5</v>
          </cell>
          <cell r="G671">
            <v>2.7580308831863999E-5</v>
          </cell>
          <cell r="H671">
            <v>2.4061753837129999E-5</v>
          </cell>
          <cell r="I671">
            <v>5.1408831660594104E-6</v>
          </cell>
        </row>
        <row r="672">
          <cell r="A672" t="str">
            <v>TFHGV-ICEDSL</v>
          </cell>
          <cell r="B672" t="str">
            <v>VAR_cap</v>
          </cell>
          <cell r="C672" t="str">
            <v>-</v>
          </cell>
          <cell r="D672">
            <v>1.1632418509257883E-2</v>
          </cell>
          <cell r="E672">
            <v>4.5718872624269866E-5</v>
          </cell>
          <cell r="F672">
            <v>7.5166239117996012E-5</v>
          </cell>
          <cell r="G672">
            <v>5.9690159032421068E-5</v>
          </cell>
          <cell r="H672">
            <v>3.2460202465137061E-5</v>
          </cell>
          <cell r="I672">
            <v>9.358611872023481E-6</v>
          </cell>
        </row>
        <row r="673">
          <cell r="A673" t="str">
            <v>D-T-ELC-Bus_u_S1</v>
          </cell>
          <cell r="B673" t="str">
            <v>VAR_fout</v>
          </cell>
          <cell r="C673" t="str">
            <v>T-ELC-Bus_u_BatSTGin_S1</v>
          </cell>
          <cell r="D673">
            <v>3.4240716332012456E-5</v>
          </cell>
          <cell r="E673">
            <v>1.9851736269602717E-2</v>
          </cell>
          <cell r="F673">
            <v>2.2782770398487528E-2</v>
          </cell>
          <cell r="G673">
            <v>7.5318013298852321E-2</v>
          </cell>
          <cell r="H673">
            <v>0.12023509064478456</v>
          </cell>
          <cell r="I673">
            <v>0.18449305863080956</v>
          </cell>
        </row>
        <row r="674">
          <cell r="A674" t="str">
            <v>D-T-ELC-Bus_u_S1</v>
          </cell>
          <cell r="B674" t="str">
            <v>VAR_fin</v>
          </cell>
          <cell r="C674" t="str">
            <v>TELC</v>
          </cell>
          <cell r="D674">
            <v>3.4240716332012456E-5</v>
          </cell>
          <cell r="E674">
            <v>1.9851736269602717E-2</v>
          </cell>
          <cell r="F674">
            <v>2.2782770398487528E-2</v>
          </cell>
          <cell r="G674">
            <v>7.5318013298852321E-2</v>
          </cell>
          <cell r="H674">
            <v>0.12023509064478456</v>
          </cell>
          <cell r="I674">
            <v>0.18449305863080956</v>
          </cell>
        </row>
        <row r="675">
          <cell r="A675" t="str">
            <v>D-T-ELC-Bus_u_S1</v>
          </cell>
          <cell r="B675" t="str">
            <v>VAR_ncap</v>
          </cell>
          <cell r="C675" t="str">
            <v>-</v>
          </cell>
          <cell r="D675">
            <v>1.3194940491378501E-3</v>
          </cell>
          <cell r="E675">
            <v>1.1971995058348E-3</v>
          </cell>
          <cell r="F675">
            <v>1.5523209039283799E-3</v>
          </cell>
          <cell r="G675">
            <v>4.4559255611520097E-3</v>
          </cell>
          <cell r="H675">
            <v>6.8497392997309003E-3</v>
          </cell>
          <cell r="I675">
            <v>1.5184471201205699E-2</v>
          </cell>
        </row>
        <row r="676">
          <cell r="A676" t="str">
            <v>D-T-ELC-Bus_u_S1</v>
          </cell>
          <cell r="B676" t="str">
            <v>VAR_cap</v>
          </cell>
          <cell r="C676" t="str">
            <v>-</v>
          </cell>
          <cell r="D676">
            <v>1.3194940491378501E-3</v>
          </cell>
          <cell r="E676">
            <v>2.5166935549726498E-3</v>
          </cell>
          <cell r="F676">
            <v>4.0690144589010397E-3</v>
          </cell>
          <cell r="G676">
            <v>8.0122920245996494E-3</v>
          </cell>
          <cell r="H676">
            <v>1.2766324012312201E-2</v>
          </cell>
          <cell r="I676">
            <v>1.9519442057096398E-2</v>
          </cell>
        </row>
        <row r="677">
          <cell r="A677" t="str">
            <v>T-Plg-DSL-mix_S1</v>
          </cell>
          <cell r="B677" t="str">
            <v>VAR_fout</v>
          </cell>
          <cell r="C677" t="str">
            <v>CO2_T</v>
          </cell>
          <cell r="D677">
            <v>1.9521984586750301E-3</v>
          </cell>
          <cell r="E677">
            <v>2.3340441203772699</v>
          </cell>
          <cell r="F677">
            <v>1.839599482144052</v>
          </cell>
          <cell r="G677">
            <v>1.660744336491629</v>
          </cell>
          <cell r="H677">
            <v>0.715498034360454</v>
          </cell>
          <cell r="I677">
            <v>0.33546796405560997</v>
          </cell>
        </row>
        <row r="678">
          <cell r="A678" t="str">
            <v>T-Plg-DSL-mix_S1</v>
          </cell>
          <cell r="B678" t="str">
            <v>VAR_fout</v>
          </cell>
          <cell r="C678" t="str">
            <v>T-PEVmix-ELC_DSL_S1</v>
          </cell>
          <cell r="D678">
            <v>1.9399624511334101E-5</v>
          </cell>
          <cell r="E678">
            <v>2.3194147770681888E-2</v>
          </cell>
          <cell r="F678">
            <v>1.8280692235081785E-2</v>
          </cell>
          <cell r="G678">
            <v>1.650335107790666E-2</v>
          </cell>
          <cell r="H678">
            <v>7.5591480210264088E-3</v>
          </cell>
          <cell r="I678">
            <v>3.9138981574494639E-3</v>
          </cell>
        </row>
        <row r="679">
          <cell r="A679" t="str">
            <v>T-Plg-DSL-mix_S1</v>
          </cell>
          <cell r="B679" t="str">
            <v>VAR_fin</v>
          </cell>
          <cell r="C679" t="str">
            <v>TDSL</v>
          </cell>
          <cell r="D679">
            <v>2.663299397919551E-5</v>
          </cell>
          <cell r="E679">
            <v>3.184234816340064E-2</v>
          </cell>
          <cell r="F679">
            <v>2.5096855145212201E-2</v>
          </cell>
          <cell r="G679">
            <v>2.2656812230445144E-2</v>
          </cell>
          <cell r="H679">
            <v>9.7612282995969222E-3</v>
          </cell>
          <cell r="I679">
            <v>4.5766434386849937E-3</v>
          </cell>
        </row>
        <row r="680">
          <cell r="A680" t="str">
            <v>T_B_u-BEVELC-S3</v>
          </cell>
          <cell r="B680" t="str">
            <v>VAR_fout</v>
          </cell>
          <cell r="C680" t="str">
            <v>TPBSu</v>
          </cell>
          <cell r="D680">
            <v>1.6031544756035013E-3</v>
          </cell>
          <cell r="E680">
            <v>2.901172074347614E-3</v>
          </cell>
          <cell r="F680">
            <v>2.5083550271304622E-3</v>
          </cell>
          <cell r="G680">
            <v>2.0614629445803449E-3</v>
          </cell>
          <cell r="H680">
            <v>7.1956877817703255E-2</v>
          </cell>
          <cell r="I680">
            <v>0.19030031078121845</v>
          </cell>
        </row>
        <row r="681">
          <cell r="A681" t="str">
            <v>T_B_u-BEVELC-S3</v>
          </cell>
          <cell r="B681" t="str">
            <v>VAR_fin</v>
          </cell>
          <cell r="C681" t="str">
            <v>T-ELC-Bus_u_BatSTGout_S3</v>
          </cell>
          <cell r="D681">
            <v>8.7618238419610878E-3</v>
          </cell>
          <cell r="E681">
            <v>1.571671672780596E-2</v>
          </cell>
          <cell r="F681">
            <v>1.3422551742589491E-2</v>
          </cell>
          <cell r="G681">
            <v>1.0104499542645858E-2</v>
          </cell>
          <cell r="H681">
            <v>0.30187696655969487</v>
          </cell>
          <cell r="I681">
            <v>0.73447439117970015</v>
          </cell>
        </row>
        <row r="682">
          <cell r="A682" t="str">
            <v>T_B_u-BEVELC-S3</v>
          </cell>
          <cell r="B682" t="str">
            <v>VAR_ncap</v>
          </cell>
          <cell r="C682" t="str">
            <v>-</v>
          </cell>
          <cell r="E682">
            <v>7.2525407652678598E-6</v>
          </cell>
          <cell r="F682">
            <v>6.9381232442234902E-6</v>
          </cell>
          <cell r="G682">
            <v>2.15177386806304E-5</v>
          </cell>
          <cell r="H682">
            <v>1.27724510497561E-3</v>
          </cell>
          <cell r="I682">
            <v>3.1516403174735499E-3</v>
          </cell>
        </row>
        <row r="683">
          <cell r="A683" t="str">
            <v>T_B_u-BEVELC-S3</v>
          </cell>
          <cell r="B683" t="str">
            <v>VAR_cap</v>
          </cell>
          <cell r="C683" t="str">
            <v>-</v>
          </cell>
          <cell r="D683">
            <v>3.4521116696548174E-5</v>
          </cell>
          <cell r="E683">
            <v>5.4632895623331515E-5</v>
          </cell>
          <cell r="F683">
            <v>4.8735166946069504E-5</v>
          </cell>
          <cell r="G683">
            <v>3.9071865778422003E-5</v>
          </cell>
          <cell r="H683">
            <v>1.3578127616479642E-3</v>
          </cell>
          <cell r="I683">
            <v>3.5891105935878763E-3</v>
          </cell>
        </row>
        <row r="684">
          <cell r="A684" t="str">
            <v>D-T-ELC-Bus_u_S2</v>
          </cell>
          <cell r="B684" t="str">
            <v>VAR_fout</v>
          </cell>
          <cell r="C684" t="str">
            <v>T-ELC-Bus_u_BatSTGin_S2</v>
          </cell>
          <cell r="D684">
            <v>1.3861484921014768E-3</v>
          </cell>
          <cell r="E684">
            <v>6.1735056260456781E-3</v>
          </cell>
          <cell r="F684">
            <v>8.3548493725292463E-3</v>
          </cell>
          <cell r="G684">
            <v>1.8372642422354722E-2</v>
          </cell>
          <cell r="H684">
            <v>0.10669847661507041</v>
          </cell>
          <cell r="I684">
            <v>0.11663484213708021</v>
          </cell>
        </row>
        <row r="685">
          <cell r="A685" t="str">
            <v>D-T-ELC-Bus_u_S2</v>
          </cell>
          <cell r="B685" t="str">
            <v>VAR_fin</v>
          </cell>
          <cell r="C685" t="str">
            <v>TELC</v>
          </cell>
          <cell r="D685">
            <v>1.3861484921014768E-3</v>
          </cell>
          <cell r="E685">
            <v>6.1735056260456781E-3</v>
          </cell>
          <cell r="F685">
            <v>8.3548493725292463E-3</v>
          </cell>
          <cell r="G685">
            <v>1.8372642422354722E-2</v>
          </cell>
          <cell r="H685">
            <v>0.10669847661507041</v>
          </cell>
          <cell r="I685">
            <v>0.11663484213708021</v>
          </cell>
        </row>
        <row r="686">
          <cell r="A686" t="str">
            <v>D-T-ELC-Bus_u_S2</v>
          </cell>
          <cell r="B686" t="str">
            <v>VAR_ncap</v>
          </cell>
          <cell r="C686" t="str">
            <v>-</v>
          </cell>
          <cell r="D686">
            <v>8.0176013761487901E-4</v>
          </cell>
          <cell r="E686">
            <v>6.4798283649978498E-4</v>
          </cell>
          <cell r="F686">
            <v>8.0312345187536795E-4</v>
          </cell>
          <cell r="G686">
            <v>1.08430819910073E-3</v>
          </cell>
          <cell r="H686">
            <v>7.1090822637111398E-3</v>
          </cell>
          <cell r="I686">
            <v>8.0668509212267706E-3</v>
          </cell>
        </row>
        <row r="687">
          <cell r="A687" t="str">
            <v>D-T-ELC-Bus_u_S2</v>
          </cell>
          <cell r="B687" t="str">
            <v>VAR_cap</v>
          </cell>
          <cell r="C687" t="str">
            <v>-</v>
          </cell>
          <cell r="D687">
            <v>8.0176013761487901E-4</v>
          </cell>
          <cell r="E687">
            <v>1.44974297411466E-3</v>
          </cell>
          <cell r="F687">
            <v>2.2528664259900302E-3</v>
          </cell>
          <cell r="G687">
            <v>3.03620501561275E-3</v>
          </cell>
          <cell r="H687">
            <v>1.13970505865842E-2</v>
          </cell>
          <cell r="I687">
            <v>1.2350879570121501E-2</v>
          </cell>
        </row>
        <row r="688">
          <cell r="A688" t="str">
            <v>T-Plg-DSL-mix_S2</v>
          </cell>
          <cell r="B688" t="str">
            <v>VAR_fout</v>
          </cell>
          <cell r="C688" t="str">
            <v>CO2_T</v>
          </cell>
          <cell r="D688">
            <v>1.1568540096813099E-3</v>
          </cell>
          <cell r="E688">
            <v>0.49966204592505903</v>
          </cell>
          <cell r="F688">
            <v>2.3165049405165949</v>
          </cell>
          <cell r="G688">
            <v>3.4620249444927031</v>
          </cell>
          <cell r="H688">
            <v>4.9848433405688422</v>
          </cell>
          <cell r="I688">
            <v>1.8758553267805409</v>
          </cell>
        </row>
        <row r="689">
          <cell r="A689" t="str">
            <v>T-Plg-DSL-mix_S2</v>
          </cell>
          <cell r="B689" t="str">
            <v>VAR_fout</v>
          </cell>
          <cell r="C689" t="str">
            <v>T-PEVmix-ELC_DSL_S2</v>
          </cell>
          <cell r="D689">
            <v>9.3988321155143449E-6</v>
          </cell>
          <cell r="E689">
            <v>4.0594920749229017E-3</v>
          </cell>
          <cell r="F689">
            <v>1.882038774855686E-2</v>
          </cell>
          <cell r="G689">
            <v>2.8127137011846146E-2</v>
          </cell>
          <cell r="H689">
            <v>4.3813282333665021E-2</v>
          </cell>
          <cell r="I689">
            <v>1.871681615757376E-2</v>
          </cell>
        </row>
        <row r="690">
          <cell r="A690" t="str">
            <v>T-Plg-DSL-mix_S2</v>
          </cell>
          <cell r="B690" t="str">
            <v>VAR_fin</v>
          </cell>
          <cell r="C690" t="str">
            <v>TDSL</v>
          </cell>
          <cell r="D690">
            <v>1.5782455793742263E-5</v>
          </cell>
          <cell r="E690">
            <v>6.8166718407238688E-3</v>
          </cell>
          <cell r="F690">
            <v>3.1603068765574213E-2</v>
          </cell>
          <cell r="G690">
            <v>4.7230899652015018E-2</v>
          </cell>
          <cell r="H690">
            <v>6.8006048302439837E-2</v>
          </cell>
          <cell r="I690">
            <v>2.5591477855123401E-2</v>
          </cell>
        </row>
        <row r="691">
          <cell r="A691" t="str">
            <v>T_B_u-BEVELC-S4</v>
          </cell>
          <cell r="B691" t="str">
            <v>VAR_fout</v>
          </cell>
          <cell r="C691" t="str">
            <v>TPBSu</v>
          </cell>
          <cell r="D691">
            <v>5.4674388641925024E-5</v>
          </cell>
          <cell r="E691">
            <v>1.3123042998316539E-4</v>
          </cell>
          <cell r="F691">
            <v>2.887025103205264E-4</v>
          </cell>
          <cell r="G691">
            <v>1.6557094451993793E-4</v>
          </cell>
          <cell r="H691">
            <v>2.2770463767396871E-4</v>
          </cell>
          <cell r="I691">
            <v>1.1585974054498772E-4</v>
          </cell>
        </row>
        <row r="692">
          <cell r="A692" t="str">
            <v>T_B_u-BEVELC-S4</v>
          </cell>
          <cell r="B692" t="str">
            <v>VAR_fin</v>
          </cell>
          <cell r="C692" t="str">
            <v>T-ELC-Bus_u_BatSTGout_S4</v>
          </cell>
          <cell r="D692">
            <v>4.4819809428562398E-4</v>
          </cell>
          <cell r="E692">
            <v>1.0536087445503428E-3</v>
          </cell>
          <cell r="F692">
            <v>2.2478424417825306E-3</v>
          </cell>
          <cell r="G692">
            <v>1.204667081149599E-3</v>
          </cell>
          <cell r="H692">
            <v>1.4465282914681663E-3</v>
          </cell>
          <cell r="I692">
            <v>6.8090668462136264E-4</v>
          </cell>
        </row>
        <row r="693">
          <cell r="A693" t="str">
            <v>T_B_u-BEVELC-S4</v>
          </cell>
          <cell r="B693" t="str">
            <v>VAR_ncap</v>
          </cell>
          <cell r="C693" t="str">
            <v>-</v>
          </cell>
          <cell r="E693">
            <v>1.75479973859187E-6</v>
          </cell>
          <cell r="F693">
            <v>2.3293960653057599E-6</v>
          </cell>
          <cell r="G693">
            <v>2.25448662343069E-6</v>
          </cell>
          <cell r="H693">
            <v>3.67131934522088E-6</v>
          </cell>
          <cell r="I693">
            <v>1.6705170850651E-6</v>
          </cell>
        </row>
        <row r="694">
          <cell r="A694" t="str">
            <v>T_B_u-BEVELC-S4</v>
          </cell>
          <cell r="B694" t="str">
            <v>VAR_cap</v>
          </cell>
          <cell r="C694" t="str">
            <v>-</v>
          </cell>
          <cell r="D694">
            <v>4.2334739803094299E-7</v>
          </cell>
          <cell r="E694">
            <v>2.335671749843629E-6</v>
          </cell>
          <cell r="F694">
            <v>4.5677185938034297E-6</v>
          </cell>
          <cell r="G694">
            <v>3.1390932632338984E-6</v>
          </cell>
          <cell r="H694">
            <v>4.9029233008363598E-6</v>
          </cell>
          <cell r="I694">
            <v>2.2969668266367116E-6</v>
          </cell>
        </row>
        <row r="695">
          <cell r="A695" t="str">
            <v>D-TBDS1</v>
          </cell>
          <cell r="B695" t="str">
            <v>VAR_fout</v>
          </cell>
          <cell r="C695" t="str">
            <v>TDSL</v>
          </cell>
          <cell r="D695">
            <v>2.9710979893417444</v>
          </cell>
          <cell r="E695">
            <v>2.9709501951951616</v>
          </cell>
          <cell r="F695">
            <v>2.9709471772438607</v>
          </cell>
          <cell r="G695">
            <v>2.8195839945669707</v>
          </cell>
          <cell r="H695">
            <v>3.0001836524373346</v>
          </cell>
          <cell r="I695">
            <v>14.781513392627527</v>
          </cell>
        </row>
        <row r="696">
          <cell r="A696" t="str">
            <v>D-TBDS1</v>
          </cell>
          <cell r="B696" t="str">
            <v>VAR_fout</v>
          </cell>
          <cell r="C696" t="str">
            <v>TKER</v>
          </cell>
          <cell r="G696">
            <v>0.15142567822307701</v>
          </cell>
          <cell r="H696">
            <v>5.5470247310734397E-2</v>
          </cell>
          <cell r="I696">
            <v>1.6907795105747001</v>
          </cell>
        </row>
        <row r="697">
          <cell r="A697" t="str">
            <v>D-TBDS1</v>
          </cell>
          <cell r="B697" t="str">
            <v>VAR_fin</v>
          </cell>
          <cell r="C697" t="str">
            <v>BDS</v>
          </cell>
          <cell r="D697">
            <v>3.0154128118279679</v>
          </cell>
          <cell r="E697">
            <v>3.0152628132871215</v>
          </cell>
          <cell r="F697">
            <v>3.0152597503221692</v>
          </cell>
          <cell r="G697">
            <v>3.0153168163541531</v>
          </cell>
          <cell r="H697">
            <v>3.1012298991369889</v>
          </cell>
          <cell r="I697">
            <v>16.717975757644357</v>
          </cell>
        </row>
        <row r="698">
          <cell r="A698" t="str">
            <v>D-T-ELC-Bus_u_S3</v>
          </cell>
          <cell r="B698" t="str">
            <v>VAR_fout</v>
          </cell>
          <cell r="C698" t="str">
            <v>T-ELC-Bus_u_BatSTGin_S3</v>
          </cell>
          <cell r="D698">
            <v>8.6547642041425003E-3</v>
          </cell>
          <cell r="E698">
            <v>1.556102054530981E-2</v>
          </cell>
          <cell r="F698">
            <v>1.3246707851748536E-2</v>
          </cell>
          <cell r="G698">
            <v>1.1295289161206378E-2</v>
          </cell>
          <cell r="H698">
            <v>0.30313402712151266</v>
          </cell>
          <cell r="I698">
            <v>0.73544838082592623</v>
          </cell>
        </row>
        <row r="699">
          <cell r="A699" t="str">
            <v>D-T-ELC-Bus_u_S3</v>
          </cell>
          <cell r="B699" t="str">
            <v>VAR_fin</v>
          </cell>
          <cell r="C699" t="str">
            <v>TELC</v>
          </cell>
          <cell r="D699">
            <v>8.6547642041425003E-3</v>
          </cell>
          <cell r="E699">
            <v>1.556102054530981E-2</v>
          </cell>
          <cell r="F699">
            <v>1.3246707851748536E-2</v>
          </cell>
          <cell r="G699">
            <v>1.1295289161206378E-2</v>
          </cell>
          <cell r="H699">
            <v>0.30313402712151266</v>
          </cell>
          <cell r="I699">
            <v>0.73544838082592623</v>
          </cell>
        </row>
        <row r="700">
          <cell r="A700" t="str">
            <v>D-T-ELC-Bus_u_S3</v>
          </cell>
          <cell r="B700" t="str">
            <v>VAR_ncap</v>
          </cell>
          <cell r="C700" t="str">
            <v>-</v>
          </cell>
          <cell r="D700">
            <v>1.0417139734408699E-3</v>
          </cell>
          <cell r="E700">
            <v>7.6375621979415801E-4</v>
          </cell>
          <cell r="F700">
            <v>5.06764666712443E-4</v>
          </cell>
          <cell r="G700">
            <v>7.0101531727275205E-4</v>
          </cell>
          <cell r="H700">
            <v>3.0032204919095199E-2</v>
          </cell>
          <cell r="I700">
            <v>6.7454566440115396E-2</v>
          </cell>
        </row>
        <row r="701">
          <cell r="A701" t="str">
            <v>D-T-ELC-Bus_u_S3</v>
          </cell>
          <cell r="B701" t="str">
            <v>VAR_cap</v>
          </cell>
          <cell r="C701" t="str">
            <v>-</v>
          </cell>
          <cell r="D701">
            <v>1.0417139734408699E-3</v>
          </cell>
          <cell r="E701">
            <v>1.80547019323503E-3</v>
          </cell>
          <cell r="F701">
            <v>2.3122348599474698E-3</v>
          </cell>
          <cell r="G701">
            <v>2.1288748155225698E-3</v>
          </cell>
          <cell r="H701">
            <v>3.2057650562822698E-2</v>
          </cell>
          <cell r="I701">
            <v>7.7741234711485502E-2</v>
          </cell>
        </row>
        <row r="702">
          <cell r="A702" t="str">
            <v>T-Plg-DSL-mix_S3</v>
          </cell>
          <cell r="B702" t="str">
            <v>VAR_fout</v>
          </cell>
          <cell r="C702" t="str">
            <v>CO2_T</v>
          </cell>
          <cell r="D702">
            <v>9.4485733079140502E-3</v>
          </cell>
          <cell r="E702">
            <v>2.14476245848895</v>
          </cell>
          <cell r="F702">
            <v>76.348354757139901</v>
          </cell>
          <cell r="G702">
            <v>329.35180503117328</v>
          </cell>
          <cell r="H702">
            <v>456.43805003057093</v>
          </cell>
          <cell r="I702">
            <v>230.71916952836139</v>
          </cell>
        </row>
        <row r="703">
          <cell r="A703" t="str">
            <v>T-Plg-DSL-mix_S3</v>
          </cell>
          <cell r="B703" t="str">
            <v>VAR_fout</v>
          </cell>
          <cell r="C703" t="str">
            <v>T-PEVmix-ELC_DSL_S3</v>
          </cell>
          <cell r="D703">
            <v>7.1358374260945765E-5</v>
          </cell>
          <cell r="E703">
            <v>1.6197870009167427E-2</v>
          </cell>
          <cell r="F703">
            <v>0.57660498526313686</v>
          </cell>
          <cell r="G703">
            <v>2.4873606417645551</v>
          </cell>
          <cell r="H703">
            <v>3.7748283344681113</v>
          </cell>
          <cell r="I703">
            <v>2.1819461464567311</v>
          </cell>
        </row>
        <row r="704">
          <cell r="A704" t="str">
            <v>T-Plg-DSL-mix_S3</v>
          </cell>
          <cell r="B704" t="str">
            <v>VAR_fin</v>
          </cell>
          <cell r="C704" t="str">
            <v>TDSL</v>
          </cell>
          <cell r="D704">
            <v>1.2890277364139221E-4</v>
          </cell>
          <cell r="E704">
            <v>2.9260060825224445E-2</v>
          </cell>
          <cell r="F704">
            <v>1.0415873773143227</v>
          </cell>
          <cell r="G704">
            <v>4.4932033428536675</v>
          </cell>
          <cell r="H704">
            <v>6.2269856757240243</v>
          </cell>
          <cell r="I704">
            <v>3.1476012213964717</v>
          </cell>
        </row>
        <row r="705">
          <cell r="A705" t="str">
            <v>D-T-ELC-Bus_u_S4</v>
          </cell>
          <cell r="B705" t="str">
            <v>VAR_fout</v>
          </cell>
          <cell r="C705" t="str">
            <v>T-ELC-Bus_u_BatSTGin_S4</v>
          </cell>
          <cell r="D705">
            <v>2.4895522392384976E-4</v>
          </cell>
          <cell r="E705">
            <v>8.11578603506695E-4</v>
          </cell>
          <cell r="F705">
            <v>1.9729527737316513E-3</v>
          </cell>
          <cell r="G705">
            <v>2.606103151806846E-3</v>
          </cell>
          <cell r="H705">
            <v>3.3527938594288178E-3</v>
          </cell>
          <cell r="I705">
            <v>2.0691983726174E-3</v>
          </cell>
        </row>
        <row r="706">
          <cell r="A706" t="str">
            <v>D-T-ELC-Bus_u_S4</v>
          </cell>
          <cell r="B706" t="str">
            <v>VAR_fin</v>
          </cell>
          <cell r="C706" t="str">
            <v>TELC</v>
          </cell>
          <cell r="D706">
            <v>2.4895522392384976E-4</v>
          </cell>
          <cell r="E706">
            <v>8.11578603506695E-4</v>
          </cell>
          <cell r="F706">
            <v>1.9729527737316513E-3</v>
          </cell>
          <cell r="G706">
            <v>2.606103151806846E-3</v>
          </cell>
          <cell r="H706">
            <v>3.3527938594288178E-3</v>
          </cell>
          <cell r="I706">
            <v>2.0691983726174E-3</v>
          </cell>
        </row>
        <row r="707">
          <cell r="A707" t="str">
            <v>D-T-ELC-Bus_u_S4</v>
          </cell>
          <cell r="B707" t="str">
            <v>VAR_ncap</v>
          </cell>
          <cell r="C707" t="str">
            <v>-</v>
          </cell>
          <cell r="D707">
            <v>8.1483476334791695E-4</v>
          </cell>
          <cell r="E707">
            <v>6.3233521270364401E-4</v>
          </cell>
          <cell r="F707">
            <v>4.5677111422586701E-4</v>
          </cell>
          <cell r="G707">
            <v>5.6767658041990195E-4</v>
          </cell>
          <cell r="H707">
            <v>7.4467957263112702E-4</v>
          </cell>
          <cell r="I707">
            <v>2.7877929269043102E-4</v>
          </cell>
        </row>
        <row r="708">
          <cell r="A708" t="str">
            <v>D-T-ELC-Bus_u_S4</v>
          </cell>
          <cell r="B708" t="str">
            <v>VAR_cap</v>
          </cell>
          <cell r="C708" t="str">
            <v>-</v>
          </cell>
          <cell r="D708">
            <v>8.1483476334791695E-4</v>
          </cell>
          <cell r="E708">
            <v>1.44716997605156E-3</v>
          </cell>
          <cell r="F708">
            <v>1.90394109027743E-3</v>
          </cell>
          <cell r="G708">
            <v>1.2190491975133399E-3</v>
          </cell>
          <cell r="H708">
            <v>1.1771191924537E-3</v>
          </cell>
          <cell r="I708">
            <v>4.0946209538939699E-4</v>
          </cell>
        </row>
        <row r="709">
          <cell r="A709" t="str">
            <v>T_C-FC-H2O-S1</v>
          </cell>
          <cell r="B709" t="str">
            <v>VAR_fout</v>
          </cell>
          <cell r="C709" t="str">
            <v>TPCAR</v>
          </cell>
          <cell r="E709">
            <v>5.2361065863075419E-4</v>
          </cell>
          <cell r="F709">
            <v>1.2157109032472728E-3</v>
          </cell>
          <cell r="G709">
            <v>1.8326321899007156E-3</v>
          </cell>
          <cell r="H709">
            <v>4.9029502536224552E-3</v>
          </cell>
          <cell r="I709">
            <v>3.3157239128676049E-3</v>
          </cell>
        </row>
        <row r="710">
          <cell r="A710" t="str">
            <v>T_C-FC-H2O-S1</v>
          </cell>
          <cell r="B710" t="str">
            <v>VAR_fin</v>
          </cell>
          <cell r="C710" t="str">
            <v>TH2O</v>
          </cell>
          <cell r="E710">
            <v>4.7749876277707054E-4</v>
          </cell>
          <cell r="F710">
            <v>1.1086490365058274E-3</v>
          </cell>
          <cell r="G710">
            <v>1.6712410048935324E-3</v>
          </cell>
          <cell r="H710">
            <v>4.0812879263872866E-3</v>
          </cell>
          <cell r="I710">
            <v>2.5848033714960879E-3</v>
          </cell>
        </row>
        <row r="711">
          <cell r="A711" t="str">
            <v>T_C-FC-H2O-S1</v>
          </cell>
          <cell r="B711" t="str">
            <v>VAR_ncap</v>
          </cell>
          <cell r="C711" t="str">
            <v>-</v>
          </cell>
          <cell r="E711">
            <v>5.8011912857750298E-5</v>
          </cell>
          <cell r="F711">
            <v>1.0995408487608299E-4</v>
          </cell>
          <cell r="G711">
            <v>1.1823117936822799E-4</v>
          </cell>
          <cell r="H711">
            <v>4.5975389522792199E-4</v>
          </cell>
          <cell r="I711">
            <v>2.2052349824061099E-4</v>
          </cell>
        </row>
        <row r="712">
          <cell r="A712" t="str">
            <v>T_C-FC-H2O-S1</v>
          </cell>
          <cell r="B712" t="str">
            <v>VAR_cap</v>
          </cell>
          <cell r="C712" t="str">
            <v>-</v>
          </cell>
          <cell r="E712">
            <v>5.7239591506834397E-5</v>
          </cell>
          <cell r="F712">
            <v>1.6241369545415607E-4</v>
          </cell>
          <cell r="G712">
            <v>2.5068474919211995E-4</v>
          </cell>
          <cell r="H712">
            <v>7.1018454918173892E-4</v>
          </cell>
          <cell r="I712">
            <v>4.8350166208930277E-4</v>
          </cell>
        </row>
        <row r="713">
          <cell r="A713" t="str">
            <v>T_B_c-ICEDSL-S1</v>
          </cell>
          <cell r="B713" t="str">
            <v>VAR_fout</v>
          </cell>
          <cell r="C713" t="str">
            <v>CO2_T</v>
          </cell>
          <cell r="D713">
            <v>8.1863555246060997</v>
          </cell>
          <cell r="E713">
            <v>4.5330161753585001</v>
          </cell>
          <cell r="F713">
            <v>13.032283023890752</v>
          </cell>
          <cell r="G713">
            <v>24.905612098786001</v>
          </cell>
          <cell r="H713">
            <v>10.95442286493938</v>
          </cell>
          <cell r="I713">
            <v>0.21097733706400557</v>
          </cell>
        </row>
        <row r="714">
          <cell r="A714" t="str">
            <v>T_B_c-ICEDSL-S1</v>
          </cell>
          <cell r="B714" t="str">
            <v>VAR_fout</v>
          </cell>
          <cell r="C714" t="str">
            <v>TPBSc</v>
          </cell>
          <cell r="D714">
            <v>1.3839650223102341E-2</v>
          </cell>
          <cell r="E714">
            <v>7.7341344540383166E-3</v>
          </cell>
          <cell r="F714">
            <v>2.3323742232956735E-2</v>
          </cell>
          <cell r="G714">
            <v>4.7674433917446156E-2</v>
          </cell>
          <cell r="H714">
            <v>2.3248784985970869E-2</v>
          </cell>
          <cell r="I714">
            <v>4.7302817820036696E-4</v>
          </cell>
        </row>
        <row r="715">
          <cell r="A715" t="str">
            <v>T_B_c-ICEDSL-S1</v>
          </cell>
          <cell r="B715" t="str">
            <v>VAR_fin</v>
          </cell>
          <cell r="C715" t="str">
            <v>TDSL</v>
          </cell>
          <cell r="D715">
            <v>0.11168288573814605</v>
          </cell>
          <cell r="E715">
            <v>6.1841966921671258E-2</v>
          </cell>
          <cell r="F715">
            <v>0.17779376567381672</v>
          </cell>
          <cell r="G715">
            <v>0.3397764269957162</v>
          </cell>
          <cell r="H715">
            <v>0.1494464238054487</v>
          </cell>
          <cell r="I715">
            <v>2.8782719926876586E-3</v>
          </cell>
        </row>
        <row r="716">
          <cell r="A716" t="str">
            <v>T_B_c-ICEDSL-S1</v>
          </cell>
          <cell r="B716" t="str">
            <v>VAR_ncap</v>
          </cell>
          <cell r="C716" t="str">
            <v>-</v>
          </cell>
          <cell r="E716">
            <v>2.2741508012765899E-5</v>
          </cell>
          <cell r="F716">
            <v>3.13619865314736E-4</v>
          </cell>
          <cell r="G716">
            <v>5.9900686987413498E-4</v>
          </cell>
          <cell r="H716">
            <v>1.6429940319755699E-4</v>
          </cell>
          <cell r="I716">
            <v>3.6378193576675398E-6</v>
          </cell>
        </row>
        <row r="717">
          <cell r="A717" t="str">
            <v>T_B_c-ICEDSL-S1</v>
          </cell>
          <cell r="B717" t="str">
            <v>VAR_cap</v>
          </cell>
          <cell r="C717" t="str">
            <v>-</v>
          </cell>
          <cell r="D717">
            <v>3.0577666911892586E-4</v>
          </cell>
          <cell r="E717">
            <v>2.0587250830786789E-4</v>
          </cell>
          <cell r="F717">
            <v>5.19401853633473E-4</v>
          </cell>
          <cell r="G717">
            <v>1.0564266690526686E-3</v>
          </cell>
          <cell r="H717">
            <v>5.1597401295395669E-4</v>
          </cell>
          <cell r="I717">
            <v>1.2220549491128991E-5</v>
          </cell>
        </row>
        <row r="718">
          <cell r="A718" t="str">
            <v>T-Plg-DSL-mix_S4</v>
          </cell>
          <cell r="B718" t="str">
            <v>VAR_fout</v>
          </cell>
          <cell r="C718" t="str">
            <v>CO2_T</v>
          </cell>
          <cell r="D718">
            <v>0.40310540452344001</v>
          </cell>
          <cell r="E718">
            <v>47.735090352202704</v>
          </cell>
          <cell r="F718">
            <v>45.416066524246403</v>
          </cell>
          <cell r="G718">
            <v>34.604512053729664</v>
          </cell>
          <cell r="H718">
            <v>4.6461714907888894</v>
          </cell>
          <cell r="I718">
            <v>1.8461926734850351</v>
          </cell>
        </row>
        <row r="719">
          <cell r="A719" t="str">
            <v>T-Plg-DSL-mix_S4</v>
          </cell>
          <cell r="B719" t="str">
            <v>VAR_fout</v>
          </cell>
          <cell r="C719" t="str">
            <v>T-PEVmix-ELC_DSL_S4</v>
          </cell>
          <cell r="D719">
            <v>2.8981709771641758E-3</v>
          </cell>
          <cell r="E719">
            <v>0.34319672199537338</v>
          </cell>
          <cell r="F719">
            <v>0.32652384319465266</v>
          </cell>
          <cell r="G719">
            <v>0.24879297421380916</v>
          </cell>
          <cell r="H719">
            <v>3.5899755156934068E-2</v>
          </cell>
          <cell r="I719">
            <v>1.6092165858645521E-2</v>
          </cell>
        </row>
        <row r="720">
          <cell r="A720" t="str">
            <v>T-Plg-DSL-mix_S4</v>
          </cell>
          <cell r="B720" t="str">
            <v>VAR_fin</v>
          </cell>
          <cell r="C720" t="str">
            <v>TDSL</v>
          </cell>
          <cell r="D720">
            <v>5.499391603321145E-3</v>
          </cell>
          <cell r="E720">
            <v>0.65122906346797704</v>
          </cell>
          <cell r="F720">
            <v>0.6195916306172784</v>
          </cell>
          <cell r="G720">
            <v>0.47209429814092346</v>
          </cell>
          <cell r="H720">
            <v>6.3385695645141626E-2</v>
          </cell>
          <cell r="I720">
            <v>2.5186803185334679E-2</v>
          </cell>
        </row>
        <row r="721">
          <cell r="A721" t="str">
            <v>T_C-FC-H2O-S2</v>
          </cell>
          <cell r="B721" t="str">
            <v>VAR_fout</v>
          </cell>
          <cell r="C721" t="str">
            <v>TPCAR</v>
          </cell>
          <cell r="D721">
            <v>8.8371894713157334E-5</v>
          </cell>
          <cell r="E721">
            <v>6.2614228796124512E-4</v>
          </cell>
          <cell r="F721">
            <v>1.4374856543339723E-3</v>
          </cell>
          <cell r="G721">
            <v>2.1167008820740202E-3</v>
          </cell>
          <cell r="H721">
            <v>4.1604278531689317E-3</v>
          </cell>
          <cell r="I721">
            <v>3.0122846166413864E-3</v>
          </cell>
        </row>
        <row r="722">
          <cell r="A722" t="str">
            <v>T_C-FC-H2O-S2</v>
          </cell>
          <cell r="B722" t="str">
            <v>VAR_fin</v>
          </cell>
          <cell r="C722" t="str">
            <v>TH2O</v>
          </cell>
          <cell r="D722">
            <v>9.9127729353230888E-5</v>
          </cell>
          <cell r="E722">
            <v>7.02350712962524E-4</v>
          </cell>
          <cell r="F722">
            <v>1.6124435189998753E-3</v>
          </cell>
          <cell r="G722">
            <v>2.3743267340938733E-3</v>
          </cell>
          <cell r="H722">
            <v>4.2699835543573835E-3</v>
          </cell>
          <cell r="I722">
            <v>2.8455537009310157E-3</v>
          </cell>
        </row>
        <row r="723">
          <cell r="A723" t="str">
            <v>T_C-FC-H2O-S2</v>
          </cell>
          <cell r="B723" t="str">
            <v>VAR_ncap</v>
          </cell>
          <cell r="C723" t="str">
            <v>-</v>
          </cell>
          <cell r="E723">
            <v>4.1533767920514602E-5</v>
          </cell>
          <cell r="F723">
            <v>7.6766344939184302E-5</v>
          </cell>
          <cell r="G723">
            <v>7.9248747205890095E-5</v>
          </cell>
          <cell r="H723">
            <v>2.14998232416927E-4</v>
          </cell>
          <cell r="I723">
            <v>1.5719163188341001E-4</v>
          </cell>
        </row>
        <row r="724">
          <cell r="A724" t="str">
            <v>T_C-FC-H2O-S2</v>
          </cell>
          <cell r="B724" t="str">
            <v>VAR_cap</v>
          </cell>
          <cell r="C724" t="str">
            <v>-</v>
          </cell>
          <cell r="D724">
            <v>6.33333333333333E-6</v>
          </cell>
          <cell r="E724">
            <v>4.7300620177681993E-5</v>
          </cell>
          <cell r="F724">
            <v>1.2067206373817893E-4</v>
          </cell>
          <cell r="G724">
            <v>1.7801985069523395E-4</v>
          </cell>
          <cell r="H724">
            <v>3.8247397069073491E-4</v>
          </cell>
          <cell r="I724">
            <v>2.8369171790148113E-4</v>
          </cell>
        </row>
        <row r="725">
          <cell r="A725" t="str">
            <v>T_B_c-ICEDSL-S2</v>
          </cell>
          <cell r="B725" t="str">
            <v>VAR_fout</v>
          </cell>
          <cell r="C725" t="str">
            <v>CO2_T</v>
          </cell>
          <cell r="D725">
            <v>37.845899284543805</v>
          </cell>
          <cell r="E725">
            <v>28.048798207944209</v>
          </cell>
          <cell r="F725">
            <v>34.017674565476966</v>
          </cell>
          <cell r="G725">
            <v>39.017477578074349</v>
          </cell>
          <cell r="H725">
            <v>15.066848914479849</v>
          </cell>
          <cell r="I725">
            <v>0.26153940316173452</v>
          </cell>
        </row>
        <row r="726">
          <cell r="A726" t="str">
            <v>T_B_c-ICEDSL-S2</v>
          </cell>
          <cell r="B726" t="str">
            <v>VAR_fout</v>
          </cell>
          <cell r="C726" t="str">
            <v>TPBSc</v>
          </cell>
          <cell r="D726">
            <v>4.5159940771657643E-2</v>
          </cell>
          <cell r="E726">
            <v>3.3620849057798219E-2</v>
          </cell>
          <cell r="F726">
            <v>4.1357243127588227E-2</v>
          </cell>
          <cell r="G726">
            <v>5.0108864226041161E-2</v>
          </cell>
          <cell r="H726">
            <v>2.2083678660994102E-2</v>
          </cell>
          <cell r="I726">
            <v>4.0547128934805086E-4</v>
          </cell>
        </row>
        <row r="727">
          <cell r="A727" t="str">
            <v>T_B_c-ICEDSL-S2</v>
          </cell>
          <cell r="B727" t="str">
            <v>VAR_fin</v>
          </cell>
          <cell r="C727" t="str">
            <v>TDSL</v>
          </cell>
          <cell r="D727">
            <v>0.51631513348627267</v>
          </cell>
          <cell r="E727">
            <v>0.38265754717522765</v>
          </cell>
          <cell r="F727">
            <v>0.46408832967908537</v>
          </cell>
          <cell r="G727">
            <v>0.53229846627659383</v>
          </cell>
          <cell r="H727">
            <v>0.20555046268048904</v>
          </cell>
          <cell r="I727">
            <v>3.5680682559581772E-3</v>
          </cell>
        </row>
        <row r="728">
          <cell r="A728" t="str">
            <v>T_B_c-ICEDSL-S2</v>
          </cell>
          <cell r="B728" t="str">
            <v>VAR_ncap</v>
          </cell>
          <cell r="C728" t="str">
            <v>-</v>
          </cell>
          <cell r="E728">
            <v>1.02520846912758E-5</v>
          </cell>
          <cell r="F728">
            <v>1.6555617200305299E-4</v>
          </cell>
          <cell r="G728">
            <v>4.0619699535918602E-4</v>
          </cell>
          <cell r="H728">
            <v>8.6104724384529104E-6</v>
          </cell>
          <cell r="I728">
            <v>2.2124997640659999E-6</v>
          </cell>
        </row>
        <row r="729">
          <cell r="A729" t="str">
            <v>T_B_c-ICEDSL-S2</v>
          </cell>
          <cell r="B729" t="str">
            <v>VAR_cap</v>
          </cell>
          <cell r="C729" t="str">
            <v>-</v>
          </cell>
          <cell r="D729">
            <v>9.8775751296172965E-4</v>
          </cell>
          <cell r="E729">
            <v>7.3989498773657379E-4</v>
          </cell>
          <cell r="F729">
            <v>9.0537781819199285E-4</v>
          </cell>
          <cell r="G729">
            <v>1.0905915929327499E-3</v>
          </cell>
          <cell r="H729">
            <v>4.8115013445756651E-4</v>
          </cell>
          <cell r="I729">
            <v>9.6052540587841968E-6</v>
          </cell>
        </row>
        <row r="730">
          <cell r="A730" t="str">
            <v>T_TW-FCLH2O-S1</v>
          </cell>
          <cell r="B730" t="str">
            <v>VAR_fout</v>
          </cell>
          <cell r="C730" t="str">
            <v>TPTWL</v>
          </cell>
          <cell r="G730">
            <v>1.2810108761540245E-3</v>
          </cell>
          <cell r="H730">
            <v>5.3038929237433407E-3</v>
          </cell>
          <cell r="I730">
            <v>4.3419642667104508E-3</v>
          </cell>
        </row>
        <row r="731">
          <cell r="A731" t="str">
            <v>T_TW-FCLH2O-S1</v>
          </cell>
          <cell r="B731" t="str">
            <v>VAR_fin</v>
          </cell>
          <cell r="C731" t="str">
            <v>TH2O</v>
          </cell>
          <cell r="G731">
            <v>2.7613242223299472E-4</v>
          </cell>
          <cell r="H731">
            <v>1.117421942360753E-3</v>
          </cell>
          <cell r="I731">
            <v>8.9152866474530973E-4</v>
          </cell>
        </row>
        <row r="732">
          <cell r="A732" t="str">
            <v>T_TW-FCLH2O-S1</v>
          </cell>
          <cell r="B732" t="str">
            <v>VAR_ncap</v>
          </cell>
          <cell r="C732" t="str">
            <v>-</v>
          </cell>
          <cell r="G732">
            <v>4.9832910932792805E-4</v>
          </cell>
          <cell r="H732">
            <v>1.0057018402458099E-3</v>
          </cell>
          <cell r="I732">
            <v>1.0723056193734501E-3</v>
          </cell>
        </row>
        <row r="733">
          <cell r="A733" t="str">
            <v>T_TW-FCLH2O-S1</v>
          </cell>
          <cell r="B733" t="str">
            <v>VAR_cap</v>
          </cell>
          <cell r="C733" t="str">
            <v>-</v>
          </cell>
          <cell r="G733">
            <v>4.9832910932792805E-4</v>
          </cell>
          <cell r="H733">
            <v>2.0614191415063766E-3</v>
          </cell>
          <cell r="I733">
            <v>1.7458769361978009E-3</v>
          </cell>
        </row>
        <row r="734">
          <cell r="A734" t="str">
            <v>D-T-ELC-TW_Bat_S1</v>
          </cell>
          <cell r="B734" t="str">
            <v>VAR_fout</v>
          </cell>
          <cell r="C734" t="str">
            <v>T-ELC-TWSTGin_S1</v>
          </cell>
          <cell r="D734">
            <v>3.7858139236002166E-3</v>
          </cell>
          <cell r="E734">
            <v>4.2901214538493923E-2</v>
          </cell>
          <cell r="F734">
            <v>4.321773758061076E-2</v>
          </cell>
          <cell r="G734">
            <v>5.3266432860161458E-2</v>
          </cell>
          <cell r="H734">
            <v>3.3558005225607097E-2</v>
          </cell>
          <cell r="I734">
            <v>0.11104663788485708</v>
          </cell>
        </row>
        <row r="735">
          <cell r="A735" t="str">
            <v>D-T-ELC-TW_Bat_S1</v>
          </cell>
          <cell r="B735" t="str">
            <v>VAR_fin</v>
          </cell>
          <cell r="C735" t="str">
            <v>TELC</v>
          </cell>
          <cell r="D735">
            <v>3.7858139236002166E-3</v>
          </cell>
          <cell r="E735">
            <v>4.2901214538493923E-2</v>
          </cell>
          <cell r="F735">
            <v>4.321773758061076E-2</v>
          </cell>
          <cell r="G735">
            <v>5.3266432860161458E-2</v>
          </cell>
          <cell r="H735">
            <v>3.3558005225607097E-2</v>
          </cell>
          <cell r="I735">
            <v>0.11104663788485708</v>
          </cell>
        </row>
        <row r="736">
          <cell r="A736" t="str">
            <v>D-T-ELC-TW_Bat_S1</v>
          </cell>
          <cell r="B736" t="str">
            <v>VAR_ncap</v>
          </cell>
          <cell r="C736" t="str">
            <v>-</v>
          </cell>
          <cell r="D736">
            <v>1.9405300594343899E-3</v>
          </cell>
          <cell r="E736">
            <v>2.7789690149723398E-3</v>
          </cell>
          <cell r="F736">
            <v>1.8292740827929499E-5</v>
          </cell>
          <cell r="G736">
            <v>1.78493254398577E-3</v>
          </cell>
          <cell r="H736">
            <v>5.4183947776881595E-4</v>
          </cell>
          <cell r="I736">
            <v>1.09986594684971E-2</v>
          </cell>
        </row>
        <row r="737">
          <cell r="A737" t="str">
            <v>D-T-ELC-TW_Bat_S1</v>
          </cell>
          <cell r="B737" t="str">
            <v>VAR_cap</v>
          </cell>
          <cell r="C737" t="str">
            <v>-</v>
          </cell>
          <cell r="D737">
            <v>1.9405300594343899E-3</v>
          </cell>
          <cell r="E737">
            <v>4.7194990744067198E-3</v>
          </cell>
          <cell r="F737">
            <v>4.7377918152346496E-3</v>
          </cell>
          <cell r="G737">
            <v>5.6338731586035697E-3</v>
          </cell>
          <cell r="H737">
            <v>3.5594171357208699E-3</v>
          </cell>
          <cell r="I737">
            <v>1.17444645685127E-2</v>
          </cell>
        </row>
        <row r="738">
          <cell r="A738" t="str">
            <v>T_C-FC-H2O-S3</v>
          </cell>
          <cell r="B738" t="str">
            <v>VAR_fout</v>
          </cell>
          <cell r="C738" t="str">
            <v>TPCAR</v>
          </cell>
          <cell r="D738">
            <v>6.9538035271489473E-4</v>
          </cell>
          <cell r="E738">
            <v>2.0379371424439556E-3</v>
          </cell>
          <cell r="F738">
            <v>2.5308376433050774E-3</v>
          </cell>
          <cell r="G738">
            <v>2.9029442920248901E-3</v>
          </cell>
          <cell r="H738">
            <v>3.7519724737032785E-3</v>
          </cell>
          <cell r="I738">
            <v>3.1523858802642488E-3</v>
          </cell>
        </row>
        <row r="739">
          <cell r="A739" t="str">
            <v>T_C-FC-H2O-S3</v>
          </cell>
          <cell r="B739" t="str">
            <v>VAR_fin</v>
          </cell>
          <cell r="C739" t="str">
            <v>TH2O</v>
          </cell>
          <cell r="D739">
            <v>8.3780253362309071E-4</v>
          </cell>
          <cell r="E739">
            <v>2.4553309489377755E-3</v>
          </cell>
          <cell r="F739">
            <v>3.0491833447284949E-3</v>
          </cell>
          <cell r="G739">
            <v>3.4975018683369354E-3</v>
          </cell>
          <cell r="H739">
            <v>4.1294082247305894E-3</v>
          </cell>
          <cell r="I739">
            <v>3.1597602666637039E-3</v>
          </cell>
        </row>
        <row r="740">
          <cell r="A740" t="str">
            <v>T_C-FC-H2O-S3</v>
          </cell>
          <cell r="B740" t="str">
            <v>VAR_ncap</v>
          </cell>
          <cell r="C740" t="str">
            <v>-</v>
          </cell>
          <cell r="E740">
            <v>3.60432594715698E-5</v>
          </cell>
          <cell r="F740">
            <v>5.8246621131365503E-5</v>
          </cell>
          <cell r="G740">
            <v>6.0151518738311997E-5</v>
          </cell>
          <cell r="H740">
            <v>1.6560347391816999E-4</v>
          </cell>
          <cell r="I740">
            <v>1.5967729157534199E-4</v>
          </cell>
        </row>
        <row r="741">
          <cell r="A741" t="str">
            <v>T_C-FC-H2O-S3</v>
          </cell>
          <cell r="B741" t="str">
            <v>VAR_cap</v>
          </cell>
          <cell r="C741" t="str">
            <v>-</v>
          </cell>
          <cell r="D741">
            <v>5.3654531332005417E-5</v>
          </cell>
          <cell r="E741">
            <v>1.4355899188736202E-4</v>
          </cell>
          <cell r="F741">
            <v>1.9375723300562008E-4</v>
          </cell>
          <cell r="G741">
            <v>2.2037606304244338E-4</v>
          </cell>
          <cell r="H741">
            <v>2.9693107031705449E-4</v>
          </cell>
          <cell r="I741">
            <v>2.5226488486049166E-4</v>
          </cell>
        </row>
        <row r="742">
          <cell r="A742" t="str">
            <v>T_B_c-ICEDSL-S3</v>
          </cell>
          <cell r="B742" t="str">
            <v>VAR_fout</v>
          </cell>
          <cell r="C742" t="str">
            <v>CO2_T</v>
          </cell>
          <cell r="D742">
            <v>11.446990625801499</v>
          </cell>
          <cell r="E742">
            <v>8.7817471663229565</v>
          </cell>
          <cell r="F742">
            <v>10.096493532686711</v>
          </cell>
          <cell r="G742">
            <v>7.7220234935892194</v>
          </cell>
          <cell r="H742">
            <v>3.7632362019148942</v>
          </cell>
          <cell r="I742">
            <v>0.14811412974640742</v>
          </cell>
        </row>
        <row r="743">
          <cell r="A743" t="str">
            <v>T_B_c-ICEDSL-S3</v>
          </cell>
          <cell r="B743" t="str">
            <v>VAR_fout</v>
          </cell>
          <cell r="C743" t="str">
            <v>TPBSc</v>
          </cell>
          <cell r="D743">
            <v>9.0497640331738613E-3</v>
          </cell>
          <cell r="E743">
            <v>6.9776693525339375E-3</v>
          </cell>
          <cell r="F743">
            <v>8.1091377304555977E-3</v>
          </cell>
          <cell r="G743">
            <v>6.5828791764214389E-3</v>
          </cell>
          <cell r="H743">
            <v>3.6923377691528122E-3</v>
          </cell>
          <cell r="I743">
            <v>1.5728579638950017E-4</v>
          </cell>
        </row>
        <row r="744">
          <cell r="A744" t="str">
            <v>T_B_c-ICEDSL-S3</v>
          </cell>
          <cell r="B744" t="str">
            <v>VAR_fin</v>
          </cell>
          <cell r="C744" t="str">
            <v>TDSL</v>
          </cell>
          <cell r="D744">
            <v>0.15616631140247611</v>
          </cell>
          <cell r="E744">
            <v>0.11980555479294615</v>
          </cell>
          <cell r="F744">
            <v>0.13774206729449792</v>
          </cell>
          <cell r="G744">
            <v>0.10534820591526878</v>
          </cell>
          <cell r="H744">
            <v>5.1340193750544307E-2</v>
          </cell>
          <cell r="I744">
            <v>2.0206566131842751E-3</v>
          </cell>
        </row>
        <row r="745">
          <cell r="A745" t="str">
            <v>T_B_c-ICEDSL-S3</v>
          </cell>
          <cell r="B745" t="str">
            <v>VAR_ncap</v>
          </cell>
          <cell r="C745" t="str">
            <v>-</v>
          </cell>
          <cell r="E745">
            <v>4.0851824960637599E-6</v>
          </cell>
          <cell r="F745">
            <v>2.5333399151688301E-5</v>
          </cell>
          <cell r="G745">
            <v>5.2580004289937798E-5</v>
          </cell>
          <cell r="H745">
            <v>6.0062541689084201E-6</v>
          </cell>
          <cell r="I745">
            <v>1.3732121086916199E-6</v>
          </cell>
        </row>
        <row r="746">
          <cell r="A746" t="str">
            <v>T_B_c-ICEDSL-S3</v>
          </cell>
          <cell r="B746" t="str">
            <v>VAR_cap</v>
          </cell>
          <cell r="C746" t="str">
            <v>-</v>
          </cell>
          <cell r="D746">
            <v>2.0442111159042124E-4</v>
          </cell>
          <cell r="E746">
            <v>1.5448523208080303E-4</v>
          </cell>
          <cell r="F746">
            <v>1.7980512455765711E-4</v>
          </cell>
          <cell r="G746">
            <v>1.4306383433243809E-4</v>
          </cell>
          <cell r="H746">
            <v>8.0519787377679569E-5</v>
          </cell>
          <cell r="I746">
            <v>3.4230595676399307E-6</v>
          </cell>
        </row>
        <row r="747">
          <cell r="A747" t="str">
            <v>T_TW-FCLH2O-S2</v>
          </cell>
          <cell r="B747" t="str">
            <v>VAR_fout</v>
          </cell>
          <cell r="C747" t="str">
            <v>TPTWL</v>
          </cell>
          <cell r="G747">
            <v>6.7902265974225631E-4</v>
          </cell>
          <cell r="H747">
            <v>2.4926595390071631E-3</v>
          </cell>
          <cell r="I747">
            <v>1.9090109550399476E-3</v>
          </cell>
        </row>
        <row r="748">
          <cell r="A748" t="str">
            <v>T_TW-FCLH2O-S2</v>
          </cell>
          <cell r="B748" t="str">
            <v>VAR_fin</v>
          </cell>
          <cell r="C748" t="str">
            <v>TH2O</v>
          </cell>
          <cell r="G748">
            <v>2.5140729590023735E-4</v>
          </cell>
          <cell r="H748">
            <v>9.0579936443943457E-4</v>
          </cell>
          <cell r="I748">
            <v>6.7943284941670862E-4</v>
          </cell>
        </row>
        <row r="749">
          <cell r="A749" t="str">
            <v>T_TW-FCLH2O-S2</v>
          </cell>
          <cell r="B749" t="str">
            <v>VAR_ncap</v>
          </cell>
          <cell r="C749" t="str">
            <v>-</v>
          </cell>
          <cell r="G749">
            <v>2.6575858263733502E-4</v>
          </cell>
          <cell r="H749">
            <v>3.9926138473705898E-4</v>
          </cell>
          <cell r="I749">
            <v>3.4695187645141803E-4</v>
          </cell>
        </row>
        <row r="750">
          <cell r="A750" t="str">
            <v>T_TW-FCLH2O-S2</v>
          </cell>
          <cell r="B750" t="str">
            <v>VAR_cap</v>
          </cell>
          <cell r="C750" t="str">
            <v>-</v>
          </cell>
          <cell r="G750">
            <v>2.6575858263733502E-4</v>
          </cell>
          <cell r="H750">
            <v>9.7594797888681157E-4</v>
          </cell>
          <cell r="I750">
            <v>7.5755950088247459E-4</v>
          </cell>
        </row>
        <row r="751">
          <cell r="A751" t="str">
            <v>D-T-ELC-TW_Bat_S2</v>
          </cell>
          <cell r="B751" t="str">
            <v>VAR_fout</v>
          </cell>
          <cell r="C751" t="str">
            <v>T-ELC-TWSTGin_S2</v>
          </cell>
          <cell r="D751">
            <v>7.0958479250706223E-4</v>
          </cell>
          <cell r="E751">
            <v>1.3326151013028891E-3</v>
          </cell>
          <cell r="F751">
            <v>1.6437896838277259E-3</v>
          </cell>
          <cell r="G751">
            <v>3.011456834590618E-2</v>
          </cell>
          <cell r="H751">
            <v>3.9456681421670331E-2</v>
          </cell>
          <cell r="I751">
            <v>2.7340564300042759E-2</v>
          </cell>
        </row>
        <row r="752">
          <cell r="A752" t="str">
            <v>D-T-ELC-TW_Bat_S2</v>
          </cell>
          <cell r="B752" t="str">
            <v>VAR_fin</v>
          </cell>
          <cell r="C752" t="str">
            <v>TELC</v>
          </cell>
          <cell r="D752">
            <v>7.0958479250706223E-4</v>
          </cell>
          <cell r="E752">
            <v>1.3326151013028891E-3</v>
          </cell>
          <cell r="F752">
            <v>1.6437896838277259E-3</v>
          </cell>
          <cell r="G752">
            <v>3.011456834590618E-2</v>
          </cell>
          <cell r="H752">
            <v>3.9456681421670331E-2</v>
          </cell>
          <cell r="I752">
            <v>2.7340564300042759E-2</v>
          </cell>
        </row>
        <row r="753">
          <cell r="A753" t="str">
            <v>D-T-ELC-TW_Bat_S2</v>
          </cell>
          <cell r="B753" t="str">
            <v>VAR_ncap</v>
          </cell>
          <cell r="C753" t="str">
            <v>-</v>
          </cell>
          <cell r="D753">
            <v>1.07829187530253E-3</v>
          </cell>
          <cell r="E753">
            <v>7.2033620663310397E-6</v>
          </cell>
          <cell r="F753">
            <v>2.6397202224701501E-5</v>
          </cell>
          <cell r="G753">
            <v>2.0756839058651798E-3</v>
          </cell>
          <cell r="H753">
            <v>2.3664769044935101E-5</v>
          </cell>
          <cell r="I753">
            <v>1.8258153302555199E-3</v>
          </cell>
        </row>
        <row r="754">
          <cell r="A754" t="str">
            <v>D-T-ELC-TW_Bat_S2</v>
          </cell>
          <cell r="B754" t="str">
            <v>VAR_cap</v>
          </cell>
          <cell r="C754" t="str">
            <v>-</v>
          </cell>
          <cell r="D754">
            <v>1.07829187530253E-3</v>
          </cell>
          <cell r="E754">
            <v>1.0854952373688599E-3</v>
          </cell>
          <cell r="F754">
            <v>1.1118924395935601E-3</v>
          </cell>
          <cell r="G754">
            <v>3.1875763454587399E-3</v>
          </cell>
          <cell r="H754">
            <v>4.1839620835033703E-3</v>
          </cell>
          <cell r="I754">
            <v>2.8976109855770702E-3</v>
          </cell>
        </row>
        <row r="755">
          <cell r="A755" t="str">
            <v>T_C-FC-H2O-S4</v>
          </cell>
          <cell r="B755" t="str">
            <v>VAR_fout</v>
          </cell>
          <cell r="C755" t="str">
            <v>TPCAR</v>
          </cell>
          <cell r="E755">
            <v>6.2527021822589323E-4</v>
          </cell>
          <cell r="F755">
            <v>1.4326357839269314E-3</v>
          </cell>
          <cell r="G755">
            <v>2.1202041435434481E-3</v>
          </cell>
          <cell r="H755">
            <v>8.0039051609882613E-3</v>
          </cell>
          <cell r="I755">
            <v>0.19898170648909691</v>
          </cell>
        </row>
        <row r="756">
          <cell r="A756" t="str">
            <v>T_C-FC-H2O-S4</v>
          </cell>
          <cell r="B756" t="str">
            <v>VAR_fin</v>
          </cell>
          <cell r="C756" t="str">
            <v>TH2O</v>
          </cell>
          <cell r="E756">
            <v>7.472579745875698E-4</v>
          </cell>
          <cell r="F756">
            <v>1.7121373815890788E-3</v>
          </cell>
          <cell r="G756">
            <v>2.5338476195328266E-3</v>
          </cell>
          <cell r="H756">
            <v>8.6754971892855724E-3</v>
          </cell>
          <cell r="I756">
            <v>0.18804759685152031</v>
          </cell>
        </row>
        <row r="757">
          <cell r="A757" t="str">
            <v>T_C-FC-H2O-S4</v>
          </cell>
          <cell r="B757" t="str">
            <v>VAR_ncap</v>
          </cell>
          <cell r="C757" t="str">
            <v>-</v>
          </cell>
          <cell r="E757">
            <v>5.12359978056252E-5</v>
          </cell>
          <cell r="F757">
            <v>8.0863336106599802E-5</v>
          </cell>
          <cell r="G757">
            <v>8.3731473874757998E-5</v>
          </cell>
          <cell r="H757">
            <v>5.8253768381090097E-4</v>
          </cell>
          <cell r="I757">
            <v>2.5362216800416199E-2</v>
          </cell>
        </row>
        <row r="758">
          <cell r="A758" t="str">
            <v>T_C-FC-H2O-S4</v>
          </cell>
          <cell r="B758" t="str">
            <v>VAR_cap</v>
          </cell>
          <cell r="C758" t="str">
            <v>-</v>
          </cell>
          <cell r="E758">
            <v>5.0553885234405698E-5</v>
          </cell>
          <cell r="F758">
            <v>1.2742039467199829E-4</v>
          </cell>
          <cell r="G758">
            <v>1.8772696519054442E-4</v>
          </cell>
          <cell r="H758">
            <v>7.8172868090649751E-4</v>
          </cell>
          <cell r="I758">
            <v>2.1994287591877715E-2</v>
          </cell>
        </row>
        <row r="759">
          <cell r="A759" t="str">
            <v>T_B_c-ICEDSL-S4</v>
          </cell>
          <cell r="B759" t="str">
            <v>VAR_fout</v>
          </cell>
          <cell r="C759" t="str">
            <v>CO2_T</v>
          </cell>
          <cell r="D759">
            <v>2.0013390145256258</v>
          </cell>
          <cell r="E759">
            <v>0.118949078140139</v>
          </cell>
          <cell r="F759">
            <v>0.17847084054597739</v>
          </cell>
          <cell r="G759">
            <v>9.9960740482380905E-2</v>
          </cell>
          <cell r="H759">
            <v>6.0721222216653006E-2</v>
          </cell>
          <cell r="I759">
            <v>2.3884077440945301E-2</v>
          </cell>
        </row>
        <row r="760">
          <cell r="A760" t="str">
            <v>T_B_c-ICEDSL-S4</v>
          </cell>
          <cell r="B760" t="str">
            <v>VAR_fout</v>
          </cell>
          <cell r="C760" t="str">
            <v>TPBSc</v>
          </cell>
          <cell r="D760">
            <v>1.0551802315939675E-3</v>
          </cell>
          <cell r="E760">
            <v>6.333849684990102E-5</v>
          </cell>
          <cell r="F760">
            <v>9.6494996652214102E-5</v>
          </cell>
          <cell r="G760">
            <v>5.6777278094949408E-5</v>
          </cell>
          <cell r="H760">
            <v>4.0637106379790885E-5</v>
          </cell>
          <cell r="I760">
            <v>1.7157862724399029E-5</v>
          </cell>
        </row>
        <row r="761">
          <cell r="A761" t="str">
            <v>T_B_c-ICEDSL-S4</v>
          </cell>
          <cell r="B761" t="str">
            <v>VAR_fin</v>
          </cell>
          <cell r="C761" t="str">
            <v>TDSL</v>
          </cell>
          <cell r="D761">
            <v>2.7303397196802543E-2</v>
          </cell>
          <cell r="E761">
            <v>1.6227705066867502E-3</v>
          </cell>
          <cell r="F761">
            <v>2.4348000074485357E-3</v>
          </cell>
          <cell r="G761">
            <v>1.3637208797050591E-3</v>
          </cell>
          <cell r="H761">
            <v>8.2839320895843223E-4</v>
          </cell>
          <cell r="I761">
            <v>3.2584007422844862E-4</v>
          </cell>
        </row>
        <row r="762">
          <cell r="A762" t="str">
            <v>T_B_c-ICEDSL-S4</v>
          </cell>
          <cell r="B762" t="str">
            <v>VAR_ncap</v>
          </cell>
          <cell r="C762" t="str">
            <v>-</v>
          </cell>
          <cell r="E762">
            <v>1.8289136345397899E-7</v>
          </cell>
          <cell r="F762">
            <v>3.6559650655033797E-7</v>
          </cell>
          <cell r="G762">
            <v>2.3917080012684698E-7</v>
          </cell>
          <cell r="H762">
            <v>3.6312258097639402E-7</v>
          </cell>
          <cell r="I762">
            <v>9.6574181756329996E-8</v>
          </cell>
        </row>
        <row r="763">
          <cell r="A763" t="str">
            <v>T_B_c-ICEDSL-S4</v>
          </cell>
          <cell r="B763" t="str">
            <v>VAR_cap</v>
          </cell>
          <cell r="C763" t="str">
            <v>-</v>
          </cell>
          <cell r="D763">
            <v>2.5973471628555803E-5</v>
          </cell>
          <cell r="E763">
            <v>1.0724492157334852E-6</v>
          </cell>
          <cell r="F763">
            <v>1.4521791088564209E-6</v>
          </cell>
          <cell r="G763">
            <v>6.8482652896371372E-7</v>
          </cell>
          <cell r="H763">
            <v>7.2372885018254396E-7</v>
          </cell>
          <cell r="I763">
            <v>1.5771696390725567E-7</v>
          </cell>
        </row>
        <row r="764">
          <cell r="A764" t="str">
            <v>D-T-ELC-HGV</v>
          </cell>
          <cell r="B764" t="str">
            <v>VAR_fout</v>
          </cell>
          <cell r="C764" t="str">
            <v>T-ELC-HGV_BatSTGin</v>
          </cell>
          <cell r="D764">
            <v>9.6644375450064476E-3</v>
          </cell>
          <cell r="E764">
            <v>2.9508713945052514E-2</v>
          </cell>
          <cell r="F764">
            <v>8.003047348943744E-2</v>
          </cell>
          <cell r="G764">
            <v>0.30385833002511853</v>
          </cell>
          <cell r="H764">
            <v>1.253925013658898</v>
          </cell>
          <cell r="I764">
            <v>4.1996572812125814</v>
          </cell>
        </row>
        <row r="765">
          <cell r="A765" t="str">
            <v>D-T-ELC-HGV</v>
          </cell>
          <cell r="B765" t="str">
            <v>VAR_fin</v>
          </cell>
          <cell r="C765" t="str">
            <v>TELC</v>
          </cell>
          <cell r="D765">
            <v>9.6644375450064476E-3</v>
          </cell>
          <cell r="E765">
            <v>2.9508713945052514E-2</v>
          </cell>
          <cell r="F765">
            <v>8.003047348943744E-2</v>
          </cell>
          <cell r="G765">
            <v>0.30385833002511853</v>
          </cell>
          <cell r="H765">
            <v>1.253925013658898</v>
          </cell>
          <cell r="I765">
            <v>4.1996572812125814</v>
          </cell>
        </row>
        <row r="766">
          <cell r="A766" t="str">
            <v>D-T-ELC-HGV</v>
          </cell>
          <cell r="B766" t="str">
            <v>VAR_ncap</v>
          </cell>
          <cell r="C766" t="str">
            <v>-</v>
          </cell>
          <cell r="D766">
            <v>2.3367900154234599E-3</v>
          </cell>
          <cell r="E766">
            <v>2.4626677598307599E-3</v>
          </cell>
          <cell r="F766">
            <v>6.72193063632284E-3</v>
          </cell>
          <cell r="G766">
            <v>3.06913737367372E-2</v>
          </cell>
          <cell r="H766">
            <v>0.10313965265635799</v>
          </cell>
          <cell r="I766">
            <v>0.49544147281224998</v>
          </cell>
        </row>
        <row r="767">
          <cell r="A767" t="str">
            <v>D-T-ELC-HGV</v>
          </cell>
          <cell r="B767" t="str">
            <v>VAR_cap</v>
          </cell>
          <cell r="C767" t="str">
            <v>-</v>
          </cell>
          <cell r="D767">
            <v>2.3367900154234599E-3</v>
          </cell>
          <cell r="E767">
            <v>4.7994577752542202E-3</v>
          </cell>
          <cell r="F767">
            <v>1.1521388411577099E-2</v>
          </cell>
          <cell r="G767">
            <v>3.6716414537083499E-2</v>
          </cell>
          <cell r="H767">
            <v>0.148974455661844</v>
          </cell>
          <cell r="I767">
            <v>0.513541309807788</v>
          </cell>
        </row>
        <row r="768">
          <cell r="A768" t="str">
            <v>T_TW-FCLH2O-S3</v>
          </cell>
          <cell r="B768" t="str">
            <v>VAR_fout</v>
          </cell>
          <cell r="C768" t="str">
            <v>TPTWL</v>
          </cell>
          <cell r="G768">
            <v>4.1843439891553431E-4</v>
          </cell>
          <cell r="H768">
            <v>1.376080835348369E-3</v>
          </cell>
          <cell r="I768">
            <v>1.4017733917170336E-3</v>
          </cell>
        </row>
        <row r="769">
          <cell r="A769" t="str">
            <v>T_TW-FCLH2O-S3</v>
          </cell>
          <cell r="B769" t="str">
            <v>VAR_fin</v>
          </cell>
          <cell r="C769" t="str">
            <v>TH2O</v>
          </cell>
          <cell r="G769">
            <v>2.3765924348693665E-4</v>
          </cell>
          <cell r="H769">
            <v>7.6889886089514235E-4</v>
          </cell>
          <cell r="I769">
            <v>7.6911154213996113E-4</v>
          </cell>
        </row>
        <row r="770">
          <cell r="A770" t="str">
            <v>T_TW-FCLH2O-S3</v>
          </cell>
          <cell r="B770" t="str">
            <v>VAR_ncap</v>
          </cell>
          <cell r="C770" t="str">
            <v>-</v>
          </cell>
          <cell r="G770">
            <v>1.6361130813805899E-4</v>
          </cell>
          <cell r="H770">
            <v>1.75940762531401E-4</v>
          </cell>
          <cell r="I770">
            <v>1.76427110998785E-4</v>
          </cell>
        </row>
        <row r="771">
          <cell r="A771" t="str">
            <v>T_TW-FCLH2O-S3</v>
          </cell>
          <cell r="B771" t="str">
            <v>VAR_cap</v>
          </cell>
          <cell r="C771" t="str">
            <v>-</v>
          </cell>
          <cell r="G771">
            <v>1.6361130813805899E-4</v>
          </cell>
          <cell r="H771">
            <v>5.3662565396071684E-4</v>
          </cell>
          <cell r="I771">
            <v>5.5156884821255369E-4</v>
          </cell>
        </row>
        <row r="772">
          <cell r="A772" t="str">
            <v>D-T-ELC-TW_Bat_S3</v>
          </cell>
          <cell r="B772" t="str">
            <v>VAR_fout</v>
          </cell>
          <cell r="C772" t="str">
            <v>T-ELC-TWSTGin_S3</v>
          </cell>
          <cell r="D772">
            <v>4.1391868369623688E-4</v>
          </cell>
          <cell r="E772">
            <v>8.1361014292715837E-4</v>
          </cell>
          <cell r="F772">
            <v>1.080681121020067E-3</v>
          </cell>
          <cell r="G772">
            <v>3.7527655522893576E-2</v>
          </cell>
          <cell r="H772">
            <v>7.6493154406141281E-2</v>
          </cell>
          <cell r="I772">
            <v>4.5009337280043971E-2</v>
          </cell>
        </row>
        <row r="773">
          <cell r="A773" t="str">
            <v>D-T-ELC-TW_Bat_S3</v>
          </cell>
          <cell r="B773" t="str">
            <v>VAR_fin</v>
          </cell>
          <cell r="C773" t="str">
            <v>TELC</v>
          </cell>
          <cell r="D773">
            <v>4.1391868369623688E-4</v>
          </cell>
          <cell r="E773">
            <v>8.1361014292715837E-4</v>
          </cell>
          <cell r="F773">
            <v>1.080681121020067E-3</v>
          </cell>
          <cell r="G773">
            <v>3.7527655522893576E-2</v>
          </cell>
          <cell r="H773">
            <v>7.6493154406141281E-2</v>
          </cell>
          <cell r="I773">
            <v>4.5009337280043971E-2</v>
          </cell>
        </row>
        <row r="774">
          <cell r="A774" t="str">
            <v>D-T-ELC-TW_Bat_S3</v>
          </cell>
          <cell r="B774" t="str">
            <v>VAR_ncap</v>
          </cell>
          <cell r="C774" t="str">
            <v>-</v>
          </cell>
          <cell r="D774">
            <v>1.23687678559018E-3</v>
          </cell>
          <cell r="E774">
            <v>8.5063847324129401E-6</v>
          </cell>
          <cell r="F774">
            <v>4.4310263328845397E-5</v>
          </cell>
          <cell r="G774">
            <v>2.6822329305468198E-3</v>
          </cell>
          <cell r="H774">
            <v>2.6823791198174701E-4</v>
          </cell>
          <cell r="I774">
            <v>8.4098423790572303E-5</v>
          </cell>
        </row>
        <row r="775">
          <cell r="A775" t="str">
            <v>D-T-ELC-TW_Bat_S3</v>
          </cell>
          <cell r="B775" t="str">
            <v>VAR_cap</v>
          </cell>
          <cell r="C775" t="str">
            <v>-</v>
          </cell>
          <cell r="D775">
            <v>1.23687678559018E-3</v>
          </cell>
          <cell r="E775">
            <v>1.2453831703225901E-3</v>
          </cell>
          <cell r="F775">
            <v>1.28969343365144E-3</v>
          </cell>
          <cell r="G775">
            <v>3.9719263641982598E-3</v>
          </cell>
          <cell r="H775">
            <v>8.0947563945092602E-3</v>
          </cell>
          <cell r="I775">
            <v>4.7653753846399402E-3</v>
          </cell>
        </row>
        <row r="776">
          <cell r="A776" t="str">
            <v>T_TW-FCLH2O-S4</v>
          </cell>
          <cell r="B776" t="str">
            <v>VAR_fout</v>
          </cell>
          <cell r="C776" t="str">
            <v>TPTWL</v>
          </cell>
          <cell r="G776">
            <v>2.2602549825553959E-4</v>
          </cell>
          <cell r="H776">
            <v>7.724316821741599E-4</v>
          </cell>
          <cell r="I776">
            <v>9.4623120125350525E-4</v>
          </cell>
        </row>
        <row r="777">
          <cell r="A777" t="str">
            <v>T_TW-FCLH2O-S4</v>
          </cell>
          <cell r="B777" t="str">
            <v>VAR_fin</v>
          </cell>
          <cell r="C777" t="str">
            <v>TH2O</v>
          </cell>
          <cell r="G777">
            <v>1.4469880906810785E-4</v>
          </cell>
          <cell r="H777">
            <v>4.8510948001148949E-4</v>
          </cell>
          <cell r="I777">
            <v>5.8507582033516959E-4</v>
          </cell>
        </row>
        <row r="778">
          <cell r="A778" t="str">
            <v>T_TW-FCLH2O-S4</v>
          </cell>
          <cell r="B778" t="str">
            <v>VAR_ncap</v>
          </cell>
          <cell r="C778" t="str">
            <v>-</v>
          </cell>
          <cell r="G778">
            <v>8.6974880293490796E-5</v>
          </cell>
          <cell r="H778">
            <v>1.0345024931691001E-4</v>
          </cell>
          <cell r="I778">
            <v>1.0038720364239999E-4</v>
          </cell>
        </row>
        <row r="779">
          <cell r="A779" t="str">
            <v>T_TW-FCLH2O-S4</v>
          </cell>
          <cell r="B779" t="str">
            <v>VAR_cap</v>
          </cell>
          <cell r="C779" t="str">
            <v>-</v>
          </cell>
          <cell r="G779">
            <v>8.6974880293490796E-5</v>
          </cell>
          <cell r="H779">
            <v>2.9753183394098579E-4</v>
          </cell>
          <cell r="I779">
            <v>3.673528867786228E-4</v>
          </cell>
        </row>
        <row r="780">
          <cell r="A780" t="str">
            <v>D-T-ELC-TW_Bat_S4</v>
          </cell>
          <cell r="B780" t="str">
            <v>VAR_fout</v>
          </cell>
          <cell r="C780" t="str">
            <v>T-ELC-TWSTGin_S4</v>
          </cell>
          <cell r="D780">
            <v>5.490184724996069E-4</v>
          </cell>
          <cell r="E780">
            <v>1.0350799468357267E-3</v>
          </cell>
          <cell r="F780">
            <v>1.4299684319836151E-3</v>
          </cell>
          <cell r="G780">
            <v>3.8002241064760994E-2</v>
          </cell>
          <cell r="H780">
            <v>8.9651131418431521E-2</v>
          </cell>
          <cell r="I780">
            <v>7.2837507711962457E-2</v>
          </cell>
        </row>
        <row r="781">
          <cell r="A781" t="str">
            <v>D-T-ELC-TW_Bat_S4</v>
          </cell>
          <cell r="B781" t="str">
            <v>VAR_fin</v>
          </cell>
          <cell r="C781" t="str">
            <v>TELC</v>
          </cell>
          <cell r="D781">
            <v>5.490184724996069E-4</v>
          </cell>
          <cell r="E781">
            <v>1.0350799468357267E-3</v>
          </cell>
          <cell r="F781">
            <v>1.4299684319836151E-3</v>
          </cell>
          <cell r="G781">
            <v>3.8002241064760994E-2</v>
          </cell>
          <cell r="H781">
            <v>8.9651131418431521E-2</v>
          </cell>
          <cell r="I781">
            <v>7.2837507711962457E-2</v>
          </cell>
        </row>
        <row r="782">
          <cell r="A782" t="str">
            <v>D-T-ELC-TW_Bat_S4</v>
          </cell>
          <cell r="B782" t="str">
            <v>VAR_ncap</v>
          </cell>
          <cell r="C782" t="str">
            <v>-</v>
          </cell>
          <cell r="D782">
            <v>1.4104761364644499E-3</v>
          </cell>
          <cell r="E782">
            <v>9.2115471053361805E-6</v>
          </cell>
          <cell r="F782">
            <v>2.4511237166030101E-5</v>
          </cell>
          <cell r="G782">
            <v>2.57801986956735E-3</v>
          </cell>
          <cell r="H782">
            <v>5.9614783797494204E-4</v>
          </cell>
          <cell r="I782">
            <v>4.2236140270616502E-4</v>
          </cell>
        </row>
        <row r="783">
          <cell r="A783" t="str">
            <v>D-T-ELC-TW_Bat_S4</v>
          </cell>
          <cell r="B783" t="str">
            <v>VAR_cap</v>
          </cell>
          <cell r="C783" t="str">
            <v>-</v>
          </cell>
          <cell r="D783">
            <v>1.4104761364644499E-3</v>
          </cell>
          <cell r="E783">
            <v>1.41968768356978E-3</v>
          </cell>
          <cell r="F783">
            <v>1.4441989207358099E-3</v>
          </cell>
          <cell r="G783">
            <v>4.0222187903031599E-3</v>
          </cell>
          <cell r="H783">
            <v>9.4873281625914799E-3</v>
          </cell>
          <cell r="I783">
            <v>7.7077496820576298E-3</v>
          </cell>
        </row>
        <row r="784">
          <cell r="A784" t="str">
            <v>T_B_u-ICENGA-S1</v>
          </cell>
          <cell r="B784" t="str">
            <v>VAR_fout</v>
          </cell>
          <cell r="C784" t="str">
            <v>CO2_T</v>
          </cell>
          <cell r="E784">
            <v>9.1870114366929906E-2</v>
          </cell>
          <cell r="F784">
            <v>0.81354302448289895</v>
          </cell>
          <cell r="G784">
            <v>0.43725980911390672</v>
          </cell>
          <cell r="H784">
            <v>0.55580109741579309</v>
          </cell>
          <cell r="I784">
            <v>0.6122309168592428</v>
          </cell>
        </row>
        <row r="785">
          <cell r="A785" t="str">
            <v>T_B_u-ICENGA-S1</v>
          </cell>
          <cell r="B785" t="str">
            <v>VAR_fout</v>
          </cell>
          <cell r="C785" t="str">
            <v>TPBSu</v>
          </cell>
          <cell r="E785">
            <v>1.958552250086549E-4</v>
          </cell>
          <cell r="F785">
            <v>1.8169694359763209E-3</v>
          </cell>
          <cell r="G785">
            <v>1.0097220990277986E-3</v>
          </cell>
          <cell r="H785">
            <v>1.4569569193823499E-3</v>
          </cell>
          <cell r="I785">
            <v>1.7772177835252325E-3</v>
          </cell>
        </row>
        <row r="786">
          <cell r="A786" t="str">
            <v>T_B_u-ICENGA-S1</v>
          </cell>
          <cell r="B786" t="str">
            <v>VAR_fin</v>
          </cell>
          <cell r="C786" t="str">
            <v>TNGA</v>
          </cell>
          <cell r="E786">
            <v>1.6289027370023034E-3</v>
          </cell>
          <cell r="F786">
            <v>1.4424521710689687E-2</v>
          </cell>
          <cell r="G786">
            <v>7.7528334949274191E-3</v>
          </cell>
          <cell r="H786">
            <v>9.8546293868048349E-3</v>
          </cell>
          <cell r="I786">
            <v>1.0855158100341189E-2</v>
          </cell>
        </row>
        <row r="787">
          <cell r="A787" t="str">
            <v>T_B_u-ICENGA-S1</v>
          </cell>
          <cell r="B787" t="str">
            <v>VAR_ncap</v>
          </cell>
          <cell r="C787" t="str">
            <v>-</v>
          </cell>
          <cell r="E787">
            <v>4.6088864407360801E-6</v>
          </cell>
          <cell r="F787">
            <v>3.1288489305940501E-5</v>
          </cell>
          <cell r="G787">
            <v>8.7971643218533407E-6</v>
          </cell>
          <cell r="H787">
            <v>1.21366170641248E-5</v>
          </cell>
          <cell r="I787">
            <v>3.3693769455190797E-5</v>
          </cell>
        </row>
        <row r="788">
          <cell r="A788" t="str">
            <v>T_B_u-ICENGA-S1</v>
          </cell>
          <cell r="B788" t="str">
            <v>VAR_cap</v>
          </cell>
          <cell r="C788" t="str">
            <v>-</v>
          </cell>
          <cell r="E788">
            <v>4.6088864407360801E-6</v>
          </cell>
          <cell r="F788">
            <v>3.5868012730934094E-5</v>
          </cell>
          <cell r="G788">
            <v>2.0609070220343699E-5</v>
          </cell>
          <cell r="H788">
            <v>2.9961141366966158E-5</v>
          </cell>
          <cell r="I788">
            <v>4.2620853310796197E-5</v>
          </cell>
        </row>
        <row r="789">
          <cell r="A789" t="str">
            <v>T_B_u-ICENGA-S2</v>
          </cell>
          <cell r="B789" t="str">
            <v>VAR_fout</v>
          </cell>
          <cell r="C789" t="str">
            <v>CO2_T</v>
          </cell>
          <cell r="E789">
            <v>8.1680183028218001E-2</v>
          </cell>
          <cell r="F789">
            <v>0.71280638994673418</v>
          </cell>
          <cell r="G789">
            <v>1.0418280998030727</v>
          </cell>
          <cell r="H789">
            <v>0.63498544264984103</v>
          </cell>
          <cell r="I789">
            <v>0.314980598082647</v>
          </cell>
        </row>
        <row r="790">
          <cell r="A790" t="str">
            <v>T_B_u-ICENGA-S2</v>
          </cell>
          <cell r="B790" t="str">
            <v>VAR_fout</v>
          </cell>
          <cell r="C790" t="str">
            <v>TPBSu</v>
          </cell>
          <cell r="E790">
            <v>1.230967805639644E-4</v>
          </cell>
          <cell r="F790">
            <v>1.1227320045313633E-3</v>
          </cell>
          <cell r="G790">
            <v>1.6906277165540905E-3</v>
          </cell>
          <cell r="H790">
            <v>1.1628276073537831E-3</v>
          </cell>
          <cell r="I790">
            <v>6.1681190902941065E-4</v>
          </cell>
        </row>
        <row r="791">
          <cell r="A791" t="str">
            <v>T_B_u-ICENGA-S2</v>
          </cell>
          <cell r="B791" t="str">
            <v>VAR_fin</v>
          </cell>
          <cell r="C791" t="str">
            <v>TNGA</v>
          </cell>
          <cell r="E791">
            <v>1.4482301955357807E-3</v>
          </cell>
          <cell r="F791">
            <v>1.2638411169268339E-2</v>
          </cell>
          <cell r="G791">
            <v>1.847212942913249E-2</v>
          </cell>
          <cell r="H791">
            <v>1.1258607139181582E-2</v>
          </cell>
          <cell r="I791">
            <v>5.584762377351905E-3</v>
          </cell>
        </row>
        <row r="792">
          <cell r="A792" t="str">
            <v>T_B_u-ICENGA-S2</v>
          </cell>
          <cell r="B792" t="str">
            <v>VAR_ncap</v>
          </cell>
          <cell r="C792" t="str">
            <v>-</v>
          </cell>
          <cell r="E792">
            <v>2.84127563837936E-6</v>
          </cell>
          <cell r="F792">
            <v>1.8902560556777401E-5</v>
          </cell>
          <cell r="G792">
            <v>1.13758525946566E-5</v>
          </cell>
          <cell r="H792">
            <v>8.9394706584588299E-6</v>
          </cell>
          <cell r="I792">
            <v>5.7856423727957198E-6</v>
          </cell>
        </row>
        <row r="793">
          <cell r="A793" t="str">
            <v>T_B_u-ICENGA-S2</v>
          </cell>
          <cell r="B793" t="str">
            <v>VAR_cap</v>
          </cell>
          <cell r="C793" t="str">
            <v>-</v>
          </cell>
          <cell r="E793">
            <v>2.84127563837936E-6</v>
          </cell>
          <cell r="F793">
            <v>2.1743836195156701E-5</v>
          </cell>
          <cell r="G793">
            <v>3.2388475087501249E-5</v>
          </cell>
          <cell r="H793">
            <v>2.2767241849230303E-5</v>
          </cell>
          <cell r="I793">
            <v>1.2329484379635775E-5</v>
          </cell>
        </row>
        <row r="794">
          <cell r="A794" t="str">
            <v>T_B_c-ICEDSLEXT</v>
          </cell>
          <cell r="B794" t="str">
            <v>VAR_fout</v>
          </cell>
          <cell r="C794" t="str">
            <v>CO2_T</v>
          </cell>
          <cell r="D794">
            <v>0.44131180530907699</v>
          </cell>
          <cell r="E794">
            <v>0.44074489923831101</v>
          </cell>
          <cell r="F794">
            <v>0.43638202273072602</v>
          </cell>
        </row>
        <row r="795">
          <cell r="A795" t="str">
            <v>T_B_c-ICEDSLEXT</v>
          </cell>
          <cell r="B795" t="str">
            <v>VAR_fout</v>
          </cell>
          <cell r="C795" t="str">
            <v>TPBSc</v>
          </cell>
          <cell r="D795">
            <v>5.9906720486908628E-2</v>
          </cell>
          <cell r="E795">
            <v>4.7981225359243505E-2</v>
          </cell>
          <cell r="F795">
            <v>2.9909387112369065E-2</v>
          </cell>
        </row>
        <row r="796">
          <cell r="A796" t="str">
            <v>T_B_c-ICEDSLEXT</v>
          </cell>
          <cell r="B796" t="str">
            <v>VAR_fin</v>
          </cell>
          <cell r="C796" t="str">
            <v>TDSL</v>
          </cell>
          <cell r="D796">
            <v>6.0206249018973776E-3</v>
          </cell>
          <cell r="E796">
            <v>6.0128908490901991E-3</v>
          </cell>
          <cell r="F796">
            <v>5.9533700236115358E-3</v>
          </cell>
        </row>
        <row r="797">
          <cell r="A797" t="str">
            <v>T_B_c-ICEDSLEXT</v>
          </cell>
          <cell r="B797" t="str">
            <v>VAR_cap</v>
          </cell>
          <cell r="C797" t="str">
            <v>-</v>
          </cell>
          <cell r="D797">
            <v>1.30332047521267E-3</v>
          </cell>
          <cell r="E797">
            <v>1.04265638017014E-3</v>
          </cell>
          <cell r="F797">
            <v>6.5160407630044921E-4</v>
          </cell>
        </row>
        <row r="798">
          <cell r="A798" t="str">
            <v>T_B_u-ICENGA-S3</v>
          </cell>
          <cell r="B798" t="str">
            <v>VAR_fout</v>
          </cell>
          <cell r="C798" t="str">
            <v>CO2_T</v>
          </cell>
          <cell r="E798">
            <v>0.103315722262853</v>
          </cell>
          <cell r="F798">
            <v>2.622984848945376</v>
          </cell>
          <cell r="G798">
            <v>3.3854122598697107</v>
          </cell>
          <cell r="H798">
            <v>10.767012839839669</v>
          </cell>
          <cell r="I798">
            <v>2.0900464102104088</v>
          </cell>
        </row>
        <row r="799">
          <cell r="A799" t="str">
            <v>T_B_u-ICENGA-S3</v>
          </cell>
          <cell r="B799" t="str">
            <v>VAR_fout</v>
          </cell>
          <cell r="C799" t="str">
            <v>TPBSu</v>
          </cell>
          <cell r="E799">
            <v>1.0335626720139676E-4</v>
          </cell>
          <cell r="F799">
            <v>2.7543124884863881E-3</v>
          </cell>
          <cell r="G799">
            <v>3.6285518385804419E-3</v>
          </cell>
          <cell r="H799">
            <v>1.3231488208524857E-2</v>
          </cell>
          <cell r="I799">
            <v>2.6554150732215117E-3</v>
          </cell>
        </row>
        <row r="800">
          <cell r="A800" t="str">
            <v>T_B_u-ICENGA-S3</v>
          </cell>
          <cell r="B800" t="str">
            <v>VAR_fin</v>
          </cell>
          <cell r="C800" t="str">
            <v>TNGA</v>
          </cell>
          <cell r="E800">
            <v>1.8318390472136978E-3</v>
          </cell>
          <cell r="F800">
            <v>4.6506823562861253E-2</v>
          </cell>
          <cell r="G800">
            <v>6.0025040068611923E-2</v>
          </cell>
          <cell r="H800">
            <v>0.19090448297588083</v>
          </cell>
          <cell r="I800">
            <v>3.7057560464723513E-2</v>
          </cell>
        </row>
        <row r="801">
          <cell r="A801" t="str">
            <v>T_B_u-ICENGA-S3</v>
          </cell>
          <cell r="B801" t="str">
            <v>VAR_ncap</v>
          </cell>
          <cell r="C801" t="str">
            <v>-</v>
          </cell>
          <cell r="E801">
            <v>2.3021943581306898E-6</v>
          </cell>
          <cell r="F801">
            <v>4.9976637514310199E-5</v>
          </cell>
          <cell r="G801">
            <v>1.7283097622113999E-5</v>
          </cell>
          <cell r="H801">
            <v>1.301770453589E-4</v>
          </cell>
          <cell r="I801">
            <v>5.7600234575179198E-6</v>
          </cell>
        </row>
        <row r="802">
          <cell r="A802" t="str">
            <v>T_B_u-ICENGA-S3</v>
          </cell>
          <cell r="B802" t="str">
            <v>VAR_cap</v>
          </cell>
          <cell r="C802" t="str">
            <v>-</v>
          </cell>
          <cell r="E802">
            <v>2.3021943581306898E-6</v>
          </cell>
          <cell r="F802">
            <v>5.2278831872440801E-5</v>
          </cell>
          <cell r="G802">
            <v>6.8538522989703519E-5</v>
          </cell>
          <cell r="H802">
            <v>2.4996373046202894E-4</v>
          </cell>
          <cell r="I802">
            <v>5.0343519521704426E-5</v>
          </cell>
        </row>
        <row r="803">
          <cell r="A803" t="str">
            <v>T_B_u-ICENGA-S4</v>
          </cell>
          <cell r="B803" t="str">
            <v>VAR_fout</v>
          </cell>
          <cell r="C803" t="str">
            <v>CO2_T</v>
          </cell>
          <cell r="E803">
            <v>1.3629773571749401E-2</v>
          </cell>
          <cell r="F803">
            <v>5.1017573725121799E-2</v>
          </cell>
          <cell r="G803">
            <v>5.6423578587094209E-2</v>
          </cell>
          <cell r="H803">
            <v>5.7662683696615299E-2</v>
          </cell>
          <cell r="I803">
            <v>2.3790300474144301E-2</v>
          </cell>
        </row>
        <row r="804">
          <cell r="A804" t="str">
            <v>T_B_u-ICENGA-S4</v>
          </cell>
          <cell r="B804" t="str">
            <v>VAR_fout</v>
          </cell>
          <cell r="C804" t="str">
            <v>TPBSu</v>
          </cell>
          <cell r="E804">
            <v>9.1080618151858858E-6</v>
          </cell>
          <cell r="F804">
            <v>3.5221229259673868E-5</v>
          </cell>
          <cell r="G804">
            <v>4.0502653121899743E-5</v>
          </cell>
          <cell r="H804">
            <v>4.7406174965453279E-5</v>
          </cell>
          <cell r="I804">
            <v>2.1082712821277715E-5</v>
          </cell>
        </row>
        <row r="805">
          <cell r="A805" t="str">
            <v>T_B_u-ICENGA-S4</v>
          </cell>
          <cell r="B805" t="str">
            <v>VAR_fin</v>
          </cell>
          <cell r="C805" t="str">
            <v>TNGA</v>
          </cell>
          <cell r="E805">
            <v>2.4166265198137209E-4</v>
          </cell>
          <cell r="F805">
            <v>9.0456691001988994E-4</v>
          </cell>
          <cell r="G805">
            <v>1.0004180600548618E-3</v>
          </cell>
          <cell r="H805">
            <v>1.0223880088052356E-3</v>
          </cell>
          <cell r="I805">
            <v>4.2181383819404721E-4</v>
          </cell>
        </row>
        <row r="806">
          <cell r="A806" t="str">
            <v>T_B_u-ICENGA-S4</v>
          </cell>
          <cell r="B806" t="str">
            <v>VAR_ncap</v>
          </cell>
          <cell r="C806" t="str">
            <v>-</v>
          </cell>
          <cell r="E806">
            <v>1.39801053444369E-7</v>
          </cell>
          <cell r="F806">
            <v>3.7977279531211401E-7</v>
          </cell>
          <cell r="G806">
            <v>2.2973904102172299E-7</v>
          </cell>
          <cell r="H806">
            <v>4.1296697474995398E-7</v>
          </cell>
          <cell r="I806">
            <v>1.478488736412E-7</v>
          </cell>
        </row>
        <row r="807">
          <cell r="A807" t="str">
            <v>T_B_u-ICENGA-S4</v>
          </cell>
          <cell r="B807" t="str">
            <v>VAR_cap</v>
          </cell>
          <cell r="C807" t="str">
            <v>-</v>
          </cell>
          <cell r="E807">
            <v>1.39801053444369E-7</v>
          </cell>
          <cell r="F807">
            <v>5.1957384875648404E-7</v>
          </cell>
          <cell r="G807">
            <v>5.0984017609047479E-7</v>
          </cell>
          <cell r="H807">
            <v>7.8670249847067904E-7</v>
          </cell>
          <cell r="I807">
            <v>2.1837847108229855E-7</v>
          </cell>
        </row>
      </sheetData>
      <sheetData sheetId="29">
        <row r="9">
          <cell r="B9">
            <v>18.873033281126748</v>
          </cell>
          <cell r="C9">
            <v>22.218059779034775</v>
          </cell>
          <cell r="D9">
            <v>28.371185896368146</v>
          </cell>
          <cell r="E9">
            <v>35.243684842167653</v>
          </cell>
          <cell r="F9">
            <v>43.795970738588771</v>
          </cell>
          <cell r="G9">
            <v>72.176844203356339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2.7228917686168298E-2</v>
          </cell>
          <cell r="F28">
            <v>2.82840498419435E-2</v>
          </cell>
          <cell r="G28">
            <v>4.1631263513762992E-2</v>
          </cell>
        </row>
      </sheetData>
      <sheetData sheetId="30" refreshError="1"/>
      <sheetData sheetId="31" refreshError="1"/>
      <sheetData sheetId="32">
        <row r="14">
          <cell r="B14">
            <v>82.760018747350614</v>
          </cell>
          <cell r="C14">
            <v>82.758781690203762</v>
          </cell>
          <cell r="D14">
            <v>64.009939188216251</v>
          </cell>
          <cell r="E14">
            <v>67.500720560405739</v>
          </cell>
          <cell r="F14">
            <v>32.820742801088819</v>
          </cell>
          <cell r="G14">
            <v>0</v>
          </cell>
        </row>
        <row r="15">
          <cell r="B15">
            <v>66.745686222086832</v>
          </cell>
          <cell r="C15">
            <v>49.798805900391031</v>
          </cell>
          <cell r="D15">
            <v>68.516984599325454</v>
          </cell>
          <cell r="E15">
            <v>70.214179508029574</v>
          </cell>
          <cell r="F15">
            <v>72.534969185489231</v>
          </cell>
          <cell r="G15">
            <v>69.178595620186883</v>
          </cell>
        </row>
        <row r="16">
          <cell r="B16">
            <v>66.632412490437474</v>
          </cell>
          <cell r="C16">
            <v>55.764025743850809</v>
          </cell>
          <cell r="D16">
            <v>65.568409559565453</v>
          </cell>
          <cell r="E16">
            <v>64.485124365418102</v>
          </cell>
          <cell r="F16">
            <v>62.778218571775682</v>
          </cell>
          <cell r="G16">
            <v>66.134622601540201</v>
          </cell>
        </row>
        <row r="17">
          <cell r="B17">
            <v>12.841923334120317</v>
          </cell>
          <cell r="C17">
            <v>16.05603987155661</v>
          </cell>
          <cell r="D17">
            <v>5.6704975127768034</v>
          </cell>
          <cell r="E17">
            <v>12.635396602538529</v>
          </cell>
          <cell r="F17">
            <v>13.153327961584981</v>
          </cell>
          <cell r="G17">
            <v>13.866550984747221</v>
          </cell>
        </row>
        <row r="18">
          <cell r="B18">
            <v>3.9606268135250276E-2</v>
          </cell>
          <cell r="C18">
            <v>6.754959333234421E-4</v>
          </cell>
          <cell r="D18">
            <v>2.0608527460609122E-2</v>
          </cell>
          <cell r="E18">
            <v>3.4666985225919509E-3</v>
          </cell>
          <cell r="F18">
            <v>8.1289949227340286E-3</v>
          </cell>
          <cell r="G18">
            <v>1.5285526141137846E-5</v>
          </cell>
        </row>
        <row r="19">
          <cell r="B19">
            <v>6.5070062636712649</v>
          </cell>
          <cell r="C19">
            <v>7.3027758975426895</v>
          </cell>
          <cell r="D19">
            <v>7.4118679722943144</v>
          </cell>
          <cell r="E19">
            <v>7.3981747073131761</v>
          </cell>
          <cell r="F19">
            <v>4.3905311280664678</v>
          </cell>
          <cell r="G19">
            <v>4.6534443714828884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3.2341895308246298</v>
          </cell>
          <cell r="G20">
            <v>4.4441971373706313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4.787905049516919E-2</v>
          </cell>
          <cell r="G21">
            <v>1.3171489866596135E-2</v>
          </cell>
        </row>
        <row r="22">
          <cell r="B22">
            <v>0</v>
          </cell>
          <cell r="C22">
            <v>2.5764120316292796E-3</v>
          </cell>
          <cell r="D22">
            <v>4.2155972320625845E-2</v>
          </cell>
          <cell r="E22">
            <v>2.012616274458514E-2</v>
          </cell>
          <cell r="F22">
            <v>5.1475255883088801E-2</v>
          </cell>
          <cell r="G22">
            <v>1.5774660691213166E-2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4.1300846329865373E-2</v>
          </cell>
          <cell r="G23">
            <v>1.7397968063197815</v>
          </cell>
        </row>
        <row r="24">
          <cell r="B24">
            <v>0.96588626749459494</v>
          </cell>
          <cell r="C24">
            <v>2.5324031929003701E-3</v>
          </cell>
          <cell r="D24">
            <v>4.0553664083037962E-2</v>
          </cell>
          <cell r="E24">
            <v>5.4047579578380245E-2</v>
          </cell>
          <cell r="F24">
            <v>1.3486690258702321E-2</v>
          </cell>
          <cell r="G24">
            <v>3.0811602992997793E-3</v>
          </cell>
        </row>
        <row r="25">
          <cell r="B25">
            <v>0.40448253733635486</v>
          </cell>
          <cell r="C25">
            <v>5.6161560206394068E-2</v>
          </cell>
          <cell r="D25">
            <v>0.28169956874978241</v>
          </cell>
          <cell r="E25">
            <v>1.1828748202958221E-2</v>
          </cell>
          <cell r="F25">
            <v>0.51493989619071501</v>
          </cell>
          <cell r="G25">
            <v>2.0045018702921241E-3</v>
          </cell>
        </row>
        <row r="26">
          <cell r="B26">
            <v>1.517641751799834</v>
          </cell>
          <cell r="C26">
            <v>1.4122848327337436</v>
          </cell>
          <cell r="D26">
            <v>1.4274986440299051</v>
          </cell>
          <cell r="E26">
            <v>1.4025335765504972</v>
          </cell>
          <cell r="F26">
            <v>0.84324114552352913</v>
          </cell>
          <cell r="G26">
            <v>0.61607326726203493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0.54099640635087476</v>
          </cell>
          <cell r="G27">
            <v>0.71177558340627922</v>
          </cell>
        </row>
        <row r="28">
          <cell r="B28">
            <v>1.8062681613453943E-3</v>
          </cell>
          <cell r="C28">
            <v>4.3640316365567715E-4</v>
          </cell>
          <cell r="D28">
            <v>6.3576583323620055E-3</v>
          </cell>
          <cell r="E28">
            <v>1.5408777352320065E-3</v>
          </cell>
          <cell r="F28">
            <v>1.6327584032098665E-3</v>
          </cell>
          <cell r="G28">
            <v>5.0483315458239106E-6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4.8515898869962416E-2</v>
          </cell>
          <cell r="G29">
            <v>3.2857042449643686E-2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2.2572979654698504E-2</v>
          </cell>
          <cell r="G30">
            <v>3.5362405590138014E-2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1.3062553594056496E-2</v>
          </cell>
          <cell r="G31">
            <v>6.3622461373642007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2.7228917686168298E-2</v>
          </cell>
          <cell r="F32">
            <v>2.6827969084197587E-2</v>
          </cell>
          <cell r="G32">
            <v>4.0032319481381459E-2</v>
          </cell>
        </row>
        <row r="33">
          <cell r="B33">
            <v>0.52400000000000047</v>
          </cell>
          <cell r="C33">
            <v>0.54529297408597388</v>
          </cell>
          <cell r="D33">
            <v>1.9631673477108964</v>
          </cell>
          <cell r="E33">
            <v>5.5150358114497564</v>
          </cell>
          <cell r="F33">
            <v>15.505424394341635</v>
          </cell>
          <cell r="G33">
            <v>30.634879101520955</v>
          </cell>
        </row>
        <row r="34">
          <cell r="B34">
            <v>0</v>
          </cell>
          <cell r="C34">
            <v>0</v>
          </cell>
          <cell r="D34">
            <v>0.14079810723857958</v>
          </cell>
          <cell r="E34">
            <v>0.15605789529797354</v>
          </cell>
          <cell r="F34">
            <v>1.785299518629792</v>
          </cell>
          <cell r="G34">
            <v>10.445193341445005</v>
          </cell>
        </row>
        <row r="35">
          <cell r="B35">
            <v>3.517953999707534</v>
          </cell>
          <cell r="C35">
            <v>4.849836277771729</v>
          </cell>
          <cell r="D35">
            <v>9.5945036215594399</v>
          </cell>
          <cell r="E35">
            <v>12.30680472374557</v>
          </cell>
          <cell r="F35">
            <v>39.100246101170775</v>
          </cell>
          <cell r="G35">
            <v>62.600238676243045</v>
          </cell>
        </row>
        <row r="36">
          <cell r="B36">
            <v>2.1349390887346629</v>
          </cell>
          <cell r="C36">
            <v>3.390803813238858</v>
          </cell>
          <cell r="D36">
            <v>8.0482570395722401</v>
          </cell>
          <cell r="E36">
            <v>10.326684986111417</v>
          </cell>
          <cell r="F36">
            <v>13.878500827943972</v>
          </cell>
          <cell r="G36">
            <v>18.65191438731005</v>
          </cell>
        </row>
        <row r="37">
          <cell r="B37">
            <v>0.86248322578584768</v>
          </cell>
          <cell r="C37">
            <v>1.2877317492325739</v>
          </cell>
          <cell r="D37">
            <v>4.1841093513926486</v>
          </cell>
          <cell r="E37">
            <v>5.3686688003169234</v>
          </cell>
          <cell r="F37">
            <v>7.2175712400149816</v>
          </cell>
          <cell r="G37">
            <v>19.305496304044091</v>
          </cell>
        </row>
        <row r="38">
          <cell r="B38">
            <v>2.8396236857719668</v>
          </cell>
          <cell r="C38">
            <v>3.2944555611759143</v>
          </cell>
          <cell r="D38">
            <v>6.8323824902231411</v>
          </cell>
          <cell r="E38">
            <v>8.766609095077845</v>
          </cell>
          <cell r="F38">
            <v>11.782061510116604</v>
          </cell>
          <cell r="G38">
            <v>15.834444365671823</v>
          </cell>
        </row>
        <row r="39">
          <cell r="B39">
            <v>0.66997253586263816</v>
          </cell>
          <cell r="C39">
            <v>9.4856402133411316E-2</v>
          </cell>
          <cell r="D39">
            <v>6.3190560118799505E-2</v>
          </cell>
          <cell r="E39">
            <v>8.0463664002740687E-2</v>
          </cell>
          <cell r="F39">
            <v>9.4912937470744752E-2</v>
          </cell>
          <cell r="G39">
            <v>5.6066583982513143E-2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3.7281723507407112E-2</v>
          </cell>
          <cell r="G40">
            <v>3.2444290936090733E-2</v>
          </cell>
        </row>
        <row r="41">
          <cell r="B41">
            <v>7.0512311848233533E-2</v>
          </cell>
          <cell r="C41">
            <v>0.17044065286636959</v>
          </cell>
          <cell r="D41">
            <v>7.5471773024195464E-3</v>
          </cell>
          <cell r="E41">
            <v>0.16654372268309398</v>
          </cell>
          <cell r="F41">
            <v>1.8485514871076546E-2</v>
          </cell>
          <cell r="G41">
            <v>9.1380676983634623E-3</v>
          </cell>
        </row>
        <row r="42">
          <cell r="B42">
            <v>0.17295049405071267</v>
          </cell>
          <cell r="C42">
            <v>0.52138671899094724</v>
          </cell>
          <cell r="D42">
            <v>1.1252232794020609</v>
          </cell>
          <cell r="E42">
            <v>2.6073906451874076</v>
          </cell>
          <cell r="F42">
            <v>3.811428523693043</v>
          </cell>
          <cell r="G42">
            <v>3.7241429044426672E-3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0.15339173909494339</v>
          </cell>
          <cell r="G43">
            <v>5.8646818705229151</v>
          </cell>
        </row>
        <row r="44">
          <cell r="B44">
            <v>0.23005253616628463</v>
          </cell>
          <cell r="C44">
            <v>0.23016928511467857</v>
          </cell>
          <cell r="D44">
            <v>0.33671981835236564</v>
          </cell>
          <cell r="E44">
            <v>0.33296072406312155</v>
          </cell>
          <cell r="F44">
            <v>5.8001759399016729E-2</v>
          </cell>
          <cell r="G44">
            <v>5.5017390882131046E-4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0.24261277652544266</v>
          </cell>
          <cell r="G45">
            <v>0.59222520295900904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8.0487381342896538E-3</v>
          </cell>
          <cell r="F46">
            <v>0.41035849693603577</v>
          </cell>
          <cell r="G46">
            <v>0.27047929146744815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5.0711510420664765E-3</v>
          </cell>
          <cell r="F47">
            <v>3.1260764475489436E-2</v>
          </cell>
          <cell r="G47">
            <v>5.9321739872956157E-3</v>
          </cell>
        </row>
        <row r="48">
          <cell r="B48">
            <v>3.38818058703323E-2</v>
          </cell>
          <cell r="C48">
            <v>5.2344989501568861E-3</v>
          </cell>
          <cell r="D48">
            <v>3.0846824537844476E-2</v>
          </cell>
          <cell r="E48">
            <v>2.8391218944393799E-2</v>
          </cell>
          <cell r="F48">
            <v>0.18242361236698204</v>
          </cell>
          <cell r="G48">
            <v>0.26512390151673848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2.4868716217510841E-3</v>
          </cell>
          <cell r="F49">
            <v>7.5180654810214805E-3</v>
          </cell>
          <cell r="G49">
            <v>5.4572120491730254E-3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8.5261791681098056E-3</v>
          </cell>
          <cell r="F50">
            <v>1.4993016886969671E-2</v>
          </cell>
          <cell r="G50">
            <v>5.0404697129243347E-3</v>
          </cell>
        </row>
        <row r="51">
          <cell r="B51">
            <v>5.078732453550145E-2</v>
          </cell>
          <cell r="C51">
            <v>1.2947432240456504E-2</v>
          </cell>
          <cell r="D51">
            <v>0.15394442759148558</v>
          </cell>
          <cell r="E51">
            <v>0.28363274020862678</v>
          </cell>
          <cell r="F51">
            <v>0.79585539079717438</v>
          </cell>
          <cell r="G51">
            <v>0.70471547490151165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9.5028763217400065E-3</v>
          </cell>
          <cell r="F52">
            <v>3.4683226931404999E-2</v>
          </cell>
          <cell r="G52">
            <v>2.4258689801218921E-2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1.6567530582746313E-2</v>
          </cell>
          <cell r="F53">
            <v>2.8527491466393322E-2</v>
          </cell>
          <cell r="G53">
            <v>7.7010500600651934E-3</v>
          </cell>
        </row>
        <row r="54">
          <cell r="B54">
            <v>0.9593765547337445</v>
          </cell>
          <cell r="C54">
            <v>1.1063828588885321</v>
          </cell>
          <cell r="D54">
            <v>1.3105764460818152</v>
          </cell>
          <cell r="E54">
            <v>1.3163357357364194</v>
          </cell>
          <cell r="F54">
            <v>1.3171418754923321</v>
          </cell>
          <cell r="G54">
            <v>2.1996691084667015</v>
          </cell>
        </row>
        <row r="55">
          <cell r="B55">
            <v>0.59440853591289611</v>
          </cell>
          <cell r="C55">
            <v>0.62604578146218837</v>
          </cell>
          <cell r="D55">
            <v>0.56331291842813924</v>
          </cell>
          <cell r="E55">
            <v>1.6485208184221087</v>
          </cell>
          <cell r="F55">
            <v>1.526566573737512</v>
          </cell>
          <cell r="G55">
            <v>0.3786714023877969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1.2975900623689288E-2</v>
          </cell>
          <cell r="F56">
            <v>1.9116643873644531E-2</v>
          </cell>
          <cell r="G56">
            <v>3.7425792831307513E-3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5.7188947202379105E-3</v>
          </cell>
          <cell r="F57">
            <v>1.4219513463269447E-2</v>
          </cell>
          <cell r="G57">
            <v>1.3598438248962334E-2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6.1348259783297679E-3</v>
          </cell>
          <cell r="F58">
            <v>2.2439978829780303E-2</v>
          </cell>
          <cell r="G58">
            <v>7.6946130276212598E-3</v>
          </cell>
        </row>
        <row r="70">
          <cell r="B70">
            <v>9.5264071834211636E-2</v>
          </cell>
          <cell r="C70">
            <v>3.161623434512098E-2</v>
          </cell>
          <cell r="D70">
            <v>9.4275585489221048E-2</v>
          </cell>
          <cell r="E70">
            <v>1.1620278990497761E-2</v>
          </cell>
          <cell r="F70">
            <v>2.880611440119956E-2</v>
          </cell>
          <cell r="G70">
            <v>7.9002427160625874E-2</v>
          </cell>
        </row>
        <row r="71">
          <cell r="B71">
            <v>3.4262206523983506E-2</v>
          </cell>
          <cell r="C71">
            <v>2.7645480130518318E-2</v>
          </cell>
          <cell r="D71">
            <v>3.4134801483596502E-2</v>
          </cell>
          <cell r="E71">
            <v>1.8375572752179586E-2</v>
          </cell>
          <cell r="F71">
            <v>0.13506296500211093</v>
          </cell>
          <cell r="G71">
            <v>1.6663513425168253</v>
          </cell>
        </row>
        <row r="72">
          <cell r="B72">
            <v>3.2018498686965574E-2</v>
          </cell>
          <cell r="C72">
            <v>2.4013228253492398E-2</v>
          </cell>
          <cell r="D72">
            <v>3.0766266053816455E-2</v>
          </cell>
          <cell r="E72">
            <v>1.7789266431910922E-2</v>
          </cell>
          <cell r="F72">
            <v>4.7614627113800802E-2</v>
          </cell>
          <cell r="G72">
            <v>8.7236525986760155E-2</v>
          </cell>
        </row>
        <row r="73">
          <cell r="B73">
            <v>1.1507265423938946E-2</v>
          </cell>
          <cell r="C73">
            <v>1.1497933024132078E-2</v>
          </cell>
          <cell r="D73">
            <v>1.164570458057943E-2</v>
          </cell>
          <cell r="E73">
            <v>1.6230122603941414E-2</v>
          </cell>
          <cell r="F73">
            <v>3.0382687433220437E-2</v>
          </cell>
          <cell r="G73">
            <v>1.9689552876206919E-2</v>
          </cell>
        </row>
        <row r="74">
          <cell r="B74">
            <v>2.7150049884845571E-2</v>
          </cell>
          <cell r="C74">
            <v>2.7140585201004933E-2</v>
          </cell>
          <cell r="D74">
            <v>2.7623076769587369E-2</v>
          </cell>
          <cell r="E74">
            <v>8.4941458959430546E-2</v>
          </cell>
          <cell r="F74">
            <v>0.23479001475473374</v>
          </cell>
          <cell r="G74">
            <v>0.27654089960933392</v>
          </cell>
        </row>
        <row r="75">
          <cell r="B75">
            <v>2.7149757866077151E-2</v>
          </cell>
          <cell r="C75">
            <v>2.7140207976342118E-2</v>
          </cell>
          <cell r="D75">
            <v>2.7622382916164485E-2</v>
          </cell>
          <cell r="E75">
            <v>8.4935304156602678E-2</v>
          </cell>
          <cell r="F75">
            <v>0.23477613385890492</v>
          </cell>
          <cell r="G75">
            <v>0.27665668499916618</v>
          </cell>
        </row>
        <row r="76">
          <cell r="B76">
            <v>1.1540818207195155E-2</v>
          </cell>
          <cell r="C76">
            <v>1.1533044478930202E-2</v>
          </cell>
          <cell r="D76">
            <v>1.168416641299049E-2</v>
          </cell>
          <cell r="E76">
            <v>1.6508108495400589E-2</v>
          </cell>
          <cell r="F76">
            <v>2.6955221281230284E-2</v>
          </cell>
          <cell r="G76">
            <v>1.6597106783641593E-2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1.2376686440840252E-3</v>
          </cell>
          <cell r="G90">
            <v>1.3591024275243046E-3</v>
          </cell>
        </row>
        <row r="91">
          <cell r="B91">
            <v>1.8035615232838071</v>
          </cell>
          <cell r="C91">
            <v>4.8661519294954624E-3</v>
          </cell>
          <cell r="D91">
            <v>8.1228838192148281E-2</v>
          </cell>
          <cell r="E91">
            <v>0.11559327702057587</v>
          </cell>
          <cell r="F91">
            <v>2.8534258317207673E-2</v>
          </cell>
          <cell r="G91">
            <v>6.4495675157421996E-3</v>
          </cell>
        </row>
        <row r="92">
          <cell r="B92">
            <v>1.218301620937138</v>
          </cell>
          <cell r="C92">
            <v>0.22148459489580569</v>
          </cell>
          <cell r="D92">
            <v>0.94425062762677658</v>
          </cell>
          <cell r="E92">
            <v>3.1427918249794337E-2</v>
          </cell>
          <cell r="F92">
            <v>1.3475838448980222</v>
          </cell>
          <cell r="G92">
            <v>5.9299365114283374E-3</v>
          </cell>
        </row>
        <row r="93">
          <cell r="B93">
            <v>14.159866105696674</v>
          </cell>
          <cell r="C93">
            <v>13.051709660038547</v>
          </cell>
          <cell r="D93">
            <v>13.178280198762689</v>
          </cell>
          <cell r="E93">
            <v>12.779662538348093</v>
          </cell>
          <cell r="F93">
            <v>11.966665217603213</v>
          </cell>
          <cell r="G93">
            <v>10.757983444293778</v>
          </cell>
        </row>
        <row r="94">
          <cell r="B94">
            <v>9.2893791154905828E-3</v>
          </cell>
          <cell r="C94">
            <v>2.2443591273720517E-3</v>
          </cell>
          <cell r="D94">
            <v>3.2696528566433167E-2</v>
          </cell>
          <cell r="E94">
            <v>7.9245140669074593E-3</v>
          </cell>
          <cell r="F94">
            <v>8.3970432165078809E-3</v>
          </cell>
          <cell r="G94">
            <v>2.5962847949951533E-5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6.1857771059202059E-2</v>
          </cell>
          <cell r="G95">
            <v>4.3535581245777888E-2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2.741004672356236E-2</v>
          </cell>
          <cell r="G96">
            <v>4.462398800660268E-2</v>
          </cell>
        </row>
        <row r="97">
          <cell r="B97">
            <v>1.7329038146692615</v>
          </cell>
          <cell r="C97">
            <v>1.4182913958261889</v>
          </cell>
          <cell r="D97">
            <v>2.0007473492289733</v>
          </cell>
          <cell r="E97">
            <v>0.24787972332769118</v>
          </cell>
          <cell r="F97">
            <v>7.9717227981692205E-3</v>
          </cell>
          <cell r="G97">
            <v>9.4448772537730796E-4</v>
          </cell>
        </row>
        <row r="98">
          <cell r="B98">
            <v>0.90177986752751582</v>
          </cell>
          <cell r="C98">
            <v>2.2679338408250222E-3</v>
          </cell>
          <cell r="D98">
            <v>8.6293068631426665E-3</v>
          </cell>
          <cell r="E98">
            <v>2.4152167685044974E-3</v>
          </cell>
          <cell r="F98">
            <v>3.8157627335664236E-3</v>
          </cell>
          <cell r="G98">
            <v>1.8605754354103598E-3</v>
          </cell>
        </row>
        <row r="99">
          <cell r="B99">
            <v>1.4500062671618608</v>
          </cell>
          <cell r="C99">
            <v>3.7972853414799448</v>
          </cell>
          <cell r="D99">
            <v>3.7937991032978271</v>
          </cell>
          <cell r="E99">
            <v>0.99730360728054557</v>
          </cell>
          <cell r="F99">
            <v>0</v>
          </cell>
          <cell r="G99">
            <v>0</v>
          </cell>
        </row>
        <row r="100">
          <cell r="B100">
            <v>0.18406962888239223</v>
          </cell>
          <cell r="C100">
            <v>1.8370466201997695</v>
          </cell>
          <cell r="D100">
            <v>8.3404695646607224E-3</v>
          </cell>
          <cell r="E100">
            <v>3.513537805988903E-3</v>
          </cell>
          <cell r="F100">
            <v>1.7164389022939291E-3</v>
          </cell>
          <cell r="G100">
            <v>1.0967997735026681E-5</v>
          </cell>
        </row>
        <row r="101">
          <cell r="B101">
            <v>1.5991575546686538</v>
          </cell>
          <cell r="C101">
            <v>1.443243190642711</v>
          </cell>
          <cell r="D101">
            <v>1.2374053106673255</v>
          </cell>
          <cell r="E101">
            <v>0.95748535306906635</v>
          </cell>
          <cell r="F101">
            <v>0.57329097383636496</v>
          </cell>
          <cell r="G101">
            <v>0.34326487006152201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7.2580860091774989E-7</v>
          </cell>
          <cell r="F102">
            <v>3.6834904661723317E-6</v>
          </cell>
          <cell r="G102">
            <v>1.0321788025098081E-5</v>
          </cell>
        </row>
        <row r="103">
          <cell r="F103">
            <v>0.14972474339635483</v>
          </cell>
          <cell r="G103">
            <v>9.7827809120562381E-2</v>
          </cell>
        </row>
        <row r="104">
          <cell r="B104">
            <v>0.9294804743630779</v>
          </cell>
          <cell r="C104">
            <v>2.0598278469626319</v>
          </cell>
          <cell r="D104">
            <v>7.8796633887880538E-2</v>
          </cell>
          <cell r="E104">
            <v>1.2822649332758012</v>
          </cell>
          <cell r="F104">
            <v>4.0977209845040365E-2</v>
          </cell>
          <cell r="G104">
            <v>2.0256537092180948E-2</v>
          </cell>
        </row>
        <row r="105">
          <cell r="B105">
            <v>0.66143675856397133</v>
          </cell>
          <cell r="C105">
            <v>1.8157915745051119</v>
          </cell>
          <cell r="D105">
            <v>3.3418078663323363</v>
          </cell>
          <cell r="E105">
            <v>5.5156340571272242</v>
          </cell>
          <cell r="F105">
            <v>8.3871197866669203</v>
          </cell>
          <cell r="G105">
            <v>12.41393579763483</v>
          </cell>
        </row>
        <row r="106">
          <cell r="B106">
            <v>1.9348849701901314</v>
          </cell>
          <cell r="C106">
            <v>1.8588618503640459</v>
          </cell>
          <cell r="D106">
            <v>2.5503921344847638</v>
          </cell>
          <cell r="E106">
            <v>2.2434329457015778</v>
          </cell>
          <cell r="F106">
            <v>1.5226243282272778</v>
          </cell>
          <cell r="G106">
            <v>2.0108406682053706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2.5355755210332378E-3</v>
          </cell>
          <cell r="F107">
            <v>1.4053004213752133E-2</v>
          </cell>
          <cell r="G107">
            <v>2.3936842404877097E-3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6.0162285044185288E-3</v>
          </cell>
          <cell r="F108">
            <v>0.24621509816162149</v>
          </cell>
          <cell r="G108">
            <v>0.1352396457337241</v>
          </cell>
        </row>
        <row r="109">
          <cell r="B109">
            <v>0.17330469564764722</v>
          </cell>
          <cell r="C109">
            <v>1.4913678624565265E-2</v>
          </cell>
          <cell r="D109">
            <v>0.10099941086934812</v>
          </cell>
          <cell r="E109">
            <v>8.8297429518668841E-2</v>
          </cell>
          <cell r="F109">
            <v>0.47403547043728</v>
          </cell>
          <cell r="G109">
            <v>0.63344169075799428</v>
          </cell>
        </row>
        <row r="110">
          <cell r="B110">
            <v>4.6316588720253694E-5</v>
          </cell>
          <cell r="C110">
            <v>6.192285040335404E-5</v>
          </cell>
          <cell r="D110">
            <v>6.3787606371610331E-5</v>
          </cell>
          <cell r="E110">
            <v>3.503898182177425E-2</v>
          </cell>
          <cell r="F110">
            <v>6.4712080543816025E-2</v>
          </cell>
          <cell r="G110">
            <v>2.4298613113812866E-2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0.26566699169357211</v>
          </cell>
          <cell r="C112">
            <v>3.053157838343282E-2</v>
          </cell>
          <cell r="D112">
            <v>0.38365984816804666</v>
          </cell>
          <cell r="E112">
            <v>0.63478989419418541</v>
          </cell>
          <cell r="F112">
            <v>1.7728088017261074</v>
          </cell>
          <cell r="G112">
            <v>1.5215750631946672</v>
          </cell>
        </row>
        <row r="113">
          <cell r="B113">
            <v>4.6316588802630156E-5</v>
          </cell>
          <cell r="C113">
            <v>6.1922847284051345E-5</v>
          </cell>
          <cell r="D113">
            <v>6.3787609502611892E-5</v>
          </cell>
          <cell r="E113">
            <v>6.1433811184606599E-2</v>
          </cell>
          <cell r="F113">
            <v>0.11760471564426504</v>
          </cell>
          <cell r="G113">
            <v>3.4066449957239078E-2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1.4243261023595801</v>
          </cell>
          <cell r="C115">
            <v>1.5789505554183183</v>
          </cell>
          <cell r="D115">
            <v>1.75730685131096</v>
          </cell>
          <cell r="E115">
            <v>1.575777595127521</v>
          </cell>
          <cell r="F115">
            <v>1.1980074412488726</v>
          </cell>
          <cell r="G115">
            <v>2.0007107884588122</v>
          </cell>
        </row>
        <row r="116">
          <cell r="B116">
            <v>0.6925886809877837</v>
          </cell>
          <cell r="C116">
            <v>0.75041325338596443</v>
          </cell>
          <cell r="D116">
            <v>0.70351002848536859</v>
          </cell>
          <cell r="E116">
            <v>2.1967964544379468</v>
          </cell>
          <cell r="F116">
            <v>2.2898498606062669</v>
          </cell>
          <cell r="G116">
            <v>0.5680071035816957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2.0737674550479493E-2</v>
          </cell>
          <cell r="F117">
            <v>2.9234736445410425E-2</v>
          </cell>
          <cell r="G117">
            <v>5.4963371861248998E-3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1.84044779349893E-3</v>
          </cell>
          <cell r="F118">
            <v>6.6216330973122252E-3</v>
          </cell>
          <cell r="G118">
            <v>2.2339199112448808E-3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4.3042207631264233E-3</v>
          </cell>
          <cell r="F119">
            <v>8.9530269953918724E-3</v>
          </cell>
          <cell r="G119">
            <v>7.6860737928917599E-3</v>
          </cell>
        </row>
        <row r="123">
          <cell r="B123">
            <v>0</v>
          </cell>
          <cell r="C123">
            <v>3.770626072309418</v>
          </cell>
          <cell r="D123">
            <v>3.9068617576911624</v>
          </cell>
          <cell r="E123">
            <v>13.433118017203995</v>
          </cell>
          <cell r="F123">
            <v>15.534823898436517</v>
          </cell>
          <cell r="G123">
            <v>19.871746749662879</v>
          </cell>
        </row>
      </sheetData>
      <sheetData sheetId="33">
        <row r="13">
          <cell r="B13">
            <v>16.052406257081206</v>
          </cell>
          <cell r="C13">
            <v>20.07005192885039</v>
          </cell>
          <cell r="D13">
            <v>7.0881239829636069</v>
          </cell>
          <cell r="E13">
            <v>15.794247830998112</v>
          </cell>
          <cell r="F13">
            <v>16.441662050723252</v>
          </cell>
          <cell r="G13">
            <v>17.333190866625902</v>
          </cell>
        </row>
        <row r="14">
          <cell r="B14">
            <v>250.94823257064652</v>
          </cell>
          <cell r="C14">
            <v>253.29178226490097</v>
          </cell>
          <cell r="D14">
            <v>196.76579856608339</v>
          </cell>
          <cell r="E14">
            <v>204.49302906671338</v>
          </cell>
          <cell r="F14">
            <v>98.945326968001169</v>
          </cell>
          <cell r="G14">
            <v>0</v>
          </cell>
        </row>
        <row r="15">
          <cell r="B15">
            <v>66.745686222086832</v>
          </cell>
          <cell r="C15">
            <v>49.798805900391031</v>
          </cell>
          <cell r="D15">
            <v>68.516984599325454</v>
          </cell>
          <cell r="E15">
            <v>70.214179508029574</v>
          </cell>
          <cell r="F15">
            <v>72.534969185489231</v>
          </cell>
          <cell r="G15">
            <v>69.178595620186883</v>
          </cell>
        </row>
        <row r="16">
          <cell r="B16">
            <v>66.632412490437474</v>
          </cell>
          <cell r="C16">
            <v>55.764025743850809</v>
          </cell>
          <cell r="D16">
            <v>65.568409559565453</v>
          </cell>
          <cell r="E16">
            <v>64.485124365418102</v>
          </cell>
          <cell r="F16">
            <v>62.778218571775682</v>
          </cell>
          <cell r="G16">
            <v>66.134622601540201</v>
          </cell>
        </row>
        <row r="18">
          <cell r="B18">
            <v>0.18099359342345467</v>
          </cell>
          <cell r="C18">
            <v>1.3989509741806704E-2</v>
          </cell>
          <cell r="D18">
            <v>7.0355943809898638E-2</v>
          </cell>
          <cell r="E18">
            <v>1.3340730521600095E-2</v>
          </cell>
          <cell r="F18">
            <v>2.7175782652564099E-2</v>
          </cell>
          <cell r="G18">
            <v>7.5189609426451416E-5</v>
          </cell>
        </row>
        <row r="19">
          <cell r="B19">
            <v>18.203608001530455</v>
          </cell>
          <cell r="C19">
            <v>20.429805101630365</v>
          </cell>
          <cell r="D19">
            <v>20.734994505848295</v>
          </cell>
          <cell r="E19">
            <v>20.696687054175893</v>
          </cell>
          <cell r="F19">
            <v>12.282684899206833</v>
          </cell>
          <cell r="G19">
            <v>13.018195121209178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9.6627081851249272</v>
          </cell>
          <cell r="G20">
            <v>13.01746865406164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8.2146736729533071E-2</v>
          </cell>
          <cell r="G21">
            <v>2.3843261834411895E-2</v>
          </cell>
        </row>
        <row r="22">
          <cell r="B22">
            <v>0</v>
          </cell>
          <cell r="C22">
            <v>1.4872419619295398E-2</v>
          </cell>
          <cell r="D22">
            <v>0.12076965059412983</v>
          </cell>
          <cell r="E22">
            <v>5.3105356427577619E-2</v>
          </cell>
          <cell r="F22">
            <v>0.13381912135222615</v>
          </cell>
          <cell r="G22">
            <v>3.9437545673919799E-2</v>
          </cell>
          <cell r="L22">
            <v>2.7565450997784899</v>
          </cell>
          <cell r="M22">
            <v>0.97430976462992536</v>
          </cell>
          <cell r="N22">
            <v>1.3268306394359282</v>
          </cell>
          <cell r="O22">
            <v>1.7942533013002917</v>
          </cell>
          <cell r="P22">
            <v>2.3608354421131192</v>
          </cell>
          <cell r="Q22">
            <v>1.2437484588167729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8.2056126331908633E-2</v>
          </cell>
          <cell r="G23">
            <v>3.1937206479244717</v>
          </cell>
          <cell r="L23">
            <v>7.1862970476975277E-2</v>
          </cell>
          <cell r="M23">
            <v>7.6168213700487722E-2</v>
          </cell>
          <cell r="N23">
            <v>0.10217545696639643</v>
          </cell>
          <cell r="O23">
            <v>8.6298745633734946E-3</v>
          </cell>
          <cell r="P23">
            <v>5.2938120436956226E-2</v>
          </cell>
          <cell r="Q23">
            <v>0.98703845022176062</v>
          </cell>
        </row>
        <row r="24">
          <cell r="B24">
            <v>3.8311438584489022</v>
          </cell>
          <cell r="C24">
            <v>1.8494102546339531E-2</v>
          </cell>
          <cell r="D24">
            <v>0.17306184035991792</v>
          </cell>
          <cell r="E24">
            <v>0.2236815861611425</v>
          </cell>
          <cell r="F24">
            <v>5.9301275600077939E-2</v>
          </cell>
          <cell r="G24">
            <v>1.4330639477848321E-2</v>
          </cell>
        </row>
        <row r="25">
          <cell r="B25">
            <v>1.6649098541024163</v>
          </cell>
          <cell r="C25">
            <v>0.23103116555388314</v>
          </cell>
          <cell r="D25">
            <v>1.0923837581254321</v>
          </cell>
          <cell r="E25">
            <v>4.7425574590771111E-2</v>
          </cell>
          <cell r="F25">
            <v>1.6869920272807353</v>
          </cell>
          <cell r="G25">
            <v>7.7661592757964993E-3</v>
          </cell>
        </row>
        <row r="26">
          <cell r="B26">
            <v>39.679359073281468</v>
          </cell>
          <cell r="C26">
            <v>37.439845098332697</v>
          </cell>
          <cell r="D26">
            <v>37.494331432770949</v>
          </cell>
          <cell r="E26">
            <v>37.206508799504746</v>
          </cell>
          <cell r="F26">
            <v>25.037469391221272</v>
          </cell>
          <cell r="G26">
            <v>20.496811336059206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11.214022547595802</v>
          </cell>
          <cell r="G27">
            <v>13.181029322338503</v>
          </cell>
        </row>
        <row r="28">
          <cell r="B28">
            <v>7.7408760740585253E-2</v>
          </cell>
          <cell r="C28">
            <v>1.5948938508671573E-2</v>
          </cell>
          <cell r="D28">
            <v>6.6036515982372881E-2</v>
          </cell>
          <cell r="E28">
            <v>1.7013050934725028E-2</v>
          </cell>
          <cell r="F28">
            <v>1.7372139347361922E-2</v>
          </cell>
          <cell r="G28">
            <v>9.0066686879450712E-5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0.12128974717490597</v>
          </cell>
          <cell r="G29">
            <v>8.2142606124109188E-2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5.3745189654044033E-2</v>
          </cell>
          <cell r="G30">
            <v>8.4196203786042881E-2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6.2999309555762772E-2</v>
          </cell>
          <cell r="G31">
            <v>23.961728912230463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2.7228917686168298E-2</v>
          </cell>
          <cell r="F32">
            <v>2.6827969084197587E-2</v>
          </cell>
          <cell r="G32">
            <v>4.0032319481381459E-2</v>
          </cell>
        </row>
        <row r="33">
          <cell r="B33">
            <v>0.52400000000000047</v>
          </cell>
          <cell r="C33">
            <v>0.54529297408597388</v>
          </cell>
          <cell r="D33">
            <v>1.9631673477108964</v>
          </cell>
          <cell r="E33">
            <v>5.5150358114497564</v>
          </cell>
          <cell r="F33">
            <v>15.505424394341635</v>
          </cell>
          <cell r="G33">
            <v>30.634879101520955</v>
          </cell>
        </row>
        <row r="34">
          <cell r="B34">
            <v>0</v>
          </cell>
          <cell r="C34">
            <v>0</v>
          </cell>
          <cell r="D34">
            <v>0.14079810723857958</v>
          </cell>
          <cell r="E34">
            <v>0.15605789529797354</v>
          </cell>
          <cell r="F34">
            <v>1.785299518629792</v>
          </cell>
          <cell r="G34">
            <v>10.445193341445005</v>
          </cell>
        </row>
        <row r="35">
          <cell r="B35">
            <v>3.517953999707534</v>
          </cell>
          <cell r="C35">
            <v>4.849836277771729</v>
          </cell>
          <cell r="D35">
            <v>9.5945036215594399</v>
          </cell>
          <cell r="E35">
            <v>12.30680472374557</v>
          </cell>
          <cell r="F35">
            <v>39.100246101170775</v>
          </cell>
          <cell r="G35">
            <v>62.600238676243045</v>
          </cell>
        </row>
        <row r="36">
          <cell r="B36">
            <v>2.1349390887346629</v>
          </cell>
          <cell r="C36">
            <v>3.390803813238858</v>
          </cell>
          <cell r="D36">
            <v>8.0482570395722401</v>
          </cell>
          <cell r="E36">
            <v>10.326684986111417</v>
          </cell>
          <cell r="F36">
            <v>13.878500827943972</v>
          </cell>
          <cell r="G36">
            <v>18.65191438731005</v>
          </cell>
        </row>
        <row r="37">
          <cell r="B37">
            <v>0.86248322578584768</v>
          </cell>
          <cell r="C37">
            <v>1.2877317492325739</v>
          </cell>
          <cell r="D37">
            <v>4.1841093513926486</v>
          </cell>
          <cell r="E37">
            <v>5.3686688003169234</v>
          </cell>
          <cell r="F37">
            <v>7.2175712400149816</v>
          </cell>
          <cell r="G37">
            <v>19.305496304044091</v>
          </cell>
        </row>
        <row r="38">
          <cell r="B38">
            <v>2.8396236857719668</v>
          </cell>
          <cell r="C38">
            <v>3.2944555611759143</v>
          </cell>
          <cell r="D38">
            <v>6.8323824902231411</v>
          </cell>
          <cell r="E38">
            <v>8.766609095077845</v>
          </cell>
          <cell r="F38">
            <v>11.782061510116604</v>
          </cell>
          <cell r="G38">
            <v>15.834444365671823</v>
          </cell>
        </row>
        <row r="39">
          <cell r="B39">
            <v>1.9997021314085561</v>
          </cell>
          <cell r="C39">
            <v>0.28084424878343284</v>
          </cell>
          <cell r="D39">
            <v>0.19144776010030526</v>
          </cell>
          <cell r="E39">
            <v>0.22582436295293234</v>
          </cell>
          <cell r="F39">
            <v>0.38983556799784536</v>
          </cell>
          <cell r="G39">
            <v>0.26112076377706417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0.11994026237834915</v>
          </cell>
          <cell r="G40">
            <v>0.1021935132228821</v>
          </cell>
        </row>
        <row r="41">
          <cell r="B41">
            <v>0.34746084750646855</v>
          </cell>
          <cell r="C41">
            <v>0.69892948875422045</v>
          </cell>
          <cell r="D41">
            <v>3.7561563429516588E-2</v>
          </cell>
          <cell r="E41">
            <v>0.63442044022980115</v>
          </cell>
          <cell r="F41">
            <v>7.9031408758404004E-2</v>
          </cell>
          <cell r="G41">
            <v>3.6995226124312885E-2</v>
          </cell>
        </row>
        <row r="42">
          <cell r="B42">
            <v>0.88036579120008551</v>
          </cell>
          <cell r="C42">
            <v>2.3100553830585375</v>
          </cell>
          <cell r="D42">
            <v>4.4877050518094439</v>
          </cell>
          <cell r="E42">
            <v>7.7067717011776473</v>
          </cell>
          <cell r="F42">
            <v>10.820251730983477</v>
          </cell>
          <cell r="G42">
            <v>1.1187529182100277E-2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0.46374652056534404</v>
          </cell>
          <cell r="G43">
            <v>16.801576720134847</v>
          </cell>
        </row>
        <row r="44">
          <cell r="B44">
            <v>3.7120611414492917</v>
          </cell>
          <cell r="C44">
            <v>3.7139450200203976</v>
          </cell>
          <cell r="D44">
            <v>5.4332604319355093</v>
          </cell>
          <cell r="E44">
            <v>5.3726031217377219</v>
          </cell>
          <cell r="F44">
            <v>0.93592510354188019</v>
          </cell>
          <cell r="G44">
            <v>8.8776888479757902E-3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4.3498180120915313</v>
          </cell>
          <cell r="G45">
            <v>10.618038719718912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1.624741408424572E-2</v>
          </cell>
          <cell r="F46">
            <v>0.74609496820276722</v>
          </cell>
          <cell r="G46">
            <v>0.45078944051548941</v>
          </cell>
        </row>
        <row r="47">
          <cell r="B47">
            <v>0</v>
          </cell>
        </row>
        <row r="48">
          <cell r="B48">
            <v>0.23732019606162458</v>
          </cell>
          <cell r="C48">
            <v>2.1222615546380788E-2</v>
          </cell>
          <cell r="D48">
            <v>0.15816446027026065</v>
          </cell>
          <cell r="E48">
            <v>0.11133988985081116</v>
          </cell>
          <cell r="F48">
            <v>0.6526882192811202</v>
          </cell>
          <cell r="G48">
            <v>0.92002658503770074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5.9211229089311517E-3</v>
          </cell>
          <cell r="F49">
            <v>1.7086512456867008E-2</v>
          </cell>
          <cell r="G49">
            <v>1.2127137887051163E-2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4.1769248627376125E-2</v>
          </cell>
          <cell r="F50">
            <v>7.0808827600176816E-2</v>
          </cell>
          <cell r="G50">
            <v>2.107422304820887E-2</v>
          </cell>
        </row>
        <row r="51">
          <cell r="B51">
            <v>0.29208237741684767</v>
          </cell>
          <cell r="C51">
            <v>4.6308099548843511E-2</v>
          </cell>
          <cell r="D51">
            <v>0.56712809204471382</v>
          </cell>
          <cell r="E51">
            <v>0.95629951892764087</v>
          </cell>
          <cell r="F51">
            <v>2.6259585734959132</v>
          </cell>
          <cell r="G51">
            <v>2.2816619275085381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2.2625896004142873E-2</v>
          </cell>
          <cell r="F52">
            <v>7.8825515753193201E-2</v>
          </cell>
          <cell r="G52">
            <v>5.3908199558264223E-2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6.966520162954068E-2</v>
          </cell>
          <cell r="F53">
            <v>0.11555017268171111</v>
          </cell>
          <cell r="G53">
            <v>2.914255984496749E-2</v>
          </cell>
        </row>
        <row r="54">
          <cell r="B54">
            <v>2.6454125372494275</v>
          </cell>
          <cell r="C54">
            <v>3.0505340263616825</v>
          </cell>
          <cell r="D54">
            <v>3.6126999941671176</v>
          </cell>
          <cell r="E54">
            <v>3.6113036535165945</v>
          </cell>
          <cell r="F54">
            <v>3.5218743771267738</v>
          </cell>
          <cell r="G54">
            <v>5.7199331073253639</v>
          </cell>
        </row>
        <row r="55">
          <cell r="B55">
            <v>1.7939396753400536</v>
          </cell>
          <cell r="C55">
            <v>1.7401426292035715</v>
          </cell>
          <cell r="D55">
            <v>1.5932876484543337</v>
          </cell>
          <cell r="E55">
            <v>4.5834393637048505</v>
          </cell>
          <cell r="F55">
            <v>4.2513125445738611</v>
          </cell>
          <cell r="G55">
            <v>1.0537406363767183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4.2128990959116333E-2</v>
          </cell>
          <cell r="F56">
            <v>6.0800934986010309E-2</v>
          </cell>
          <cell r="G56">
            <v>1.1462748444483167E-2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1.2026582226631367E-2</v>
          </cell>
          <cell r="F57">
            <v>2.632082463089154E-2</v>
          </cell>
          <cell r="G57">
            <v>2.363859892766438E-2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1.0224709963882948E-2</v>
          </cell>
          <cell r="F58">
            <v>3.6786850540623459E-2</v>
          </cell>
          <cell r="G58">
            <v>1.2410666173582687E-2</v>
          </cell>
        </row>
        <row r="63">
          <cell r="B63">
            <v>0.13609362057336932</v>
          </cell>
          <cell r="C63">
            <v>4.5168137815263062E-2</v>
          </cell>
          <cell r="D63">
            <v>0.13468150143265234</v>
          </cell>
          <cell r="E63">
            <v>1.6602487613956388E-2</v>
          </cell>
          <cell r="F63">
            <v>4.1153720602180352E-2</v>
          </cell>
          <cell r="G63">
            <v>0.11286268344386351</v>
          </cell>
        </row>
        <row r="64">
          <cell r="B64">
            <v>3.9518411829261933E-2</v>
          </cell>
          <cell r="C64">
            <v>3.1887009178754012E-2</v>
          </cell>
          <cell r="D64">
            <v>3.9371469201360448E-2</v>
          </cell>
          <cell r="E64">
            <v>2.1195559732537304E-2</v>
          </cell>
          <cell r="F64">
            <v>0.15577871930575848</v>
          </cell>
          <cell r="G64">
            <v>1.9218891901919102</v>
          </cell>
        </row>
        <row r="65">
          <cell r="B65">
            <v>3.5806164580657732E-2</v>
          </cell>
          <cell r="C65">
            <v>2.6854423671995111E-2</v>
          </cell>
          <cell r="D65">
            <v>3.4405879333523223E-2</v>
          </cell>
          <cell r="E65">
            <v>1.9894597127893283E-2</v>
          </cell>
          <cell r="F65">
            <v>5.3248125391819792E-2</v>
          </cell>
          <cell r="G65">
            <v>9.7553340383688528E-2</v>
          </cell>
        </row>
        <row r="66">
          <cell r="B66">
            <v>1.2727569122239251E-2</v>
          </cell>
          <cell r="C66">
            <v>1.2717248749827784E-2</v>
          </cell>
          <cell r="D66">
            <v>1.2880664112038826E-2</v>
          </cell>
          <cell r="E66">
            <v>1.7950410615863714E-2</v>
          </cell>
          <cell r="F66">
            <v>3.3601233838792176E-2</v>
          </cell>
          <cell r="G66">
            <v>2.1776080722921951E-2</v>
          </cell>
        </row>
        <row r="67">
          <cell r="B67">
            <v>3.0028463162189403E-2</v>
          </cell>
          <cell r="C67">
            <v>3.0017996501536991E-2</v>
          </cell>
          <cell r="D67">
            <v>3.0551566941796469E-2</v>
          </cell>
          <cell r="E67">
            <v>9.3937947989900489E-2</v>
          </cell>
          <cell r="F67">
            <v>0.25965019062957251</v>
          </cell>
          <cell r="G67">
            <v>0.3058210244072343</v>
          </cell>
        </row>
        <row r="68">
          <cell r="B68">
            <v>3.0028140228889298E-2</v>
          </cell>
          <cell r="C68">
            <v>3.0017579342070597E-2</v>
          </cell>
          <cell r="D68">
            <v>3.0550799633647763E-2</v>
          </cell>
          <cell r="E68">
            <v>9.3931141610123753E-2</v>
          </cell>
          <cell r="F68">
            <v>0.25963484023553685</v>
          </cell>
          <cell r="G68">
            <v>0.30594906739378741</v>
          </cell>
        </row>
        <row r="69">
          <cell r="B69">
            <v>1.2764673964145143E-2</v>
          </cell>
          <cell r="C69">
            <v>1.2756077271665117E-2</v>
          </cell>
          <cell r="D69">
            <v>1.29231976985113E-2</v>
          </cell>
          <cell r="E69">
            <v>1.825782542711351E-2</v>
          </cell>
          <cell r="F69">
            <v>2.981091968058356E-2</v>
          </cell>
          <cell r="G69">
            <v>1.8356250859288239E-2</v>
          </cell>
        </row>
        <row r="90">
          <cell r="B90">
            <v>2.0280808142436957</v>
          </cell>
          <cell r="C90">
            <v>1.6598783755525346</v>
          </cell>
          <cell r="D90">
            <v>2.3415479144147717</v>
          </cell>
          <cell r="E90">
            <v>0.29010272056956232</v>
          </cell>
          <cell r="F90">
            <v>9.3295992117841363E-3</v>
          </cell>
          <cell r="G90">
            <v>1.1053685835944527E-3</v>
          </cell>
        </row>
        <row r="91">
          <cell r="B91">
            <v>1.1839573148007116</v>
          </cell>
          <cell r="C91">
            <v>2.9775968138331999E-3</v>
          </cell>
          <cell r="D91">
            <v>1.1329517712886846E-2</v>
          </cell>
          <cell r="E91">
            <v>3.1709662888576096E-3</v>
          </cell>
          <cell r="F91">
            <v>5.0097594353447662E-3</v>
          </cell>
          <cell r="G91">
            <v>2.4427712081578454E-3</v>
          </cell>
        </row>
        <row r="92">
          <cell r="B92">
            <v>1.4500062671618608</v>
          </cell>
          <cell r="C92">
            <v>3.7972853414799448</v>
          </cell>
          <cell r="D92">
            <v>3.7937991032978271</v>
          </cell>
          <cell r="E92">
            <v>0.99730360728054557</v>
          </cell>
          <cell r="F92">
            <v>0</v>
          </cell>
          <cell r="G92">
            <v>0</v>
          </cell>
        </row>
        <row r="93">
          <cell r="B93">
            <v>0.21542342954134769</v>
          </cell>
          <cell r="C93">
            <v>2.1499629545275423</v>
          </cell>
          <cell r="D93">
            <v>9.7611570605840251E-3</v>
          </cell>
          <cell r="E93">
            <v>4.1120220026787764E-3</v>
          </cell>
          <cell r="F93">
            <v>2.0088113241462395E-3</v>
          </cell>
          <cell r="G93">
            <v>1.2836249530284148E-5</v>
          </cell>
        </row>
        <row r="94">
          <cell r="B94">
            <v>2.2845107923837937</v>
          </cell>
          <cell r="C94">
            <v>2.0617759866324441</v>
          </cell>
          <cell r="D94">
            <v>1.7677218723818937</v>
          </cell>
          <cell r="E94">
            <v>1.3678362186700961</v>
          </cell>
          <cell r="F94">
            <v>0.81898710548052167</v>
          </cell>
          <cell r="G94">
            <v>0.4903783858021743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7.2580860091774989E-7</v>
          </cell>
          <cell r="F95">
            <v>3.6834904661723317E-6</v>
          </cell>
          <cell r="G95">
            <v>1.0321788025098081E-5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1.4560807577459138E-3</v>
          </cell>
          <cell r="G96">
            <v>1.5989440323815347E-3</v>
          </cell>
        </row>
        <row r="97">
          <cell r="B97">
            <v>0</v>
          </cell>
          <cell r="C97">
            <v>1.2568753574364748</v>
          </cell>
          <cell r="D97">
            <v>1.3022872525637212</v>
          </cell>
          <cell r="E97">
            <v>4.4777060057346629</v>
          </cell>
          <cell r="F97">
            <v>5.1782746328121698</v>
          </cell>
          <cell r="G97">
            <v>6.623915583220958</v>
          </cell>
        </row>
      </sheetData>
      <sheetData sheetId="34">
        <row r="14">
          <cell r="B14">
            <v>3.0805586377825707</v>
          </cell>
          <cell r="C14">
            <v>3.0805426667501696</v>
          </cell>
          <cell r="D14">
            <v>2.595928450415093</v>
          </cell>
          <cell r="E14">
            <v>2.5214604036027208</v>
          </cell>
          <cell r="F14">
            <v>1.2356834617263779</v>
          </cell>
          <cell r="G14">
            <v>0</v>
          </cell>
        </row>
        <row r="15">
          <cell r="B15">
            <v>7.3394300010600002</v>
          </cell>
          <cell r="C15">
            <v>7.360762511769928</v>
          </cell>
          <cell r="D15">
            <v>7.4190219479459047</v>
          </cell>
          <cell r="E15">
            <v>7.4201990372473841</v>
          </cell>
          <cell r="F15">
            <v>7.5849040585639909</v>
          </cell>
          <cell r="G15">
            <v>7.6707091033957742</v>
          </cell>
        </row>
        <row r="16">
          <cell r="B16">
            <v>4.7247299999999992</v>
          </cell>
          <cell r="C16">
            <v>4.811566430494632</v>
          </cell>
          <cell r="D16">
            <v>4.8663031005042603</v>
          </cell>
          <cell r="E16">
            <v>4.8701235589362923</v>
          </cell>
          <cell r="F16">
            <v>4.9028661312730204</v>
          </cell>
          <cell r="G16">
            <v>5.2956475752405048</v>
          </cell>
        </row>
        <row r="17">
          <cell r="B17">
            <v>3.3394499999999998</v>
          </cell>
          <cell r="C17">
            <v>3.9744690425553491</v>
          </cell>
          <cell r="D17">
            <v>4.3628939500434401</v>
          </cell>
          <cell r="E17">
            <v>4.3628968890457793</v>
          </cell>
          <cell r="F17">
            <v>4.3629379967627218</v>
          </cell>
          <cell r="G17">
            <v>4.3629421296111115</v>
          </cell>
        </row>
        <row r="18">
          <cell r="B18">
            <v>4.7961851554789305E-2</v>
          </cell>
          <cell r="C18">
            <v>1.0608264461400688E-2</v>
          </cell>
          <cell r="D18">
            <v>8.2360179222479186E-3</v>
          </cell>
          <cell r="E18">
            <v>7.2583487675382183E-3</v>
          </cell>
          <cell r="F18">
            <v>1.0273419789255294E-2</v>
          </cell>
          <cell r="G18">
            <v>3.2514711785511575E-3</v>
          </cell>
        </row>
        <row r="19">
          <cell r="B19">
            <v>0.27654137819886804</v>
          </cell>
          <cell r="C19">
            <v>0.276502503926776</v>
          </cell>
          <cell r="D19">
            <v>0.27650481800830046</v>
          </cell>
          <cell r="E19">
            <v>0.27599551635075742</v>
          </cell>
          <cell r="F19">
            <v>0.17809613239976563</v>
          </cell>
          <cell r="G19">
            <v>0.18658413628495812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0.120652503475167</v>
          </cell>
          <cell r="G20">
            <v>0.16579246439045725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4.41644409407938E-3</v>
          </cell>
          <cell r="G21">
            <v>2.66535644849244E-3</v>
          </cell>
        </row>
        <row r="22">
          <cell r="B22">
            <v>0</v>
          </cell>
          <cell r="C22">
            <v>0.250001536071491</v>
          </cell>
          <cell r="D22">
            <v>7.7430101670991985E-2</v>
          </cell>
          <cell r="E22">
            <v>7.4937465272495007E-2</v>
          </cell>
          <cell r="F22">
            <v>7.5197162914604015E-2</v>
          </cell>
          <cell r="G22">
            <v>2.2408237334588403E-2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4.4403315882482102E-3</v>
          </cell>
          <cell r="G23">
            <v>0.15866117492505433</v>
          </cell>
        </row>
        <row r="24">
          <cell r="B24">
            <v>9.5530504734363392E-2</v>
          </cell>
          <cell r="C24">
            <v>8.6171157020069333E-4</v>
          </cell>
          <cell r="D24">
            <v>4.6000824616917596E-3</v>
          </cell>
          <cell r="E24">
            <v>4.853624371584507E-3</v>
          </cell>
          <cell r="F24">
            <v>4.4975351954364079E-3</v>
          </cell>
          <cell r="G24">
            <v>1.0442534031133181E-3</v>
          </cell>
        </row>
        <row r="25">
          <cell r="B25">
            <v>1.7508334993223199E-2</v>
          </cell>
          <cell r="C25">
            <v>1.0234319776364451E-2</v>
          </cell>
          <cell r="D25">
            <v>1.0510315229610642E-2</v>
          </cell>
          <cell r="E25">
            <v>1.6489482153251751E-3</v>
          </cell>
          <cell r="F25">
            <v>2.3515839576711758E-2</v>
          </cell>
          <cell r="G25">
            <v>3.5846323981010217E-4</v>
          </cell>
        </row>
        <row r="26">
          <cell r="B26">
            <v>7.6785284362193437E-2</v>
          </cell>
          <cell r="C26">
            <v>7.2067680429443767E-2</v>
          </cell>
          <cell r="D26">
            <v>7.2061359166561909E-2</v>
          </cell>
          <cell r="E26">
            <v>7.0493795091451636E-2</v>
          </cell>
          <cell r="F26">
            <v>6.1553901934238285E-2</v>
          </cell>
          <cell r="G26">
            <v>6.0775662942573083E-2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2.9560925995165601E-2</v>
          </cell>
          <cell r="G27">
            <v>3.888881966267943E-2</v>
          </cell>
        </row>
        <row r="28">
          <cell r="B28">
            <v>1.0068537513816943E-2</v>
          </cell>
          <cell r="C28">
            <v>7.2315206491183996E-3</v>
          </cell>
          <cell r="D28">
            <v>6.5021672619911715E-3</v>
          </cell>
          <cell r="E28">
            <v>3.2941227142518131E-3</v>
          </cell>
          <cell r="F28">
            <v>1.1625909599066594E-3</v>
          </cell>
          <cell r="G28">
            <v>7.15441436425247E-4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2.7334042231780698E-3</v>
          </cell>
          <cell r="G29">
            <v>2.7485145421063365E-3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2.2407031060538798E-3</v>
          </cell>
          <cell r="G30">
            <v>3.1993966176286173E-3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1.5734054450022099E-3</v>
          </cell>
          <cell r="G31">
            <v>0.38265985374725775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9.6005975620923204E-4</v>
          </cell>
          <cell r="F32">
            <v>9.6317411484727494E-4</v>
          </cell>
          <cell r="G32">
            <v>1.3922806976497302E-3</v>
          </cell>
        </row>
        <row r="33">
          <cell r="B33">
            <v>8.7120000000000003E-2</v>
          </cell>
          <cell r="C33">
            <v>9.0660160119026792E-2</v>
          </cell>
          <cell r="D33">
            <v>0.32639430551461324</v>
          </cell>
          <cell r="E33">
            <v>0.91692702609503929</v>
          </cell>
          <cell r="F33">
            <v>2.5779240046058467</v>
          </cell>
          <cell r="G33">
            <v>5.0933402844498401</v>
          </cell>
        </row>
        <row r="34">
          <cell r="B34">
            <v>0</v>
          </cell>
          <cell r="C34">
            <v>0</v>
          </cell>
          <cell r="D34">
            <v>4.4923039365048302E-2</v>
          </cell>
          <cell r="E34">
            <v>4.4986949033759403E-2</v>
          </cell>
          <cell r="F34">
            <v>0.51464928340844396</v>
          </cell>
          <cell r="G34">
            <v>3.01104536673179</v>
          </cell>
        </row>
        <row r="35">
          <cell r="B35">
            <v>1.1186210000000001</v>
          </cell>
          <cell r="C35">
            <v>1.6529272027323103</v>
          </cell>
          <cell r="D35">
            <v>3.0611835115383998</v>
          </cell>
          <cell r="E35">
            <v>3.5488414070585703</v>
          </cell>
          <cell r="F35">
            <v>11.275114151254737</v>
          </cell>
          <cell r="G35">
            <v>18.051673530905099</v>
          </cell>
        </row>
        <row r="36">
          <cell r="B36">
            <v>0.67885700000000004</v>
          </cell>
          <cell r="C36">
            <v>1.1559472040804708</v>
          </cell>
          <cell r="D36">
            <v>2.5678721254413377</v>
          </cell>
          <cell r="E36">
            <v>2.9768781068594579</v>
          </cell>
          <cell r="F36">
            <v>4.0007632312605717</v>
          </cell>
          <cell r="G36">
            <v>5.3767990856934293</v>
          </cell>
        </row>
        <row r="37">
          <cell r="B37">
            <v>0.27424799999999999</v>
          </cell>
          <cell r="C37">
            <v>0.43899618513029665</v>
          </cell>
          <cell r="D37">
            <v>1.3349772933208159</v>
          </cell>
          <cell r="E37">
            <v>1.5476266344687559</v>
          </cell>
          <cell r="F37">
            <v>2.0806114881717592</v>
          </cell>
          <cell r="G37">
            <v>5.5652076907647299</v>
          </cell>
        </row>
        <row r="38">
          <cell r="B38">
            <v>0.90292899999999998</v>
          </cell>
          <cell r="C38">
            <v>1.1231014400160588</v>
          </cell>
          <cell r="D38">
            <v>2.1799374876593998</v>
          </cell>
          <cell r="E38">
            <v>2.5271557383901699</v>
          </cell>
          <cell r="F38">
            <v>3.396422898529849</v>
          </cell>
          <cell r="G38">
            <v>4.5646066473521003</v>
          </cell>
        </row>
        <row r="39">
          <cell r="B39">
            <v>3.0494077842856501E-2</v>
          </cell>
          <cell r="C39">
            <v>2.2555402564440684E-2</v>
          </cell>
          <cell r="D39">
            <v>1.500107248238209E-2</v>
          </cell>
          <cell r="E39">
            <v>7.6329537622542177E-3</v>
          </cell>
          <cell r="F39">
            <v>1.0521897199285896E-2</v>
          </cell>
          <cell r="G39">
            <v>8.1486715309288839E-3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3.5232780368879501E-3</v>
          </cell>
          <cell r="G40">
            <v>3.5260136426383867E-3</v>
          </cell>
        </row>
        <row r="41">
          <cell r="B41">
            <v>8.3038339357630626E-3</v>
          </cell>
          <cell r="C41">
            <v>8.0846072052907208E-3</v>
          </cell>
          <cell r="D41">
            <v>8.1884673174419751E-3</v>
          </cell>
          <cell r="E41">
            <v>2.5646870119101096E-2</v>
          </cell>
          <cell r="F41">
            <v>1.2639961357513163E-2</v>
          </cell>
          <cell r="G41">
            <v>1.3174123129053598E-3</v>
          </cell>
        </row>
        <row r="42">
          <cell r="B42">
            <v>1.267754218093345E-2</v>
          </cell>
          <cell r="C42">
            <v>1.9280155253785736E-2</v>
          </cell>
          <cell r="D42">
            <v>4.1606365456452132E-2</v>
          </cell>
          <cell r="E42">
            <v>9.6411124956114508E-2</v>
          </cell>
          <cell r="F42">
            <v>0.15479730641446218</v>
          </cell>
          <cell r="G42">
            <v>2.7786096345389782E-4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8.4330153793710696E-3</v>
          </cell>
          <cell r="G43">
            <v>0.249757513496108</v>
          </cell>
        </row>
        <row r="44">
          <cell r="B44">
            <v>4.4475830077562228E-2</v>
          </cell>
          <cell r="C44">
            <v>1.5204808590808076E-2</v>
          </cell>
          <cell r="D44">
            <v>1.5195510570709378E-2</v>
          </cell>
          <cell r="E44">
            <v>1.3602388781581633E-2</v>
          </cell>
          <cell r="F44">
            <v>9.41623172362035E-3</v>
          </cell>
          <cell r="G44">
            <v>4.4290533201165119E-4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2.3981504865482402E-2</v>
          </cell>
          <cell r="G45">
            <v>5.2830917578923164E-2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1.09418441639701E-3</v>
          </cell>
          <cell r="F46">
            <v>4.1378333976597466E-2</v>
          </cell>
          <cell r="G46">
            <v>3.0656706954283193E-2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8.2715377157351001E-4</v>
          </cell>
          <cell r="F47">
            <v>1.8904965420336527E-3</v>
          </cell>
          <cell r="G47">
            <v>8.7329897553762627E-4</v>
          </cell>
        </row>
        <row r="48">
          <cell r="B48">
            <v>4.1872795640314937E-3</v>
          </cell>
          <cell r="C48">
            <v>1.5458870288181735E-3</v>
          </cell>
          <cell r="D48">
            <v>2.7405143203427657E-3</v>
          </cell>
          <cell r="E48">
            <v>2.5255982791291239E-3</v>
          </cell>
          <cell r="F48">
            <v>1.6219919238457153E-2</v>
          </cell>
          <cell r="G48">
            <v>2.3569481608704947E-2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2.2122523179311402E-4</v>
          </cell>
          <cell r="F49">
            <v>6.6976249589828323E-4</v>
          </cell>
          <cell r="G49">
            <v>4.8571649512796404E-4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7.57967206718002E-4</v>
          </cell>
          <cell r="F50">
            <v>1.3341817599298524E-3</v>
          </cell>
          <cell r="G50">
            <v>4.7958253929527455E-4</v>
          </cell>
        </row>
        <row r="51">
          <cell r="B51">
            <v>1.1836299412783181E-2</v>
          </cell>
          <cell r="C51">
            <v>3.9033130917033865E-3</v>
          </cell>
          <cell r="D51">
            <v>1.1425258455989424E-2</v>
          </cell>
          <cell r="E51">
            <v>2.1263341984408823E-2</v>
          </cell>
          <cell r="F51">
            <v>5.9523261019790261E-2</v>
          </cell>
          <cell r="G51">
            <v>5.2938066101414605E-2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8.4797105945990997E-4</v>
          </cell>
          <cell r="F52">
            <v>3.0897869749700914E-3</v>
          </cell>
          <cell r="G52">
            <v>2.162342977429752E-3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1.2498606501360359E-3</v>
          </cell>
          <cell r="F53">
            <v>2.1470673687786612E-3</v>
          </cell>
          <cell r="G53">
            <v>7.8865343599451203E-4</v>
          </cell>
        </row>
        <row r="54">
          <cell r="B54">
            <v>7.35124600404755E-2</v>
          </cell>
          <cell r="C54">
            <v>8.4781566695360466E-2</v>
          </cell>
          <cell r="D54">
            <v>0.10042459747445892</v>
          </cell>
          <cell r="E54">
            <v>0.10086963967524604</v>
          </cell>
          <cell r="F54">
            <v>0.10093524718127886</v>
          </cell>
          <cell r="G54">
            <v>0.16855482419164089</v>
          </cell>
        </row>
        <row r="55">
          <cell r="B55">
            <v>6.5199848519901918E-2</v>
          </cell>
          <cell r="C55">
            <v>4.7899783293744974E-2</v>
          </cell>
          <cell r="D55">
            <v>4.1992613058057598E-2</v>
          </cell>
          <cell r="E55">
            <v>0.12559117722882066</v>
          </cell>
          <cell r="F55">
            <v>0.11567569956932981</v>
          </cell>
          <cell r="G55">
            <v>3.0234880661163584E-2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1.0126724128790799E-3</v>
          </cell>
          <cell r="F56">
            <v>1.5782098642084818E-3</v>
          </cell>
          <cell r="G56">
            <v>4.7963271375507638E-4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4.7837701315213399E-4</v>
          </cell>
          <cell r="F57">
            <v>1.0299058963299842E-3</v>
          </cell>
          <cell r="G57">
            <v>1.0934894858901558E-3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4.0410997514309799E-4</v>
          </cell>
          <cell r="F58">
            <v>1.3983117810926666E-3</v>
          </cell>
          <cell r="G58">
            <v>6.1219200168379471E-4</v>
          </cell>
        </row>
        <row r="63">
          <cell r="B63">
            <v>0.1</v>
          </cell>
          <cell r="C63">
            <v>9.9971953570603705E-2</v>
          </cell>
          <cell r="D63">
            <v>9.9971308105446133E-2</v>
          </cell>
          <cell r="E63">
            <v>9.9970407613190537E-2</v>
          </cell>
          <cell r="F63">
            <v>9.9993817111394642E-2</v>
          </cell>
          <cell r="G63">
            <v>9.9996646598048175E-2</v>
          </cell>
        </row>
        <row r="64">
          <cell r="B64">
            <v>5.9311835047788702E-3</v>
          </cell>
          <cell r="C64">
            <v>5.9407490273379309E-3</v>
          </cell>
          <cell r="D64">
            <v>5.9662452142618637E-3</v>
          </cell>
          <cell r="E64">
            <v>4.4025141857410707E-3</v>
          </cell>
          <cell r="F64">
            <v>0.24176335875649532</v>
          </cell>
          <cell r="G64">
            <v>1.9797969155162729</v>
          </cell>
        </row>
        <row r="65">
          <cell r="B65">
            <v>4.5017885603331901E-3</v>
          </cell>
          <cell r="C65">
            <v>4.5089708385846099E-3</v>
          </cell>
          <cell r="D65">
            <v>4.5262240243473051E-3</v>
          </cell>
          <cell r="E65">
            <v>3.3400538100970801E-3</v>
          </cell>
          <cell r="F65">
            <v>1.8044361542105779E-2</v>
          </cell>
          <cell r="G65">
            <v>4.4378106682738824E-2</v>
          </cell>
        </row>
        <row r="66">
          <cell r="B66">
            <v>4.7401267747559997E-3</v>
          </cell>
          <cell r="C66">
            <v>4.7483737452423385E-3</v>
          </cell>
          <cell r="D66">
            <v>4.7980749703148209E-3</v>
          </cell>
          <cell r="E66">
            <v>6.7766906041473703E-3</v>
          </cell>
          <cell r="F66">
            <v>1.2571011730980599E-2</v>
          </cell>
          <cell r="G66">
            <v>8.1123476423372465E-3</v>
          </cell>
        </row>
        <row r="67">
          <cell r="B67">
            <v>1.1192617267283399E-2</v>
          </cell>
          <cell r="C67">
            <v>1.1214330483212225E-2</v>
          </cell>
          <cell r="D67">
            <v>1.1382665760850104E-2</v>
          </cell>
          <cell r="E67">
            <v>5.3260009314971782E-2</v>
          </cell>
          <cell r="F67">
            <v>0.10911552516762156</v>
          </cell>
          <cell r="G67">
            <v>0.19174778754534563</v>
          </cell>
        </row>
        <row r="68">
          <cell r="B68">
            <v>1.1192478063089288E-2</v>
          </cell>
          <cell r="C68">
            <v>1.1214191641761516E-2</v>
          </cell>
          <cell r="D68">
            <v>1.1382414490469331E-2</v>
          </cell>
          <cell r="E68">
            <v>5.3263559796997498E-2</v>
          </cell>
          <cell r="F68">
            <v>0.10910925609888862</v>
          </cell>
          <cell r="G68">
            <v>0.19182018314083304</v>
          </cell>
        </row>
        <row r="69">
          <cell r="B69">
            <v>4.7537728781172923E-3</v>
          </cell>
          <cell r="C69">
            <v>4.7620026850409159E-3</v>
          </cell>
          <cell r="D69">
            <v>4.8131574528895698E-3</v>
          </cell>
          <cell r="E69">
            <v>6.8580118311492499E-3</v>
          </cell>
          <cell r="F69">
            <v>1.1156529847862555E-2</v>
          </cell>
          <cell r="G69">
            <v>6.9023638078967182E-3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8.943128984604419E-2</v>
          </cell>
        </row>
      </sheetData>
      <sheetData sheetId="42">
        <row r="5">
          <cell r="B5">
            <v>0.41155144494240636</v>
          </cell>
          <cell r="C5">
            <v>0.19119954115771307</v>
          </cell>
          <cell r="D5">
            <v>0.53206319279056746</v>
          </cell>
          <cell r="E5">
            <v>1.1854245671723892E-3</v>
          </cell>
          <cell r="F5">
            <v>1.7296543713733405E-3</v>
          </cell>
          <cell r="G5">
            <v>9.9448908734105614E-4</v>
          </cell>
        </row>
        <row r="12">
          <cell r="B12">
            <v>0.16731324741659775</v>
          </cell>
          <cell r="C12">
            <v>1.658784726376926E-3</v>
          </cell>
          <cell r="D12">
            <v>1.1321724174557018E-2</v>
          </cell>
          <cell r="E12">
            <v>6.4667599158843461E-4</v>
          </cell>
          <cell r="F12">
            <v>1.4576280886731438E-3</v>
          </cell>
          <cell r="G12">
            <v>5.682505209493961E-4</v>
          </cell>
        </row>
        <row r="19">
          <cell r="B19">
            <v>1.3280064750277805</v>
          </cell>
          <cell r="C19">
            <v>3.966226982747092</v>
          </cell>
          <cell r="D19">
            <v>5.2472301606708136</v>
          </cell>
          <cell r="E19">
            <v>5.6212695164228137</v>
          </cell>
          <cell r="F19">
            <v>5.6482521149580078</v>
          </cell>
          <cell r="G19">
            <v>9.4405401414786567</v>
          </cell>
        </row>
        <row r="20">
          <cell r="B20">
            <v>5.6294177108265382</v>
          </cell>
          <cell r="C20">
            <v>5.6371651395016631</v>
          </cell>
          <cell r="D20">
            <v>5.4279796106810432</v>
          </cell>
          <cell r="E20">
            <v>5.6177187492231999</v>
          </cell>
          <cell r="F20">
            <v>5.4470619355624521</v>
          </cell>
          <cell r="G20">
            <v>5.6882430187059523</v>
          </cell>
        </row>
        <row r="21">
          <cell r="B21">
            <v>0</v>
          </cell>
          <cell r="C21">
            <v>2.8532438766800667E-3</v>
          </cell>
          <cell r="D21">
            <v>3.2203928580469537E-3</v>
          </cell>
          <cell r="E21">
            <v>2.0296055850519633E-3</v>
          </cell>
          <cell r="F21">
            <v>2.9113061446936206E-3</v>
          </cell>
          <cell r="G21">
            <v>3.1194949044719786E-3</v>
          </cell>
        </row>
        <row r="28">
          <cell r="B28">
            <v>4.834297144750789E-3</v>
          </cell>
          <cell r="C28">
            <v>2.264518427744144E-2</v>
          </cell>
          <cell r="D28">
            <v>4.1712693901986231E-2</v>
          </cell>
          <cell r="E28">
            <v>0.19427163671957071</v>
          </cell>
          <cell r="F28">
            <v>10.856401650430673</v>
          </cell>
          <cell r="G28">
            <v>29.598571383899067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1.4225591197323736E-3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6.041605605611871E-2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3.9187896925435995E-4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2.5826026079036868E-3</v>
          </cell>
        </row>
        <row r="38">
          <cell r="B38">
            <v>1.2890771077633085</v>
          </cell>
          <cell r="C38">
            <v>4.9799621140189521</v>
          </cell>
          <cell r="D38">
            <v>3.5763708295382566</v>
          </cell>
          <cell r="E38">
            <v>3.1671999464017473</v>
          </cell>
          <cell r="F38">
            <v>4.7563586235613542</v>
          </cell>
          <cell r="G38">
            <v>8.4818749429480444</v>
          </cell>
        </row>
        <row r="39">
          <cell r="B39">
            <v>1.1764769297416189</v>
          </cell>
          <cell r="C39">
            <v>4.5449651559605151</v>
          </cell>
          <cell r="D39">
            <v>3.2639768000016423</v>
          </cell>
          <cell r="E39">
            <v>2.8905467689871629</v>
          </cell>
          <cell r="F39">
            <v>4.3408933076988463</v>
          </cell>
          <cell r="G39">
            <v>7.740987820849667</v>
          </cell>
        </row>
      </sheetData>
      <sheetData sheetId="43">
        <row r="3">
          <cell r="B3">
            <v>48.063397652170998</v>
          </cell>
          <cell r="C3">
            <v>50.546793025030574</v>
          </cell>
          <cell r="D3">
            <v>51.487064024177251</v>
          </cell>
          <cell r="E3">
            <v>53.040454801422328</v>
          </cell>
          <cell r="F3">
            <v>55.07526272631857</v>
          </cell>
          <cell r="G3">
            <v>57.429029430123038</v>
          </cell>
        </row>
        <row r="6">
          <cell r="B6">
            <v>0</v>
          </cell>
          <cell r="C6">
            <v>4.8942488207111952</v>
          </cell>
          <cell r="D6">
            <v>4.8943371994074045</v>
          </cell>
          <cell r="E6">
            <v>5.0148040898949899</v>
          </cell>
          <cell r="F6">
            <v>6.680586202469196</v>
          </cell>
          <cell r="G6">
            <v>13.69997645087691</v>
          </cell>
        </row>
        <row r="11">
          <cell r="B11">
            <v>60.070012993084504</v>
          </cell>
          <cell r="C11">
            <v>62.339607064726934</v>
          </cell>
          <cell r="D11">
            <v>63.818174120077309</v>
          </cell>
          <cell r="E11">
            <v>66.02994487398287</v>
          </cell>
          <cell r="F11">
            <v>68.809089006685028</v>
          </cell>
          <cell r="G11">
            <v>73.027737371703836</v>
          </cell>
        </row>
        <row r="18">
          <cell r="B18">
            <v>3.5600094255994565</v>
          </cell>
          <cell r="C18">
            <v>3.4647258257646949</v>
          </cell>
          <cell r="D18">
            <v>5.6035527598821876E-2</v>
          </cell>
          <cell r="E18">
            <v>5.0733101326496249E-3</v>
          </cell>
          <cell r="F18">
            <v>7.6935207567781364E-3</v>
          </cell>
          <cell r="G18">
            <v>2.23394038220556E-3</v>
          </cell>
        </row>
        <row r="19">
          <cell r="B19">
            <v>12.728651278537999</v>
          </cell>
          <cell r="C19">
            <v>13.638437558794802</v>
          </cell>
          <cell r="D19">
            <v>13.373283037560592</v>
          </cell>
          <cell r="E19">
            <v>17.597660189684632</v>
          </cell>
          <cell r="F19">
            <v>20.656190762280936</v>
          </cell>
          <cell r="G19">
            <v>27.262781783926638</v>
          </cell>
        </row>
        <row r="21">
          <cell r="B21">
            <v>7.798051870014171</v>
          </cell>
          <cell r="C21">
            <v>8.0801515042081444</v>
          </cell>
          <cell r="D21">
            <v>5.6082583543378846</v>
          </cell>
          <cell r="E21">
            <v>5.5455949693240001</v>
          </cell>
          <cell r="F21">
            <v>5.455025912833058</v>
          </cell>
          <cell r="G21">
            <v>5.0456967996622155E-3</v>
          </cell>
        </row>
        <row r="22">
          <cell r="B22">
            <v>6.762755789151853E-2</v>
          </cell>
          <cell r="C22">
            <v>8.5488346665263865E-2</v>
          </cell>
          <cell r="D22">
            <v>8.7552916601859654E-2</v>
          </cell>
          <cell r="E22">
            <v>8.7567136439183402E-2</v>
          </cell>
          <cell r="F22">
            <v>8.7590374596361223E-2</v>
          </cell>
          <cell r="G22">
            <v>8.7599005065782484E-2</v>
          </cell>
        </row>
        <row r="23">
          <cell r="B23">
            <v>0</v>
          </cell>
          <cell r="C23">
            <v>0</v>
          </cell>
          <cell r="D23">
            <v>4.9877230661862851E-3</v>
          </cell>
          <cell r="E23">
            <v>7.8442279494241637E-2</v>
          </cell>
          <cell r="F23">
            <v>9.6408766755024651</v>
          </cell>
          <cell r="G23">
            <v>15.227993160354009</v>
          </cell>
        </row>
        <row r="24">
          <cell r="B24">
            <v>0.74847193425179137</v>
          </cell>
          <cell r="C24">
            <v>0.94973956714475005</v>
          </cell>
          <cell r="D24">
            <v>1.7464113589768984</v>
          </cell>
          <cell r="E24">
            <v>2.7316590554218489</v>
          </cell>
          <cell r="F24">
            <v>2.7959902304706601</v>
          </cell>
          <cell r="G24">
            <v>3.7462244371286557</v>
          </cell>
        </row>
        <row r="33">
          <cell r="B33">
            <v>12.006615340913505</v>
          </cell>
          <cell r="C33">
            <v>12.710052361726413</v>
          </cell>
          <cell r="D33">
            <v>13.248267265609682</v>
          </cell>
          <cell r="E33">
            <v>13.907991839785886</v>
          </cell>
          <cell r="F33">
            <v>14.262515350420212</v>
          </cell>
          <cell r="G33">
            <v>14.565572248332689</v>
          </cell>
        </row>
        <row r="34">
          <cell r="B34">
            <v>8.8978080584772599</v>
          </cell>
          <cell r="C34">
            <v>7.9369926366301682</v>
          </cell>
          <cell r="D34">
            <v>7.9076936363847201</v>
          </cell>
          <cell r="E34">
            <v>6.2608210929746244</v>
          </cell>
          <cell r="F34">
            <v>3.0960332888397546</v>
          </cell>
          <cell r="G34">
            <v>4.1022855176841497E-6</v>
          </cell>
        </row>
        <row r="35">
          <cell r="B35">
            <v>2.730009268847684</v>
          </cell>
          <cell r="C35">
            <v>4.0721659212856025E-3</v>
          </cell>
          <cell r="D35">
            <v>9.7399379959386273E-3</v>
          </cell>
          <cell r="E35">
            <v>5.8304818601579139E-3</v>
          </cell>
          <cell r="F35">
            <v>9.4385070404031414E-3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5.1100297213431314E-3</v>
          </cell>
          <cell r="E36">
            <v>0.21834723708400616</v>
          </cell>
          <cell r="F36">
            <v>0.28236138074092781</v>
          </cell>
          <cell r="G36">
            <v>0.25199814967513928</v>
          </cell>
        </row>
        <row r="37">
          <cell r="B37">
            <v>35.247340923434095</v>
          </cell>
          <cell r="C37">
            <v>31.82150932309915</v>
          </cell>
          <cell r="D37">
            <v>31.853696341590755</v>
          </cell>
          <cell r="E37">
            <v>21.619645969546365</v>
          </cell>
          <cell r="F37">
            <v>10.23274504831644</v>
          </cell>
          <cell r="G37">
            <v>2.6241437348313301</v>
          </cell>
        </row>
        <row r="38">
          <cell r="B38">
            <v>0.30502684957324711</v>
          </cell>
          <cell r="C38">
            <v>1.1131512335953732E-3</v>
          </cell>
          <cell r="D38">
            <v>2.8483515349998285</v>
          </cell>
          <cell r="E38">
            <v>2.8381450957446419</v>
          </cell>
          <cell r="F38">
            <v>4.1581655704957718</v>
          </cell>
          <cell r="G38">
            <v>4.1218173210579518</v>
          </cell>
        </row>
        <row r="39">
          <cell r="B39">
            <v>0.43673253077386148</v>
          </cell>
          <cell r="C39">
            <v>0.55207352864388715</v>
          </cell>
          <cell r="D39">
            <v>3.138181776353691</v>
          </cell>
          <cell r="E39">
            <v>7.1060057822749148</v>
          </cell>
          <cell r="F39">
            <v>7.1061524984189113</v>
          </cell>
          <cell r="G39">
            <v>7.1061899459459701</v>
          </cell>
        </row>
        <row r="55">
          <cell r="B55">
            <v>9.8138935044910944</v>
          </cell>
          <cell r="C55">
            <v>10.335088755302403</v>
          </cell>
          <cell r="D55">
            <v>10.500527644034294</v>
          </cell>
          <cell r="E55">
            <v>10.711838220552933</v>
          </cell>
          <cell r="F55">
            <v>11.076342208021551</v>
          </cell>
          <cell r="G55">
            <v>11.079436710629254</v>
          </cell>
        </row>
        <row r="56">
          <cell r="B56">
            <v>1.1081447176043213</v>
          </cell>
          <cell r="C56">
            <v>1.4008070866430999</v>
          </cell>
          <cell r="D56">
            <v>2.523147695746522</v>
          </cell>
          <cell r="E56">
            <v>3.9374648883178982</v>
          </cell>
          <cell r="F56">
            <v>3.9475501082176261</v>
          </cell>
          <cell r="G56">
            <v>5.2447090022703398</v>
          </cell>
        </row>
        <row r="57">
          <cell r="B57">
            <v>6.9177088254383294</v>
          </cell>
          <cell r="C57">
            <v>6.1806939983961664</v>
          </cell>
          <cell r="D57">
            <v>6.1767860996750423</v>
          </cell>
          <cell r="E57">
            <v>5.0780540052186112</v>
          </cell>
          <cell r="F57">
            <v>2.6690657973869771</v>
          </cell>
          <cell r="G57">
            <v>0.20067655849919988</v>
          </cell>
        </row>
        <row r="58">
          <cell r="B58">
            <v>1.8458275168996368</v>
          </cell>
          <cell r="C58">
            <v>2.7652042688489885E-3</v>
          </cell>
          <cell r="D58">
            <v>6.6566388740993097E-3</v>
          </cell>
          <cell r="E58">
            <v>4.027405344904071E-3</v>
          </cell>
          <cell r="F58">
            <v>6.657686903624364E-3</v>
          </cell>
          <cell r="G58">
            <v>0</v>
          </cell>
        </row>
        <row r="59">
          <cell r="B59">
            <v>28.619774485574805</v>
          </cell>
          <cell r="C59">
            <v>25.6397400729821</v>
          </cell>
          <cell r="D59">
            <v>27.976538981230139</v>
          </cell>
          <cell r="E59">
            <v>19.769626985452831</v>
          </cell>
          <cell r="F59">
            <v>11.725273762037087</v>
          </cell>
          <cell r="G59">
            <v>5.5201955221862304</v>
          </cell>
        </row>
        <row r="60">
          <cell r="B60">
            <v>0</v>
          </cell>
          <cell r="C60">
            <v>0</v>
          </cell>
          <cell r="D60">
            <v>5.5805177031732954E-2</v>
          </cell>
          <cell r="E60">
            <v>4.8366641888039401E-2</v>
          </cell>
          <cell r="F60">
            <v>7.0381312484046013E-2</v>
          </cell>
          <cell r="G60">
            <v>4.2591568844335244E-2</v>
          </cell>
        </row>
        <row r="61">
          <cell r="B61">
            <v>2.3674062680236374</v>
          </cell>
          <cell r="C61">
            <v>2.307507399959285</v>
          </cell>
          <cell r="D61">
            <v>3.7403714672213595E-2</v>
          </cell>
          <cell r="E61">
            <v>3.3991177888752491E-3</v>
          </cell>
          <cell r="F61">
            <v>5.1931265108252425E-3</v>
          </cell>
          <cell r="G61">
            <v>1.5190794598997812E-3</v>
          </cell>
        </row>
        <row r="62">
          <cell r="B62">
            <v>5.1850591761281724</v>
          </cell>
          <cell r="C62">
            <v>5.567563114761124</v>
          </cell>
          <cell r="D62">
            <v>5.6343198603390947</v>
          </cell>
          <cell r="E62">
            <v>8.6109000397205939</v>
          </cell>
          <cell r="F62">
            <v>9.7631345670663396</v>
          </cell>
          <cell r="G62">
            <v>13.941006213950956</v>
          </cell>
        </row>
        <row r="63">
          <cell r="B63">
            <v>6.5822767828116699</v>
          </cell>
          <cell r="C63">
            <v>7.0678541583503867</v>
          </cell>
          <cell r="D63">
            <v>6.7951640110676417</v>
          </cell>
          <cell r="E63">
            <v>7.8319448686108704</v>
          </cell>
          <cell r="F63">
            <v>9.7473106191310102</v>
          </cell>
          <cell r="G63">
            <v>11.157468520234382</v>
          </cell>
        </row>
        <row r="64">
          <cell r="B64">
            <v>5.3111245483703939</v>
          </cell>
          <cell r="C64">
            <v>6.2669422457163826</v>
          </cell>
          <cell r="D64">
            <v>5.7596653691151403</v>
          </cell>
          <cell r="E64">
            <v>7.9961470467499236</v>
          </cell>
          <cell r="F64">
            <v>8.227253294639219</v>
          </cell>
          <cell r="G64">
            <v>5.7071382392236165</v>
          </cell>
        </row>
        <row r="65">
          <cell r="B65">
            <v>0.46152607166231563</v>
          </cell>
          <cell r="C65">
            <v>0.54457967031269228</v>
          </cell>
          <cell r="D65">
            <v>0.54477748101638346</v>
          </cell>
          <cell r="E65">
            <v>0.54500380189855124</v>
          </cell>
          <cell r="F65">
            <v>0.55617810051253813</v>
          </cell>
          <cell r="G65">
            <v>0.55737240899268248</v>
          </cell>
        </row>
        <row r="66">
          <cell r="B66">
            <v>4.1173713873674824</v>
          </cell>
          <cell r="C66">
            <v>4.2663199942218997</v>
          </cell>
          <cell r="D66">
            <v>2.9611604110904035</v>
          </cell>
          <cell r="E66">
            <v>2.9280741438030722</v>
          </cell>
          <cell r="F66">
            <v>2.8802536819758511</v>
          </cell>
          <cell r="G66">
            <v>2.7448590590162416E-3</v>
          </cell>
        </row>
        <row r="67">
          <cell r="B67">
            <v>6.762755789151853E-2</v>
          </cell>
          <cell r="C67">
            <v>8.5488346665263865E-2</v>
          </cell>
          <cell r="D67">
            <v>8.7552916601859654E-2</v>
          </cell>
          <cell r="E67">
            <v>8.7567136439183402E-2</v>
          </cell>
          <cell r="F67">
            <v>8.7590374596361223E-2</v>
          </cell>
          <cell r="G67">
            <v>8.7599005065782484E-2</v>
          </cell>
        </row>
        <row r="68">
          <cell r="B68">
            <v>0.31051682938021524</v>
          </cell>
          <cell r="C68">
            <v>0.39252427886580427</v>
          </cell>
          <cell r="D68">
            <v>2.2312472429874775</v>
          </cell>
          <cell r="E68">
            <v>5.0523701111974662</v>
          </cell>
          <cell r="F68">
            <v>5.0524744263758494</v>
          </cell>
          <cell r="G68">
            <v>5.1164567610811025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4.8012918054480845E-2</v>
          </cell>
          <cell r="F69">
            <v>7.7274220445567821</v>
          </cell>
          <cell r="G69">
            <v>12.330879088137062</v>
          </cell>
        </row>
        <row r="70">
          <cell r="B70">
            <v>0</v>
          </cell>
          <cell r="C70">
            <v>3.9770104986811381</v>
          </cell>
          <cell r="D70">
            <v>3.9771800296977826</v>
          </cell>
          <cell r="E70">
            <v>4.0970217419604458</v>
          </cell>
          <cell r="F70">
            <v>6.1510539956472954</v>
          </cell>
          <cell r="G70">
            <v>12.577062561121984</v>
          </cell>
        </row>
        <row r="71">
          <cell r="B71">
            <v>72.708257671643594</v>
          </cell>
          <cell r="C71">
            <v>74.034884825126582</v>
          </cell>
          <cell r="D71">
            <v>75.267933273179821</v>
          </cell>
          <cell r="E71">
            <v>76.749819072998662</v>
          </cell>
          <cell r="F71">
            <v>79.693135106062982</v>
          </cell>
          <cell r="G71">
            <v>83.566856098755835</v>
          </cell>
        </row>
      </sheetData>
      <sheetData sheetId="44">
        <row r="3">
          <cell r="B3">
            <v>56.994774574912441</v>
          </cell>
          <cell r="C3">
            <v>58.701900753130452</v>
          </cell>
          <cell r="D3">
            <v>61.319275961889588</v>
          </cell>
          <cell r="E3">
            <v>62.281232729861351</v>
          </cell>
          <cell r="F3">
            <v>63.378662639133303</v>
          </cell>
          <cell r="G3">
            <v>63.023210004217347</v>
          </cell>
        </row>
        <row r="6">
          <cell r="B6">
            <v>0</v>
          </cell>
          <cell r="C6">
            <v>6.9639979760652082</v>
          </cell>
          <cell r="D6">
            <v>6.9649254681202377</v>
          </cell>
          <cell r="E6">
            <v>9.7882234907240804</v>
          </cell>
          <cell r="F6">
            <v>15.30381170248236</v>
          </cell>
          <cell r="G6">
            <v>23.724578719400458</v>
          </cell>
        </row>
        <row r="11">
          <cell r="B11">
            <v>60.950008825335942</v>
          </cell>
          <cell r="C11">
            <v>60.128895427663295</v>
          </cell>
          <cell r="D11">
            <v>65.266347212005726</v>
          </cell>
          <cell r="E11">
            <v>65.940442470138223</v>
          </cell>
          <cell r="F11">
            <v>66.347667826971616</v>
          </cell>
          <cell r="G11">
            <v>65.987952284221706</v>
          </cell>
        </row>
        <row r="12">
          <cell r="B12">
            <v>30.256641375231421</v>
          </cell>
          <cell r="C12">
            <v>27.318207890861462</v>
          </cell>
          <cell r="D12">
            <v>26.459734972326483</v>
          </cell>
          <cell r="E12">
            <v>18.842625344875238</v>
          </cell>
          <cell r="F12">
            <v>6.2439953731976425</v>
          </cell>
          <cell r="G12">
            <v>4.696758761976614E-6</v>
          </cell>
        </row>
        <row r="13">
          <cell r="B13">
            <v>0</v>
          </cell>
          <cell r="C13">
            <v>0</v>
          </cell>
          <cell r="D13">
            <v>2.1473309483294929E-3</v>
          </cell>
          <cell r="E13">
            <v>2.3674779161485544E-3</v>
          </cell>
          <cell r="F13">
            <v>6.9361065261406033E-3</v>
          </cell>
          <cell r="G13">
            <v>0.8308488303949928</v>
          </cell>
        </row>
        <row r="14">
          <cell r="B14">
            <v>25.266041056386126</v>
          </cell>
          <cell r="C14">
            <v>22.551898866738576</v>
          </cell>
          <cell r="D14">
            <v>25.921680559146257</v>
          </cell>
          <cell r="E14">
            <v>25.800405062496825</v>
          </cell>
          <cell r="F14">
            <v>24.378371462269261</v>
          </cell>
          <cell r="G14">
            <v>14.719346792504712</v>
          </cell>
        </row>
        <row r="15">
          <cell r="B15">
            <v>0.28265214912927389</v>
          </cell>
          <cell r="C15">
            <v>4.1978859232543604</v>
          </cell>
          <cell r="D15">
            <v>1.5532162586728637E-2</v>
          </cell>
          <cell r="E15">
            <v>2.1630859726828808E-3</v>
          </cell>
          <cell r="F15">
            <v>3.1956582233090758E-3</v>
          </cell>
          <cell r="G15">
            <v>4.3291221832907865E-3</v>
          </cell>
        </row>
        <row r="16">
          <cell r="B16">
            <v>1.4022834703708997</v>
          </cell>
          <cell r="C16">
            <v>1.537229771033616</v>
          </cell>
          <cell r="D16">
            <v>1.5070209723103525</v>
          </cell>
          <cell r="E16">
            <v>1.70821388734067</v>
          </cell>
          <cell r="F16">
            <v>3.9220102816914029</v>
          </cell>
          <cell r="G16">
            <v>6.9324783265026806</v>
          </cell>
        </row>
        <row r="17">
          <cell r="B17">
            <v>7.7269005272444566</v>
          </cell>
          <cell r="C17">
            <v>8.3697087033956343</v>
          </cell>
          <cell r="D17">
            <v>8.4059003115365929</v>
          </cell>
          <cell r="E17">
            <v>11.69091460110857</v>
          </cell>
          <cell r="F17">
            <v>11.299425543144046</v>
          </cell>
          <cell r="G17">
            <v>9.9904840114813549</v>
          </cell>
        </row>
        <row r="19">
          <cell r="B19">
            <v>0.62699335417326996</v>
          </cell>
          <cell r="C19">
            <v>0.68733127363266378</v>
          </cell>
          <cell r="D19">
            <v>0.6896144109320661</v>
          </cell>
          <cell r="E19">
            <v>0.70422050637332412</v>
          </cell>
          <cell r="F19">
            <v>5.2667591266922704</v>
          </cell>
          <cell r="G19">
            <v>5.2667938584902352</v>
          </cell>
        </row>
        <row r="20">
          <cell r="B20">
            <v>0</v>
          </cell>
          <cell r="C20">
            <v>0</v>
          </cell>
          <cell r="D20">
            <v>2.5743336034598618E-3</v>
          </cell>
          <cell r="E20">
            <v>8.0047814933800494E-3</v>
          </cell>
          <cell r="F20">
            <v>7.6886796106252903E-2</v>
          </cell>
          <cell r="G20">
            <v>6.5049003167559918E-2</v>
          </cell>
        </row>
        <row r="21">
          <cell r="B21">
            <v>2.9295824144825517</v>
          </cell>
          <cell r="C21">
            <v>3.1924522151075791</v>
          </cell>
          <cell r="D21">
            <v>3.3621757069411902</v>
          </cell>
          <cell r="E21">
            <v>3.6708802792374153</v>
          </cell>
          <cell r="F21">
            <v>4.3461692251348056</v>
          </cell>
          <cell r="G21">
            <v>6.4147046905051965</v>
          </cell>
        </row>
        <row r="28">
          <cell r="B28">
            <v>3.955234250423505</v>
          </cell>
          <cell r="C28">
            <v>1.4269946745328428</v>
          </cell>
          <cell r="D28">
            <v>3.9470712501161342</v>
          </cell>
          <cell r="E28">
            <v>3.6592097402768688</v>
          </cell>
          <cell r="F28">
            <v>2.9690051878383281</v>
          </cell>
          <cell r="G28">
            <v>2.9647422800043577</v>
          </cell>
        </row>
        <row r="47">
          <cell r="B47">
            <v>4.2612107847018956</v>
          </cell>
          <cell r="C47">
            <v>4.6176540968520321</v>
          </cell>
          <cell r="D47">
            <v>4.8119442163081212</v>
          </cell>
          <cell r="E47">
            <v>5.1897046412614314</v>
          </cell>
          <cell r="F47">
            <v>5.9503858086934054</v>
          </cell>
          <cell r="G47">
            <v>8.6792039421952563</v>
          </cell>
        </row>
        <row r="48">
          <cell r="B48">
            <v>24.843075638976782</v>
          </cell>
          <cell r="C48">
            <v>22.474807899339538</v>
          </cell>
          <cell r="D48">
            <v>21.834841608840566</v>
          </cell>
          <cell r="E48">
            <v>15.626417315928501</v>
          </cell>
          <cell r="F48">
            <v>5.2351551142686699</v>
          </cell>
          <cell r="G48">
            <v>0.69583982899126817</v>
          </cell>
        </row>
        <row r="49">
          <cell r="B49">
            <v>24.189720162668838</v>
          </cell>
          <cell r="C49">
            <v>25.326923896908234</v>
          </cell>
          <cell r="D49">
            <v>24.551899120182256</v>
          </cell>
          <cell r="E49">
            <v>24.424834193681669</v>
          </cell>
          <cell r="F49">
            <v>23.106132283097562</v>
          </cell>
          <cell r="G49">
            <v>13.975446126686515</v>
          </cell>
        </row>
        <row r="50">
          <cell r="B50">
            <v>0</v>
          </cell>
          <cell r="C50">
            <v>0</v>
          </cell>
          <cell r="D50">
            <v>1.6964164528928457E-2</v>
          </cell>
          <cell r="E50">
            <v>1.4827967526795782E-2</v>
          </cell>
          <cell r="F50">
            <v>9.062384890471388E-2</v>
          </cell>
          <cell r="G50">
            <v>3.4737555831112141E-2</v>
          </cell>
        </row>
        <row r="51">
          <cell r="B51">
            <v>2.0957252569713076</v>
          </cell>
          <cell r="C51">
            <v>2.270070012797432</v>
          </cell>
          <cell r="D51">
            <v>2.302936802231625</v>
          </cell>
          <cell r="E51">
            <v>3.5668613541616532</v>
          </cell>
          <cell r="F51">
            <v>3.1790929743928618</v>
          </cell>
          <cell r="G51">
            <v>1.8819307094357496</v>
          </cell>
        </row>
        <row r="52">
          <cell r="B52">
            <v>5.5539062650007018</v>
          </cell>
          <cell r="C52">
            <v>6.0159416035642526</v>
          </cell>
          <cell r="D52">
            <v>6.0189045061896005</v>
          </cell>
          <cell r="E52">
            <v>8.0071441009358306</v>
          </cell>
          <cell r="F52">
            <v>8.0073383133197531</v>
          </cell>
          <cell r="G52">
            <v>8.0086484619307896</v>
          </cell>
        </row>
        <row r="53">
          <cell r="B53">
            <v>6.1735505018570169</v>
          </cell>
          <cell r="C53">
            <v>6.7740899874086917</v>
          </cell>
          <cell r="D53">
            <v>6.204601817141751</v>
          </cell>
          <cell r="E53">
            <v>4.7896098150213442</v>
          </cell>
          <cell r="F53">
            <v>2.2942576672202013</v>
          </cell>
          <cell r="G53">
            <v>0.3663997553314427</v>
          </cell>
        </row>
        <row r="54">
          <cell r="B54">
            <v>1.8770759670959944</v>
          </cell>
          <cell r="C54">
            <v>2.1600879078609716</v>
          </cell>
          <cell r="D54">
            <v>2.1225140066019521</v>
          </cell>
          <cell r="E54">
            <v>2.2249371743198276</v>
          </cell>
          <cell r="F54">
            <v>2.302058405159686</v>
          </cell>
          <cell r="G54">
            <v>2.1218372019916152</v>
          </cell>
        </row>
        <row r="55">
          <cell r="B55">
            <v>0.62699335417326996</v>
          </cell>
          <cell r="C55">
            <v>0.68733127363266378</v>
          </cell>
          <cell r="D55">
            <v>0.6896144109320661</v>
          </cell>
          <cell r="E55">
            <v>0.70422050637332412</v>
          </cell>
          <cell r="F55">
            <v>5.2667591266922704</v>
          </cell>
          <cell r="G55">
            <v>5.2667938584902352</v>
          </cell>
        </row>
        <row r="56">
          <cell r="B56">
            <v>1.2230716428574979</v>
          </cell>
          <cell r="C56">
            <v>1.3407718062955194</v>
          </cell>
          <cell r="D56">
            <v>1.3144236920490906</v>
          </cell>
          <cell r="E56">
            <v>1.4899041525385306</v>
          </cell>
          <cell r="F56">
            <v>3.4207773676912416</v>
          </cell>
          <cell r="G56">
            <v>6.0465075963756343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5.9539375979717462E-3</v>
          </cell>
          <cell r="F57">
            <v>1.1616231354977052E-2</v>
          </cell>
          <cell r="G57">
            <v>1.2219130229696817E-2</v>
          </cell>
        </row>
        <row r="58">
          <cell r="B58">
            <v>0</v>
          </cell>
          <cell r="C58">
            <v>6.9639979760652082</v>
          </cell>
          <cell r="D58">
            <v>6.9649254681202377</v>
          </cell>
          <cell r="E58">
            <v>9.7882234907240804</v>
          </cell>
          <cell r="F58">
            <v>15.30381170248236</v>
          </cell>
          <cell r="G58">
            <v>23.724578719400458</v>
          </cell>
        </row>
        <row r="59">
          <cell r="B59">
            <v>73.23836993998961</v>
          </cell>
          <cell r="C59">
            <v>78.633316866125909</v>
          </cell>
          <cell r="D59">
            <v>79.120252509402789</v>
          </cell>
          <cell r="E59">
            <v>77.805502720660343</v>
          </cell>
          <cell r="F59">
            <v>75.401871569195563</v>
          </cell>
          <cell r="G59">
            <v>71.4608470673451</v>
          </cell>
        </row>
      </sheetData>
      <sheetData sheetId="45">
        <row r="3">
          <cell r="B3">
            <v>44.576911746944134</v>
          </cell>
          <cell r="C3">
            <v>44.827344343861157</v>
          </cell>
          <cell r="D3">
            <v>44.633496871934931</v>
          </cell>
          <cell r="E3">
            <v>44.83827863044894</v>
          </cell>
          <cell r="F3">
            <v>45.051872572827321</v>
          </cell>
          <cell r="G3">
            <v>44.932094203351227</v>
          </cell>
        </row>
        <row r="10">
          <cell r="B10">
            <v>3.4675044851744481</v>
          </cell>
          <cell r="C10">
            <v>8.5223613218255601</v>
          </cell>
          <cell r="D10">
            <v>8.7747863579501093</v>
          </cell>
          <cell r="E10">
            <v>10.982147632090502</v>
          </cell>
          <cell r="F10">
            <v>27.491431632314612</v>
          </cell>
          <cell r="G10">
            <v>36.205106326315878</v>
          </cell>
        </row>
        <row r="15">
          <cell r="B15">
            <v>69.470033288978499</v>
          </cell>
          <cell r="C15">
            <v>69.674920873372017</v>
          </cell>
          <cell r="D15">
            <v>72.797065412354002</v>
          </cell>
          <cell r="E15">
            <v>67.325707255986202</v>
          </cell>
          <cell r="F15">
            <v>63.267840970360893</v>
          </cell>
          <cell r="G15">
            <v>68.955982666290595</v>
          </cell>
        </row>
        <row r="16">
          <cell r="B16">
            <v>60.231837677161714</v>
          </cell>
          <cell r="C16">
            <v>51.320004330909725</v>
          </cell>
          <cell r="D16">
            <v>44.10776848603453</v>
          </cell>
          <cell r="E16">
            <v>42.216455601107846</v>
          </cell>
          <cell r="F16">
            <v>24.920301980574575</v>
          </cell>
          <cell r="G16">
            <v>4.7197037383951041E-6</v>
          </cell>
        </row>
        <row r="17">
          <cell r="B17">
            <v>0</v>
          </cell>
          <cell r="C17">
            <v>0</v>
          </cell>
          <cell r="D17">
            <v>2.1374932226724077E-3</v>
          </cell>
          <cell r="E17">
            <v>2.4181205442694916E-3</v>
          </cell>
          <cell r="F17">
            <v>7.466785800583544E-3</v>
          </cell>
          <cell r="G17">
            <v>1.9705218181674613E-2</v>
          </cell>
        </row>
        <row r="18">
          <cell r="B18">
            <v>46.698972635736325</v>
          </cell>
          <cell r="C18">
            <v>48.208493610434147</v>
          </cell>
          <cell r="D18">
            <v>47.703862157479797</v>
          </cell>
          <cell r="E18">
            <v>45.315827679127544</v>
          </cell>
          <cell r="F18">
            <v>38.317123777710094</v>
          </cell>
          <cell r="G18">
            <v>20.535795021301041</v>
          </cell>
        </row>
        <row r="19">
          <cell r="B19">
            <v>0.30295930145959477</v>
          </cell>
          <cell r="C19">
            <v>7.098750003870417E-3</v>
          </cell>
          <cell r="D19">
            <v>7.0086294303291436E-3</v>
          </cell>
          <cell r="E19">
            <v>6.9549416985929041E-3</v>
          </cell>
          <cell r="F19">
            <v>6.5871549918280602E-3</v>
          </cell>
          <cell r="G19">
            <v>6.2285090948852335E-3</v>
          </cell>
        </row>
        <row r="20">
          <cell r="B20">
            <v>0.10000825232360949</v>
          </cell>
          <cell r="C20">
            <v>0.10000237054418569</v>
          </cell>
          <cell r="D20">
            <v>1.7573912475482237E-2</v>
          </cell>
          <cell r="E20">
            <v>8.299720933627297E-3</v>
          </cell>
          <cell r="F20">
            <v>0</v>
          </cell>
          <cell r="G20">
            <v>0</v>
          </cell>
        </row>
        <row r="21">
          <cell r="B21">
            <v>5.6240632133181538</v>
          </cell>
          <cell r="C21">
            <v>9.7024671969243581</v>
          </cell>
          <cell r="D21">
            <v>10.019549648699503</v>
          </cell>
          <cell r="E21">
            <v>10.601050220561861</v>
          </cell>
          <cell r="F21">
            <v>11.168349680033813</v>
          </cell>
          <cell r="G21">
            <v>10.626432230323172</v>
          </cell>
        </row>
        <row r="22">
          <cell r="B22">
            <v>16.99123750878962</v>
          </cell>
          <cell r="C22">
            <v>16.426293964270265</v>
          </cell>
          <cell r="D22">
            <v>14.423983483997144</v>
          </cell>
          <cell r="E22">
            <v>13.866167043257946</v>
          </cell>
          <cell r="F22">
            <v>12.308652268785046</v>
          </cell>
          <cell r="G22">
            <v>7.8462655713585807</v>
          </cell>
        </row>
        <row r="23">
          <cell r="B23">
            <v>2.5068244970084019</v>
          </cell>
          <cell r="C23">
            <v>2.9279869274558936</v>
          </cell>
          <cell r="D23">
            <v>2.9460987752763974</v>
          </cell>
          <cell r="E23">
            <v>2.9495941619775796</v>
          </cell>
          <cell r="F23">
            <v>5.4807756922400053</v>
          </cell>
          <cell r="G23">
            <v>5.4789792947886351</v>
          </cell>
        </row>
        <row r="24">
          <cell r="B24">
            <v>0</v>
          </cell>
          <cell r="C24">
            <v>0</v>
          </cell>
          <cell r="D24">
            <v>3.3492034265108217E-3</v>
          </cell>
          <cell r="E24">
            <v>2.1011223003947962E-3</v>
          </cell>
          <cell r="F24">
            <v>8.9147806769187043E-2</v>
          </cell>
          <cell r="G24">
            <v>7.2025266957375655E-2</v>
          </cell>
        </row>
        <row r="25">
          <cell r="B25">
            <v>15.194978932392406</v>
          </cell>
          <cell r="C25">
            <v>18.075867996782446</v>
          </cell>
          <cell r="D25">
            <v>23.262598830450056</v>
          </cell>
          <cell r="E25">
            <v>28.81391658982222</v>
          </cell>
          <cell r="F25">
            <v>36.625527233141362</v>
          </cell>
          <cell r="G25">
            <v>61.974283812208725</v>
          </cell>
        </row>
        <row r="26">
          <cell r="B26">
            <v>217.12091530716836</v>
          </cell>
          <cell r="C26">
            <v>216.4431360206969</v>
          </cell>
          <cell r="D26">
            <v>215.29099603284644</v>
          </cell>
          <cell r="E26">
            <v>211.10849245731805</v>
          </cell>
          <cell r="F26">
            <v>192.19177335040737</v>
          </cell>
          <cell r="G26">
            <v>175.51570231020844</v>
          </cell>
        </row>
        <row r="102">
          <cell r="B102">
            <v>8.9080109035878543</v>
          </cell>
          <cell r="C102">
            <v>7.393749201122235</v>
          </cell>
          <cell r="D102">
            <v>8.5819027892084776</v>
          </cell>
          <cell r="E102">
            <v>4.7843963466821586</v>
          </cell>
          <cell r="F102">
            <v>1.6522796233800241</v>
          </cell>
          <cell r="G102">
            <v>0.5230723576079227</v>
          </cell>
        </row>
        <row r="104">
          <cell r="B104">
            <v>19.060338189927279</v>
          </cell>
          <cell r="C104">
            <v>22.706206465506742</v>
          </cell>
          <cell r="D104">
            <v>24.71737616315999</v>
          </cell>
          <cell r="E104">
            <v>27.750513398588737</v>
          </cell>
          <cell r="F104">
            <v>35.096550785530958</v>
          </cell>
          <cell r="G104">
            <v>65.977336827763466</v>
          </cell>
        </row>
        <row r="105">
          <cell r="B105">
            <v>45.124398133132267</v>
          </cell>
          <cell r="C105">
            <v>38.451461273544339</v>
          </cell>
          <cell r="D105">
            <v>39.409324986031905</v>
          </cell>
          <cell r="E105">
            <v>37.808019687593692</v>
          </cell>
          <cell r="F105">
            <v>22.323739545501425</v>
          </cell>
          <cell r="G105">
            <v>1.5566914812908769E-2</v>
          </cell>
        </row>
        <row r="106">
          <cell r="B106">
            <v>36.569926039225791</v>
          </cell>
          <cell r="C106">
            <v>39.129417514625544</v>
          </cell>
          <cell r="D106">
            <v>37.324078869176745</v>
          </cell>
          <cell r="E106">
            <v>37.148837841997036</v>
          </cell>
          <cell r="F106">
            <v>31.555744930875342</v>
          </cell>
          <cell r="G106">
            <v>16.967987395707702</v>
          </cell>
        </row>
        <row r="107">
          <cell r="B107">
            <v>0</v>
          </cell>
          <cell r="C107">
            <v>0</v>
          </cell>
          <cell r="D107">
            <v>7.4332363488463435E-2</v>
          </cell>
          <cell r="E107">
            <v>7.9142765088347999E-2</v>
          </cell>
          <cell r="F107">
            <v>0.14241100687109548</v>
          </cell>
          <cell r="G107">
            <v>7.3002683442134605E-2</v>
          </cell>
        </row>
        <row r="108">
          <cell r="B108">
            <v>7.200594167299891E-2</v>
          </cell>
          <cell r="C108">
            <v>7.2001706791813697E-2</v>
          </cell>
          <cell r="D108">
            <v>1.2653216982347223E-2</v>
          </cell>
          <cell r="E108">
            <v>5.9757990722116468E-3</v>
          </cell>
          <cell r="F108">
            <v>0</v>
          </cell>
          <cell r="G108">
            <v>0</v>
          </cell>
        </row>
        <row r="109">
          <cell r="B109">
            <v>7.6044964902259593E-2</v>
          </cell>
          <cell r="C109">
            <v>3.5798628231618231E-2</v>
          </cell>
          <cell r="D109">
            <v>0.3431869441742863</v>
          </cell>
          <cell r="E109">
            <v>0.6692391599434</v>
          </cell>
          <cell r="F109">
            <v>1.9746219099443709</v>
          </cell>
          <cell r="G109">
            <v>1.9746329554418758</v>
          </cell>
        </row>
        <row r="110">
          <cell r="B110">
            <v>3.7984350631880264</v>
          </cell>
          <cell r="C110">
            <v>7.6930273959946494</v>
          </cell>
          <cell r="D110">
            <v>7.7688749413420508</v>
          </cell>
          <cell r="E110">
            <v>7.923578065899231</v>
          </cell>
          <cell r="F110">
            <v>7.0987956600374469</v>
          </cell>
          <cell r="G110">
            <v>6.6723816775940747</v>
          </cell>
        </row>
        <row r="111">
          <cell r="B111">
            <v>9.1310835371125663</v>
          </cell>
          <cell r="C111">
            <v>8.207848966437183</v>
          </cell>
          <cell r="D111">
            <v>7.2636292455869338</v>
          </cell>
          <cell r="E111">
            <v>6.7788568906886209</v>
          </cell>
          <cell r="F111">
            <v>5.5431840176010718</v>
          </cell>
          <cell r="G111">
            <v>2.2813016040706158</v>
          </cell>
        </row>
        <row r="112">
          <cell r="B112">
            <v>2.6968947891220472</v>
          </cell>
          <cell r="C112">
            <v>3.1682371074839724</v>
          </cell>
          <cell r="D112">
            <v>3.183674872393131</v>
          </cell>
          <cell r="E112">
            <v>3.3158010142240113</v>
          </cell>
          <cell r="F112">
            <v>3.5360746897098809</v>
          </cell>
          <cell r="G112">
            <v>3.8194818400571777</v>
          </cell>
        </row>
        <row r="113">
          <cell r="B113">
            <v>0.78533647234855097</v>
          </cell>
          <cell r="C113">
            <v>0.94126964318275208</v>
          </cell>
          <cell r="D113">
            <v>0.95929032378993029</v>
          </cell>
          <cell r="E113">
            <v>0.96225231065366601</v>
          </cell>
          <cell r="F113">
            <v>2.4115334511695865</v>
          </cell>
          <cell r="G113">
            <v>2.4107483843437461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129.68997851939409</v>
          </cell>
          <cell r="C116">
            <v>136.32137922474641</v>
          </cell>
          <cell r="D116">
            <v>138.4131110732844</v>
          </cell>
          <cell r="E116">
            <v>138.20876091252163</v>
          </cell>
          <cell r="F116">
            <v>138.82636725293582</v>
          </cell>
          <cell r="G116">
            <v>136.92061896715751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26.978317697678314</v>
          </cell>
          <cell r="C224">
            <v>26.145192846140862</v>
          </cell>
          <cell r="D224">
            <v>26.187077058145178</v>
          </cell>
          <cell r="E224">
            <v>26.229766100565346</v>
          </cell>
          <cell r="F224">
            <v>26.717414356755825</v>
          </cell>
          <cell r="G224">
            <v>26.332514688948439</v>
          </cell>
        </row>
        <row r="231">
          <cell r="B231">
            <v>15.552711320527663</v>
          </cell>
          <cell r="C231">
            <v>14.362463787908929</v>
          </cell>
          <cell r="D231">
            <v>15.33160169309642</v>
          </cell>
          <cell r="E231">
            <v>8.4408917939577357</v>
          </cell>
          <cell r="F231">
            <v>2.9150244392194438</v>
          </cell>
          <cell r="G231">
            <v>0.92283075350068056</v>
          </cell>
        </row>
        <row r="233">
          <cell r="B233">
            <v>22.300233705702951</v>
          </cell>
          <cell r="C233">
            <v>26.341668576351562</v>
          </cell>
          <cell r="D233">
            <v>33.859078912222301</v>
          </cell>
          <cell r="E233">
            <v>41.646106914449085</v>
          </cell>
          <cell r="F233">
            <v>51.447557683384844</v>
          </cell>
          <cell r="G233">
            <v>84.911087681694681</v>
          </cell>
        </row>
        <row r="234">
          <cell r="B234">
            <v>52.108859824381575</v>
          </cell>
          <cell r="C234">
            <v>44.452134019133233</v>
          </cell>
          <cell r="D234">
            <v>39.494825437971777</v>
          </cell>
          <cell r="E234">
            <v>37.818797395172339</v>
          </cell>
          <cell r="F234">
            <v>22.32996665568303</v>
          </cell>
          <cell r="G234">
            <v>1.7328752944898253E-2</v>
          </cell>
        </row>
        <row r="235">
          <cell r="B235">
            <v>42.950380750628689</v>
          </cell>
          <cell r="C235">
            <v>44.427573305945629</v>
          </cell>
          <cell r="D235">
            <v>43.692705697312327</v>
          </cell>
          <cell r="E235">
            <v>41.901652154111382</v>
          </cell>
          <cell r="F235">
            <v>35.592989472920536</v>
          </cell>
          <cell r="G235">
            <v>19.138861606524202</v>
          </cell>
        </row>
        <row r="236">
          <cell r="B236">
            <v>0</v>
          </cell>
          <cell r="C236">
            <v>0</v>
          </cell>
          <cell r="D236">
            <v>8.9263050016843135E-2</v>
          </cell>
          <cell r="E236">
            <v>9.6770100914281051E-2</v>
          </cell>
          <cell r="F236">
            <v>0.18160102023556363</v>
          </cell>
          <cell r="G236">
            <v>8.838854279709675E-2</v>
          </cell>
        </row>
        <row r="238">
          <cell r="B238">
            <v>0.1018947769655833</v>
          </cell>
          <cell r="C238">
            <v>4.2576767535595764E-2</v>
          </cell>
          <cell r="D238">
            <v>0.40304111250563213</v>
          </cell>
          <cell r="E238">
            <v>0.78596486124492648</v>
          </cell>
          <cell r="F238">
            <v>2.3190369509997235</v>
          </cell>
          <cell r="G238">
            <v>2.3159715528366949</v>
          </cell>
        </row>
        <row r="239">
          <cell r="B239">
            <v>5.0896294590872344</v>
          </cell>
          <cell r="C239">
            <v>9.1496310128145808</v>
          </cell>
          <cell r="D239">
            <v>9.1238202747173016</v>
          </cell>
          <cell r="E239">
            <v>9.3055731162750952</v>
          </cell>
          <cell r="F239">
            <v>8.3369729467283626</v>
          </cell>
          <cell r="G239">
            <v>7.8257815521561778</v>
          </cell>
        </row>
        <row r="240">
          <cell r="B240">
            <v>9.6515592055759569</v>
          </cell>
          <cell r="C240">
            <v>8.8050953824927944</v>
          </cell>
          <cell r="D240">
            <v>7.5590738212743736</v>
          </cell>
          <cell r="E240">
            <v>7.0544378732389834</v>
          </cell>
          <cell r="F240">
            <v>5.7685526335253465</v>
          </cell>
          <cell r="G240">
            <v>2.3740510356084594</v>
          </cell>
        </row>
        <row r="241">
          <cell r="B241">
            <v>2.8666922503469081</v>
          </cell>
          <cell r="C241">
            <v>3.3630792626316772</v>
          </cell>
          <cell r="D241">
            <v>3.3132397821037114</v>
          </cell>
          <cell r="E241">
            <v>3.4506152105828365</v>
          </cell>
          <cell r="F241">
            <v>3.6798724824401758</v>
          </cell>
          <cell r="G241">
            <v>3.9747465569385358</v>
          </cell>
        </row>
        <row r="242">
          <cell r="B242">
            <v>2.5068244970084019</v>
          </cell>
          <cell r="C242">
            <v>2.9279869274558936</v>
          </cell>
          <cell r="D242">
            <v>2.9460987752763974</v>
          </cell>
          <cell r="E242">
            <v>2.9495941619775796</v>
          </cell>
          <cell r="F242">
            <v>5.4807756922400053</v>
          </cell>
          <cell r="G242">
            <v>5.4789792947886351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3.4675044851744481</v>
          </cell>
          <cell r="C244">
            <v>8.5223613218255601</v>
          </cell>
          <cell r="D244">
            <v>8.7747863579501093</v>
          </cell>
          <cell r="E244">
            <v>10.982147632090502</v>
          </cell>
          <cell r="F244">
            <v>27.491431632314612</v>
          </cell>
          <cell r="G244">
            <v>36.205106326315878</v>
          </cell>
        </row>
        <row r="245">
          <cell r="B245">
            <v>156.66829621707245</v>
          </cell>
          <cell r="C245">
            <v>162.46657207088728</v>
          </cell>
          <cell r="D245">
            <v>164.6001881314296</v>
          </cell>
          <cell r="E245">
            <v>164.43852701308697</v>
          </cell>
          <cell r="F245">
            <v>165.54378160969162</v>
          </cell>
          <cell r="G245">
            <v>163.25313365610592</v>
          </cell>
        </row>
      </sheetData>
      <sheetData sheetId="46">
        <row r="21">
          <cell r="B21">
            <v>78.278902947564887</v>
          </cell>
          <cell r="C21">
            <v>77.64352367814493</v>
          </cell>
          <cell r="D21">
            <v>72.46060027064101</v>
          </cell>
          <cell r="E21">
            <v>40.837986897378279</v>
          </cell>
          <cell r="F21">
            <v>5.8674919660731835</v>
          </cell>
          <cell r="G21">
            <v>0.78018809380597443</v>
          </cell>
        </row>
        <row r="22">
          <cell r="B22">
            <v>117.26073176762632</v>
          </cell>
          <cell r="C22">
            <v>108.70816524891111</v>
          </cell>
          <cell r="D22">
            <v>87.855627317110446</v>
          </cell>
          <cell r="E22">
            <v>60.922085282531768</v>
          </cell>
          <cell r="F22">
            <v>38.917274750226504</v>
          </cell>
          <cell r="G22">
            <v>9.990718104807895</v>
          </cell>
        </row>
        <row r="24">
          <cell r="B24">
            <v>0.2733161540516208</v>
          </cell>
          <cell r="C24">
            <v>0.28928355026163427</v>
          </cell>
          <cell r="D24">
            <v>5.9474905214970022</v>
          </cell>
          <cell r="E24">
            <v>7.2401464710600942</v>
          </cell>
          <cell r="F24">
            <v>1.5320186681423431</v>
          </cell>
          <cell r="G24">
            <v>2.2150496647524212</v>
          </cell>
        </row>
        <row r="25">
          <cell r="B25">
            <v>4.5338415446616862</v>
          </cell>
          <cell r="C25">
            <v>4.4977722011234889</v>
          </cell>
          <cell r="D25">
            <v>4.1986894972467121</v>
          </cell>
          <cell r="E25">
            <v>2.3692721558793139</v>
          </cell>
          <cell r="F25">
            <v>4.8147148971604299</v>
          </cell>
          <cell r="G25">
            <v>4.3023196453160422</v>
          </cell>
        </row>
        <row r="26">
          <cell r="B26">
            <v>2.9710979893417444</v>
          </cell>
          <cell r="C26">
            <v>2.9709501951951616</v>
          </cell>
          <cell r="D26">
            <v>2.9709471772438607</v>
          </cell>
          <cell r="E26">
            <v>2.8195839945669707</v>
          </cell>
          <cell r="F26">
            <v>3.0001836524373346</v>
          </cell>
          <cell r="G26">
            <v>14.781513392627527</v>
          </cell>
        </row>
        <row r="27">
          <cell r="B27">
            <v>2.3410922159407158E-2</v>
          </cell>
          <cell r="C27">
            <v>5.021377689729116E-2</v>
          </cell>
          <cell r="D27">
            <v>1.4889953914958698E-2</v>
          </cell>
          <cell r="E27">
            <v>2.7086817430343538E-3</v>
          </cell>
          <cell r="F27">
            <v>2.7271097354293118E-3</v>
          </cell>
          <cell r="G27">
            <v>3.3740626419348154E-3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0.42777093159047253</v>
          </cell>
          <cell r="F32">
            <v>2.1167624737777815</v>
          </cell>
          <cell r="G32">
            <v>17.17395080210564</v>
          </cell>
        </row>
      </sheetData>
      <sheetData sheetId="47">
        <row r="53">
          <cell r="B53">
            <v>2.5913254877620058</v>
          </cell>
          <cell r="C53">
            <v>2.4945243090620188</v>
          </cell>
          <cell r="D53">
            <v>2.4089331440230084</v>
          </cell>
          <cell r="E53">
            <v>2.2729034881480641</v>
          </cell>
          <cell r="F53">
            <v>2.2953544631582137</v>
          </cell>
          <cell r="G53">
            <v>2.3182774808274305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6.5007021898804087</v>
          </cell>
          <cell r="C55">
            <v>5.9906259493305516</v>
          </cell>
          <cell r="D55">
            <v>5.5406075109851702</v>
          </cell>
          <cell r="E55">
            <v>4.8580044895207166</v>
          </cell>
          <cell r="F55">
            <v>3.9098833208309438</v>
          </cell>
          <cell r="G55">
            <v>3.2049487627555822</v>
          </cell>
        </row>
        <row r="56">
          <cell r="B56">
            <v>3.7977247409419301</v>
          </cell>
          <cell r="C56">
            <v>3.4065452590397198</v>
          </cell>
          <cell r="D56">
            <v>3.5399425571530001</v>
          </cell>
          <cell r="E56">
            <v>3.13194991980582</v>
          </cell>
          <cell r="F56">
            <v>2.0892784289616659</v>
          </cell>
          <cell r="G56">
            <v>0.8929157611064622</v>
          </cell>
        </row>
        <row r="57">
          <cell r="B57">
            <v>7.195747625097729</v>
          </cell>
          <cell r="C57">
            <v>6.5872550013652251</v>
          </cell>
          <cell r="D57">
            <v>6.0476985186364765</v>
          </cell>
          <cell r="E57">
            <v>5.7909446465785877</v>
          </cell>
          <cell r="F57">
            <v>4.2262576818541397</v>
          </cell>
          <cell r="G57">
            <v>1.3460967810824165</v>
          </cell>
        </row>
        <row r="58">
          <cell r="B58">
            <v>14.565068544894189</v>
          </cell>
          <cell r="C58">
            <v>14.021374233976621</v>
          </cell>
          <cell r="D58">
            <v>12.434260714239658</v>
          </cell>
          <cell r="E58">
            <v>8.177895411441348</v>
          </cell>
          <cell r="F58">
            <v>3.5739326877356752</v>
          </cell>
          <cell r="G58">
            <v>0.92701354998994479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-1.7661540263062536</v>
          </cell>
          <cell r="G59">
            <v>-5.2589382755557565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-0.36141564892234124</v>
          </cell>
          <cell r="G60">
            <v>-3.4247765867066682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-4.8439752610315301E-3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-3.1908380406946667E-4</v>
          </cell>
          <cell r="G62">
            <v>-3.8362127261460543E-4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-5.6003759783133766E-5</v>
          </cell>
          <cell r="G63">
            <v>-5.0617642086787777E-4</v>
          </cell>
        </row>
        <row r="77">
          <cell r="B77">
            <v>0.83333200445390176</v>
          </cell>
          <cell r="C77">
            <v>1.9047613749391896</v>
          </cell>
        </row>
        <row r="78">
          <cell r="B78">
            <v>0.3056272954249652</v>
          </cell>
          <cell r="C78">
            <v>0.80197251954330817</v>
          </cell>
        </row>
        <row r="79">
          <cell r="B79">
            <v>0.9887522092608565</v>
          </cell>
          <cell r="C79">
            <v>5.9825101345680958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149" activePane="bottomRight" state="frozen"/>
      <selection activeCell="B1" sqref="B1"/>
      <selection pane="topRight" activeCell="F1" sqref="F1"/>
      <selection pane="bottomLeft" activeCell="B2" sqref="B2"/>
      <selection pane="bottomRight" activeCell="D162" sqref="D162"/>
    </sheetView>
  </sheetViews>
  <sheetFormatPr defaultColWidth="11" defaultRowHeight="15.6" x14ac:dyDescent="0.3"/>
  <cols>
    <col min="1" max="1" width="11.5" bestFit="1" customWidth="1"/>
    <col min="2" max="2" width="26.19921875" bestFit="1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3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STEM_to_Premise_AGS_1001</v>
      </c>
      <c r="C2" s="2" t="s">
        <v>7</v>
      </c>
      <c r="D2" s="2" t="s">
        <v>15</v>
      </c>
      <c r="E2" s="2" t="s">
        <v>8</v>
      </c>
      <c r="F2" s="3">
        <f>F3+F8+F11+F12+F16+F17+F18+F19</f>
        <v>299.34514985846744</v>
      </c>
      <c r="G2" s="3">
        <f t="shared" ref="G2:K2" si="0">G3+G8+G11+G12+G16+G17+G18+G19</f>
        <v>291.99160306679892</v>
      </c>
      <c r="H2" s="3">
        <f t="shared" si="0"/>
        <v>334.37454284264356</v>
      </c>
      <c r="I2" s="3">
        <f t="shared" si="0"/>
        <v>364.65496888108044</v>
      </c>
      <c r="J2" s="3">
        <f t="shared" si="0"/>
        <v>428.86769815447275</v>
      </c>
      <c r="K2" s="3">
        <f t="shared" si="0"/>
        <v>554.23809439100114</v>
      </c>
    </row>
    <row r="3" spans="1:13" x14ac:dyDescent="0.3">
      <c r="A3" s="5" t="str">
        <f>A2</f>
        <v>STEM</v>
      </c>
      <c r="B3" s="5" t="str">
        <f t="shared" ref="B3" ca="1" si="1">B2</f>
        <v>STEM_to_Premise_AGS_1001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44.769956253355929</v>
      </c>
      <c r="G3" s="1">
        <f t="shared" ref="G3:K3" si="3">SUM(G4:G7)</f>
        <v>46.06479118708873</v>
      </c>
      <c r="H3" s="1">
        <f t="shared" si="3"/>
        <v>46.065652267913109</v>
      </c>
      <c r="I3" s="1">
        <f t="shared" si="3"/>
        <v>47.838496564258463</v>
      </c>
      <c r="J3" s="1">
        <f t="shared" si="3"/>
        <v>48.116502601634281</v>
      </c>
      <c r="K3" s="1">
        <f t="shared" si="3"/>
        <v>63.755791488620162</v>
      </c>
    </row>
    <row r="4" spans="1:13" x14ac:dyDescent="0.3">
      <c r="A4" s="5" t="str">
        <f t="shared" ref="A4:A53" si="4">A3</f>
        <v>STEM</v>
      </c>
      <c r="B4" s="5" t="str">
        <f t="shared" ref="B4:B60" ca="1" si="5">B3</f>
        <v>STEM_to_Premise_AGS_1001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10.18233293053774</v>
      </c>
      <c r="G4" s="1" cm="1">
        <f t="array" ref="G4">SUMPRODUCT(("RNWWOD1"=[1]OUT_PrimaryEnergyCons!$A$1:$A$1000)*1,[1]OUT_PrimaryEnergyCons!E$1:E$1000)</f>
        <v>11.152943014830498</v>
      </c>
      <c r="H4" s="1" cm="1">
        <f t="array" ref="H4">SUMPRODUCT(("RNWWOD1"=[1]OUT_PrimaryEnergyCons!$A$1:$A$1000)*1,[1]OUT_PrimaryEnergyCons!F$1:F$1000)</f>
        <v>12.608858702238047</v>
      </c>
      <c r="I4" s="1" cm="1">
        <f t="array" ref="I4">SUMPRODUCT(("RNWWOD1"=[1]OUT_PrimaryEnergyCons!$A$1:$A$1000)*1,[1]OUT_PrimaryEnergyCons!G$1:G$1000)</f>
        <v>15.03539311812591</v>
      </c>
      <c r="J4" s="1" cm="1">
        <f t="array" ref="J4">SUMPRODUCT(("RNWWOD1"=[1]OUT_PrimaryEnergyCons!$A$1:$A$1000)*1,[1]OUT_PrimaryEnergyCons!H$1:H$1000)</f>
        <v>17.461923207418291</v>
      </c>
      <c r="K4" s="1" cm="1">
        <f t="array" ref="K4">SUMPRODUCT(("RNWWOD1"=[1]OUT_PrimaryEnergyCons!$A$1:$A$1000)*1,[1]OUT_PrimaryEnergyCons!I$1:I$1000)</f>
        <v>17.461950453047894</v>
      </c>
    </row>
    <row r="5" spans="1:13" x14ac:dyDescent="0.3">
      <c r="A5" s="5" t="str">
        <f t="shared" si="4"/>
        <v>STEM</v>
      </c>
      <c r="B5" s="5" t="str">
        <f t="shared" ca="1" si="5"/>
        <v>STEM_to_Premise_AGS_1001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7.459209612239861</v>
      </c>
      <c r="G5" s="1" cm="1">
        <f t="array" ref="G5">SUMPRODUCT(("RNWWOD2"=[1]OUT_PrimaryEnergyCons!$A$1:$A$1000)*1,[1]OUT_PrimaryEnergyCons!E$1:E$1000)</f>
        <v>8.003032068528606</v>
      </c>
      <c r="H5" s="1" cm="1">
        <f t="array" ref="H5">SUMPRODUCT(("RNWWOD2"=[1]OUT_PrimaryEnergyCons!$A$1:$A$1000)*1,[1]OUT_PrimaryEnergyCons!F$1:F$1000)</f>
        <v>8.8187669062903886</v>
      </c>
      <c r="I5" s="1" cm="1">
        <f t="array" ref="I5">SUMPRODUCT(("RNWWOD2"=[1]OUT_PrimaryEnergyCons!$A$1:$A$1000)*1,[1]OUT_PrimaryEnergyCons!G$1:G$1000)</f>
        <v>10.178333574477691</v>
      </c>
      <c r="J5" s="1" cm="1">
        <f t="array" ref="J5">SUMPRODUCT(("RNWWOD2"=[1]OUT_PrimaryEnergyCons!$A$1:$A$1000)*1,[1]OUT_PrimaryEnergyCons!H$1:H$1000)</f>
        <v>10.230788323950195</v>
      </c>
      <c r="K5" s="1" cm="1">
        <f t="array" ref="K5">SUMPRODUCT(("RNWWOD2"=[1]OUT_PrimaryEnergyCons!$A$1:$A$1000)*1,[1]OUT_PrimaryEnergyCons!I$1:I$1000)</f>
        <v>7.6166022002766631</v>
      </c>
      <c r="M5" s="1"/>
    </row>
    <row r="6" spans="1:13" x14ac:dyDescent="0.3">
      <c r="A6" s="5" t="str">
        <f t="shared" si="4"/>
        <v>STEM</v>
      </c>
      <c r="B6" s="5" t="str">
        <f t="shared" ca="1" si="5"/>
        <v>STEM_to_Premise_AGS_1001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2.6225204589896007</v>
      </c>
      <c r="G6" s="1" cm="1">
        <f t="array" ref="G6">SUMPRODUCT(("RNWWOD3"=[1]OUT_PrimaryEnergyCons!$A$1:$A$1000)*1,[1]OUT_PrimaryEnergyCons!E$1:E$1000)</f>
        <v>3.2649912164710408</v>
      </c>
      <c r="H6" s="1" cm="1">
        <f t="array" ref="H6">SUMPRODUCT(("RNWWOD3"=[1]OUT_PrimaryEnergyCons!$A$1:$A$1000)*1,[1]OUT_PrimaryEnergyCons!F$1:F$1000)</f>
        <v>4.2287040769828543</v>
      </c>
      <c r="I6" s="1" cm="1">
        <f t="array" ref="I6">SUMPRODUCT(("RNWWOD3"=[1]OUT_PrimaryEnergyCons!$A$1:$A$1000)*1,[1]OUT_PrimaryEnergyCons!G$1:G$1000)</f>
        <v>5.8349041857786785</v>
      </c>
      <c r="J6" s="1" cm="1">
        <f t="array" ref="J6">SUMPRODUCT(("RNWWOD3"=[1]OUT_PrimaryEnergyCons!$A$1:$A$1000)*1,[1]OUT_PrimaryEnergyCons!H$1:H$1000)</f>
        <v>6.3806170414613046</v>
      </c>
      <c r="K6" s="1" cm="1">
        <f t="array" ref="K6">SUMPRODUCT(("RNWWOD3"=[1]OUT_PrimaryEnergyCons!$A$1:$A$1000)*1,[1]OUT_PrimaryEnergyCons!I$1:I$1000)</f>
        <v>4.2596995260914889</v>
      </c>
      <c r="M6" s="1"/>
    </row>
    <row r="7" spans="1:13" x14ac:dyDescent="0.3">
      <c r="A7" s="5" t="str">
        <f t="shared" si="4"/>
        <v>STEM</v>
      </c>
      <c r="B7" s="5" t="str">
        <f t="shared" ca="1" si="5"/>
        <v>STEM_to_Premise_AGS_1001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24.505893251588727</v>
      </c>
      <c r="G7" s="1" cm="1">
        <f t="array" ref="G7">SUMPRODUCT(("RNWWOD4"=[1]OUT_PrimaryEnergyCons!$A$1:$A$1000)*1+("RNWWOD5"=[1]OUT_PrimaryEnergyCons!$A$1:$A$1000)*1,[1]OUT_PrimaryEnergyCons!E$1:E$1000)</f>
        <v>23.643824887258582</v>
      </c>
      <c r="H7" s="1" cm="1">
        <f t="array" ref="H7">SUMPRODUCT(("RNWWOD4"=[1]OUT_PrimaryEnergyCons!$A$1:$A$1000)*1+("RNWWOD5"=[1]OUT_PrimaryEnergyCons!$A$1:$A$1000)*1,[1]OUT_PrimaryEnergyCons!F$1:F$1000)</f>
        <v>20.409322582401813</v>
      </c>
      <c r="I7" s="1" cm="1">
        <f t="array" ref="I7">SUMPRODUCT(("RNWWOD4"=[1]OUT_PrimaryEnergyCons!$A$1:$A$1000)*1+("RNWWOD5"=[1]OUT_PrimaryEnergyCons!$A$1:$A$1000)*1,[1]OUT_PrimaryEnergyCons!G$1:G$1000)</f>
        <v>16.789865685876187</v>
      </c>
      <c r="J7" s="1" cm="1">
        <f t="array" ref="J7">SUMPRODUCT(("RNWWOD4"=[1]OUT_PrimaryEnergyCons!$A$1:$A$1000)*1+("RNWWOD5"=[1]OUT_PrimaryEnergyCons!$A$1:$A$1000)*1,[1]OUT_PrimaryEnergyCons!H$1:H$1000)</f>
        <v>14.043174028804483</v>
      </c>
      <c r="K7" s="1" cm="1">
        <f t="array" ref="K7">SUMPRODUCT(("RNWWOD4"=[1]OUT_PrimaryEnergyCons!$A$1:$A$1000)*1+("RNWWOD5"=[1]OUT_PrimaryEnergyCons!$A$1:$A$1000)*1,[1]OUT_PrimaryEnergyCons!I$1:I$1000)</f>
        <v>34.417539309204116</v>
      </c>
      <c r="M7" s="1"/>
    </row>
    <row r="8" spans="1:13" x14ac:dyDescent="0.3">
      <c r="A8" s="5" t="str">
        <f t="shared" si="4"/>
        <v>STEM</v>
      </c>
      <c r="B8" s="5" t="str">
        <f t="shared" ca="1" si="5"/>
        <v>STEM_to_Premise_AGS_1001</v>
      </c>
      <c r="C8" s="5" t="str">
        <f t="shared" si="6"/>
        <v>CH</v>
      </c>
      <c r="D8" t="s">
        <v>772</v>
      </c>
      <c r="E8" t="s">
        <v>8</v>
      </c>
      <c r="F8" s="1">
        <f>SUM(F9:F10)</f>
        <v>69.39308008627539</v>
      </c>
      <c r="G8" s="1">
        <f t="shared" ref="G8:K8" si="7">SUM(G9:G10)</f>
        <v>69.66350114314028</v>
      </c>
      <c r="H8" s="1">
        <f t="shared" si="7"/>
        <v>69.270599143831731</v>
      </c>
      <c r="I8" s="1">
        <f t="shared" si="7"/>
        <v>68.821131529186658</v>
      </c>
      <c r="J8" s="1">
        <f t="shared" si="7"/>
        <v>68.942116116135196</v>
      </c>
      <c r="K8" s="1">
        <f t="shared" si="7"/>
        <v>70.353531005338681</v>
      </c>
      <c r="M8" s="1"/>
    </row>
    <row r="9" spans="1:13" x14ac:dyDescent="0.3">
      <c r="A9" s="5" t="str">
        <f t="shared" si="4"/>
        <v>STEM</v>
      </c>
      <c r="B9" s="5" t="str">
        <f t="shared" ca="1" si="5"/>
        <v>STEM_to_Premise_AGS_1001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35.611905722618843</v>
      </c>
      <c r="G9" s="1" cm="1">
        <f t="array" ref="G9">SUMPRODUCT(("RNNWWST1"=[1]OUT_PrimaryEnergyCons!$A$1:$A$1000)*1,[1]OUT_PrimaryEnergyCons!E$1:E$1000)</f>
        <v>35.882394058637757</v>
      </c>
      <c r="H9" s="1" cm="1">
        <f t="array" ref="H9">SUMPRODUCT(("RNNWWST1"=[1]OUT_PrimaryEnergyCons!$A$1:$A$1000)*1,[1]OUT_PrimaryEnergyCons!F$1:F$1000)</f>
        <v>35.489493977498917</v>
      </c>
      <c r="I9" s="1" cm="1">
        <f t="array" ref="I9">SUMPRODUCT(("RNNWWST1"=[1]OUT_PrimaryEnergyCons!$A$1:$A$1000)*1,[1]OUT_PrimaryEnergyCons!G$1:G$1000)</f>
        <v>35.039980523691106</v>
      </c>
      <c r="J9" s="1" cm="1">
        <f t="array" ref="J9">SUMPRODUCT(("RNNWWST1"=[1]OUT_PrimaryEnergyCons!$A$1:$A$1000)*1,[1]OUT_PrimaryEnergyCons!H$1:H$1000)</f>
        <v>35.159516721465508</v>
      </c>
      <c r="K9" s="1" cm="1">
        <f t="array" ref="K9">SUMPRODUCT(("RNNWWST1"=[1]OUT_PrimaryEnergyCons!$A$1:$A$1000)*1,[1]OUT_PrimaryEnergyCons!I$1:I$1000)</f>
        <v>35.603201034020763</v>
      </c>
    </row>
    <row r="10" spans="1:13" x14ac:dyDescent="0.3">
      <c r="A10" s="5" t="str">
        <f t="shared" si="4"/>
        <v>STEM</v>
      </c>
      <c r="B10" s="5" t="str">
        <f t="shared" ca="1" si="5"/>
        <v>STEM_to_Premise_AGS_1001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33.781174363656547</v>
      </c>
      <c r="G10" s="1" cm="1">
        <f t="array" ref="G10">SUMPRODUCT(("RNWWST1"=[1]OUT_PrimaryEnergyCons!$A$1:$A$1000)*1,[1]OUT_PrimaryEnergyCons!E$1:E$1000)</f>
        <v>33.781107084502516</v>
      </c>
      <c r="H10" s="1" cm="1">
        <f t="array" ref="H10">SUMPRODUCT(("RNWWST1"=[1]OUT_PrimaryEnergyCons!$A$1:$A$1000)*1,[1]OUT_PrimaryEnergyCons!F$1:F$1000)</f>
        <v>33.781105166332814</v>
      </c>
      <c r="I10" s="1" cm="1">
        <f t="array" ref="I10">SUMPRODUCT(("RNWWST1"=[1]OUT_PrimaryEnergyCons!$A$1:$A$1000)*1,[1]OUT_PrimaryEnergyCons!G$1:G$1000)</f>
        <v>33.781151005495545</v>
      </c>
      <c r="J10" s="1" cm="1">
        <f t="array" ref="J10">SUMPRODUCT(("RNWWST1"=[1]OUT_PrimaryEnergyCons!$A$1:$A$1000)*1,[1]OUT_PrimaryEnergyCons!H$1:H$1000)</f>
        <v>33.782599394669681</v>
      </c>
      <c r="K10" s="1" cm="1">
        <f t="array" ref="K10">SUMPRODUCT(("RNWWST1"=[1]OUT_PrimaryEnergyCons!$A$1:$A$1000)*1,[1]OUT_PrimaryEnergyCons!I$1:I$1000)</f>
        <v>34.750329971317917</v>
      </c>
      <c r="M10" s="1"/>
    </row>
    <row r="11" spans="1:13" x14ac:dyDescent="0.3">
      <c r="A11" s="5" t="str">
        <f t="shared" si="4"/>
        <v>STEM</v>
      </c>
      <c r="B11" s="5" t="str">
        <f t="shared" ca="1" si="5"/>
        <v>STEM_to_Premise_AGS_1001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3.7980985185794487</v>
      </c>
      <c r="G11" s="1" cm="1">
        <f t="array" ref="G11">SUMPRODUCT(("mnr"=[1]OUT_PrimaryEnergyCons!$C$1:$C$1000)*1,[1]OUT_PrimaryEnergyCons!E$1:E$1000)</f>
        <v>11.343409170656656</v>
      </c>
      <c r="H11" s="1" cm="1">
        <f t="array" ref="H11">SUMPRODUCT(("mnr"=[1]OUT_PrimaryEnergyCons!$C$1:$C$1000)*1,[1]OUT_PrimaryEnergyCons!F$1:F$1000)</f>
        <v>15.007078259518499</v>
      </c>
      <c r="I11" s="1" cm="1">
        <f t="array" ref="I11">SUMPRODUCT(("mnr"=[1]OUT_PrimaryEnergyCons!$C$1:$C$1000)*1,[1]OUT_PrimaryEnergyCons!G$1:G$1000)</f>
        <v>16.076830816969238</v>
      </c>
      <c r="J11" s="1" cm="1">
        <f t="array" ref="J11">SUMPRODUCT(("mnr"=[1]OUT_PrimaryEnergyCons!$C$1:$C$1000)*1,[1]OUT_PrimaryEnergyCons!H$1:H$1000)</f>
        <v>16.154001048779897</v>
      </c>
      <c r="K11" s="1" cm="1">
        <f t="array" ref="K11">SUMPRODUCT(("mnr"=[1]OUT_PrimaryEnergyCons!$C$1:$C$1000)*1,[1]OUT_PrimaryEnergyCons!I$1:I$1000)</f>
        <v>26.999944804628925</v>
      </c>
    </row>
    <row r="12" spans="1:13" x14ac:dyDescent="0.3">
      <c r="A12" s="5" t="str">
        <f t="shared" si="4"/>
        <v>STEM</v>
      </c>
      <c r="B12" s="5" t="str">
        <f t="shared" ca="1" si="5"/>
        <v>STEM_to_Premise_AGS_1001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149.43050496960552</v>
      </c>
      <c r="G12" s="1">
        <f t="shared" ref="G12:K12" si="8">SUM(G13:G15)</f>
        <v>125.63288357309223</v>
      </c>
      <c r="H12" s="1">
        <f t="shared" si="8"/>
        <v>141.17351814185449</v>
      </c>
      <c r="I12" s="1">
        <f t="shared" si="8"/>
        <v>150.49355170444576</v>
      </c>
      <c r="J12" s="1">
        <f t="shared" si="8"/>
        <v>151.75484980798819</v>
      </c>
      <c r="K12" s="1">
        <f t="shared" si="8"/>
        <v>152.64640908835298</v>
      </c>
    </row>
    <row r="13" spans="1:13" x14ac:dyDescent="0.3">
      <c r="A13" s="5" t="str">
        <f t="shared" si="4"/>
        <v>STEM</v>
      </c>
      <c r="B13" s="5" t="str">
        <f t="shared" ca="1" si="5"/>
        <v>STEM_to_Premise_AGS_1001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66.745686222086832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49.798805900391031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68.516984599325454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70.214179508029574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72.534969185489231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69.178595620186883</v>
      </c>
    </row>
    <row r="14" spans="1:13" x14ac:dyDescent="0.3">
      <c r="A14" s="5" t="str">
        <f t="shared" si="4"/>
        <v>STEM</v>
      </c>
      <c r="B14" s="5" t="str">
        <f t="shared" ca="1" si="5"/>
        <v>STEM_to_Premise_AGS_1001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66.632412490437474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55.764025743850809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65.568409559565453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64.485124365418102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62.778218571775682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66.134622601540201</v>
      </c>
    </row>
    <row r="15" spans="1:13" x14ac:dyDescent="0.3">
      <c r="A15" s="5" t="str">
        <f t="shared" si="4"/>
        <v>STEM</v>
      </c>
      <c r="B15" s="5" t="str">
        <f t="shared" ca="1" si="5"/>
        <v>STEM_to_Premise_AGS_1001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16.052406257081206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20.07005192885039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7.0881239829636069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15.794247830998112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16.441662050723252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17.333190866625902</v>
      </c>
    </row>
    <row r="16" spans="1:13" x14ac:dyDescent="0.3">
      <c r="A16" s="5" t="str">
        <f t="shared" si="4"/>
        <v>STEM</v>
      </c>
      <c r="B16" s="5" t="str">
        <f t="shared" ca="1" si="5"/>
        <v>STEM_to_Premise_AGS_1001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16.523634030170204</v>
      </c>
      <c r="H16" s="1" cm="1">
        <f t="array" ref="H16">SUMPRODUCT(ISNUMBER(SEARCH("SOL",[1]OUT_PrimaryEnergyCons!$C$1:$C$1000))*1,[1]OUT_PrimaryEnergyCons!F$1:F$1000)</f>
        <v>32.523316712796365</v>
      </c>
      <c r="I16" s="1" cm="1">
        <f t="array" ref="I16">SUMPRODUCT(ISNUMBER(SEARCH("SOL",[1]OUT_PrimaryEnergyCons!$C$1:$C$1000))*1,[1]OUT_PrimaryEnergyCons!G$1:G$1000)</f>
        <v>40.666208480874239</v>
      </c>
      <c r="J16" s="1" cm="1">
        <f t="array" ref="J16">SUMPRODUCT(ISNUMBER(SEARCH("SOL",[1]OUT_PrimaryEnergyCons!$C$1:$C$1000))*1,[1]OUT_PrimaryEnergyCons!H$1:H$1000)</f>
        <v>84.598808374354405</v>
      </c>
      <c r="K16" s="1" cm="1">
        <f t="array" ref="K16">SUMPRODUCT(ISNUMBER(SEARCH("SOL",[1]OUT_PrimaryEnergyCons!$C$1:$C$1000))*1,[1]OUT_PrimaryEnergyCons!I$1:I$1000)</f>
        <v>137.67066963423764</v>
      </c>
    </row>
    <row r="17" spans="1:18" x14ac:dyDescent="0.3">
      <c r="A17" s="5" t="str">
        <f t="shared" si="4"/>
        <v>STEM</v>
      </c>
      <c r="B17" s="5" t="str">
        <f t="shared" ca="1" si="5"/>
        <v>STEM_to_Premise_AGS_1001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0.52403134045119815</v>
      </c>
      <c r="G17" s="1" cm="1">
        <f t="array" ref="G17">SUMPRODUCT(ISNUMBER(SEARCH("wnd",[1]OUT_PrimaryEnergyCons!$C$1:$C$1000))*1,[1]OUT_PrimaryEnergyCons!E$1:E$1000)</f>
        <v>0.5453241836159809</v>
      </c>
      <c r="H17" s="1" cm="1">
        <f t="array" ref="H17">SUMPRODUCT(ISNUMBER(SEARCH("wnd",[1]OUT_PrimaryEnergyCons!$C$1:$C$1000))*1,[1]OUT_PrimaryEnergyCons!F$1:F$1000)</f>
        <v>1.9631924203612472</v>
      </c>
      <c r="I17" s="1" cm="1">
        <f t="array" ref="I17">SUMPRODUCT(ISNUMBER(SEARCH("wnd",[1]OUT_PrimaryEnergyCons!$C$1:$C$1000))*1,[1]OUT_PrimaryEnergyCons!G$1:G$1000)</f>
        <v>5.5150649431784489</v>
      </c>
      <c r="J17" s="1" cm="1">
        <f t="array" ref="J17">SUMPRODUCT(ISNUMBER(SEARCH("wnd",[1]OUT_PrimaryEnergyCons!$C$1:$C$1000))*1,[1]OUT_PrimaryEnergyCons!H$1:H$1000)</f>
        <v>15.505449466991973</v>
      </c>
      <c r="K17" s="1" cm="1">
        <f t="array" ref="K17">SUMPRODUCT(ISNUMBER(SEARCH("wnd",[1]OUT_PrimaryEnergyCons!$C$1:$C$1000))*1,[1]OUT_PrimaryEnergyCons!I$1:I$1000)</f>
        <v>30.634904166466416</v>
      </c>
    </row>
    <row r="18" spans="1:18" x14ac:dyDescent="0.3">
      <c r="A18" s="5" t="str">
        <f t="shared" si="4"/>
        <v>STEM</v>
      </c>
      <c r="B18" s="5" t="str">
        <f t="shared" ca="1" si="5"/>
        <v>STEM_to_Premise_AGS_1001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18.873033281126748</v>
      </c>
      <c r="G18" s="1">
        <f>[1]Overview!C$9-G19</f>
        <v>22.218059779034775</v>
      </c>
      <c r="H18" s="1">
        <f>[1]Overview!D$9-H19</f>
        <v>28.371185896368146</v>
      </c>
      <c r="I18" s="1">
        <f>[1]Overview!E$9-I19</f>
        <v>35.216455924481487</v>
      </c>
      <c r="J18" s="1">
        <f>[1]Overview!F$9-J19</f>
        <v>43.767686688746828</v>
      </c>
      <c r="K18" s="1">
        <f>[1]Overview!G$9-K19</f>
        <v>72.135212939842575</v>
      </c>
    </row>
    <row r="19" spans="1:18" x14ac:dyDescent="0.3">
      <c r="A19" s="5" t="str">
        <f t="shared" si="4"/>
        <v>STEM</v>
      </c>
      <c r="B19" s="5" t="str">
        <f t="shared" ca="1" si="5"/>
        <v>STEM_to_Premise_AGS_1001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2.7228917686168298E-2</v>
      </c>
      <c r="J19" s="1">
        <f>+[1]Overview!F$28</f>
        <v>2.82840498419435E-2</v>
      </c>
      <c r="K19" s="1">
        <f>+[1]Overview!G$28</f>
        <v>4.1631263513762992E-2</v>
      </c>
    </row>
    <row r="20" spans="1:18" x14ac:dyDescent="0.3">
      <c r="A20" s="9" t="str">
        <f t="shared" si="4"/>
        <v>STEM</v>
      </c>
      <c r="B20" s="9" t="str">
        <f t="shared" ca="1" si="5"/>
        <v>STEM_to_Premise_AGS_1001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780.88807542433642</v>
      </c>
      <c r="G20" s="3">
        <f t="shared" si="9"/>
        <v>703.28722874162474</v>
      </c>
      <c r="H20" s="3">
        <f t="shared" si="9"/>
        <v>616.34212871531281</v>
      </c>
      <c r="I20" s="3">
        <f t="shared" si="9"/>
        <v>522.06723433241757</v>
      </c>
      <c r="J20" s="3">
        <f t="shared" si="9"/>
        <v>308.51018048191543</v>
      </c>
      <c r="K20" s="3">
        <f t="shared" si="9"/>
        <v>107.85509137584282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ca="1" si="5"/>
        <v>STEM_to_Premise_AGS_1001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3.6600176779230651</v>
      </c>
      <c r="G21" s="1" cm="1">
        <f t="array" ref="G21">SUMPRODUCT(("COA"=[1]OUT_PrimaryEnergyCons!$C$4:$C$10000)*1,[1]OUT_PrimaryEnergyCons!E$4:E$10000)</f>
        <v>3.5647281963088813</v>
      </c>
      <c r="H21" s="1" cm="1">
        <f t="array" ref="H21">SUMPRODUCT(("COA"=[1]OUT_PrimaryEnergyCons!$C$4:$C$10000)*1,[1]OUT_PrimaryEnergyCons!F$4:F$10000)</f>
        <v>7.3609440074304158E-2</v>
      </c>
      <c r="I21" s="1" cm="1">
        <f t="array" ref="I21">SUMPRODUCT(("COA"=[1]OUT_PrimaryEnergyCons!$C$4:$C$10000)*1,[1]OUT_PrimaryEnergyCons!G$4:G$10000)</f>
        <v>1.3373031066276918E-2</v>
      </c>
      <c r="J21" s="1" cm="1">
        <f t="array" ref="J21">SUMPRODUCT(("COA"=[1]OUT_PrimaryEnergyCons!$C$4:$C$10000)*1,[1]OUT_PrimaryEnergyCons!H$4:H$10000)</f>
        <v>7.6935207567781364E-3</v>
      </c>
      <c r="K21" s="1" cm="1">
        <f t="array" ref="K21">SUMPRODUCT(("COA"=[1]OUT_PrimaryEnergyCons!$C$4:$C$10000)*1,[1]OUT_PrimaryEnergyCons!I$4:I$10000)</f>
        <v>2.23394038220556E-3</v>
      </c>
    </row>
    <row r="22" spans="1:18" x14ac:dyDescent="0.3">
      <c r="A22" s="5" t="str">
        <f t="shared" si="4"/>
        <v>STEM</v>
      </c>
      <c r="B22" s="5" t="str">
        <f t="shared" ca="1" si="5"/>
        <v>STEM_to_Premise_AGS_1001</v>
      </c>
      <c r="C22" s="5" t="str">
        <f t="shared" si="6"/>
        <v>CH</v>
      </c>
      <c r="D22" t="s">
        <v>780</v>
      </c>
      <c r="E22" t="s">
        <v>8</v>
      </c>
      <c r="F22" s="1">
        <f>F23+F29</f>
        <v>311.32424123900523</v>
      </c>
      <c r="G22" s="1">
        <f t="shared" ref="G22:K22" si="10">G23+G29</f>
        <v>288.91144566027248</v>
      </c>
      <c r="H22" s="1">
        <f t="shared" si="10"/>
        <v>251.31420653243563</v>
      </c>
      <c r="I22" s="1">
        <f t="shared" si="10"/>
        <v>180.51635592692693</v>
      </c>
      <c r="J22" s="1">
        <f t="shared" si="10"/>
        <v>86.67494622572039</v>
      </c>
      <c r="K22" s="1">
        <f t="shared" si="10"/>
        <v>22.242322400151867</v>
      </c>
    </row>
    <row r="23" spans="1:18" x14ac:dyDescent="0.3">
      <c r="A23" s="5" t="str">
        <f t="shared" ref="A23" si="11">A22</f>
        <v>STEM</v>
      </c>
      <c r="B23" s="5" t="str">
        <f t="shared" ref="B23" ca="1" si="12">B22</f>
        <v>STEM_to_Premise_AGS_1001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304.28622795153268</v>
      </c>
      <c r="G23" s="1">
        <f t="shared" ref="G23:K23" si="14">SUM(G24:G28)</f>
        <v>281.52418334300154</v>
      </c>
      <c r="H23" s="1">
        <f t="shared" si="14"/>
        <v>244.57144650965685</v>
      </c>
      <c r="I23" s="1">
        <f t="shared" si="14"/>
        <v>174.8496031589919</v>
      </c>
      <c r="J23" s="1">
        <f t="shared" si="14"/>
        <v>78.381680364899978</v>
      </c>
      <c r="K23" s="1">
        <f t="shared" si="14"/>
        <v>0</v>
      </c>
    </row>
    <row r="24" spans="1:18" x14ac:dyDescent="0.3">
      <c r="A24" s="5" t="str">
        <f>A22</f>
        <v>STEM</v>
      </c>
      <c r="B24" s="5" t="str">
        <f ca="1">B22</f>
        <v>STEM_to_Premise_AGS_1001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101.94429706986604</v>
      </c>
      <c r="G24" s="1" cm="1">
        <f t="array" ref="G24">SUMPRODUCT(("LFO"=[1]OUT_PrimaryEnergyCons!$C$4:$C$10000)*1,[1]OUT_PrimaryEnergyCons!E$4:E$10000)</f>
        <v>90.983646564171892</v>
      </c>
      <c r="H24" s="1" cm="1">
        <f t="array" ref="H24">SUMPRODUCT(("LFO"=[1]OUT_PrimaryEnergyCons!$C$4:$C$10000)*1,[1]OUT_PrimaryEnergyCons!F$4:F$10000)</f>
        <v>80.005189513364144</v>
      </c>
      <c r="I24" s="1" cm="1">
        <f t="array" ref="I24">SUMPRODUCT(("LFO"=[1]OUT_PrimaryEnergyCons!$C$4:$C$10000)*1,[1]OUT_PrimaryEnergyCons!G$4:G$10000)</f>
        <v>69.130952295624965</v>
      </c>
      <c r="J24" s="1" cm="1">
        <f t="array" ref="J24">SUMPRODUCT(("LFO"=[1]OUT_PrimaryEnergyCons!$C$4:$C$10000)*1,[1]OUT_PrimaryEnergyCons!H$4:H$10000)</f>
        <v>34.985784858896324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ca="1" si="5"/>
        <v>STEM_to_Premise_AGS_1001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2.7763780173150447</v>
      </c>
      <c r="G25" s="1" cm="1">
        <f t="array" ref="G25">SUMPRODUCT(("HFO"=[1]OUT_PrimaryEnergyCons!$C$4:$C$10000)*1,[1]OUT_PrimaryEnergyCons!E$4:E$10000)</f>
        <v>4.1413309748537805E-3</v>
      </c>
      <c r="H25" s="1" cm="1">
        <f t="array" ref="H25">SUMPRODUCT(("HFO"=[1]OUT_PrimaryEnergyCons!$C$4:$C$10000)*1,[1]OUT_PrimaryEnergyCons!F$4:F$10000)</f>
        <v>9.905369205339621E-3</v>
      </c>
      <c r="I25" s="1" cm="1">
        <f t="array" ref="I25">SUMPRODUCT(("HFO"=[1]OUT_PrimaryEnergyCons!$C$4:$C$10000)*1,[1]OUT_PrimaryEnergyCons!G$4:G$10000)</f>
        <v>5.9295116143430636E-3</v>
      </c>
      <c r="J25" s="1" cm="1">
        <f t="array" ref="J25">SUMPRODUCT(("HFO"=[1]OUT_PrimaryEnergyCons!$C$4:$C$10000)*1,[1]OUT_PrimaryEnergyCons!H$4:H$10000)</f>
        <v>9.5988184957003699E-3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ca="1" si="5"/>
        <v>STEM_to_Premise_AGS_1001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119.00971094351624</v>
      </c>
      <c r="G26" s="1" cm="1">
        <f t="array" ref="G26">SUMPRODUCT(("DSL"=[1]OUT_PrimaryEnergyCons!$C$4:$C$10000)*1,[1]OUT_PrimaryEnergyCons!E$4:E$10000)</f>
        <v>110.32958031603118</v>
      </c>
      <c r="H26" s="1" cm="1">
        <f t="array" ref="H26">SUMPRODUCT(("DSL"=[1]OUT_PrimaryEnergyCons!$C$4:$C$10000)*1,[1]OUT_PrimaryEnergyCons!F$4:F$10000)</f>
        <v>89.16602049260996</v>
      </c>
      <c r="I26" s="1" cm="1">
        <f t="array" ref="I26">SUMPRODUCT(("DSL"=[1]OUT_PrimaryEnergyCons!$C$4:$C$10000)*1,[1]OUT_PrimaryEnergyCons!G$4:G$10000)</f>
        <v>61.83075655640792</v>
      </c>
      <c r="J26" s="1" cm="1">
        <f t="array" ref="J26">SUMPRODUCT(("DSL"=[1]OUT_PrimaryEnergyCons!$C$4:$C$10000)*1,[1]OUT_PrimaryEnergyCons!H$4:H$10000)</f>
        <v>36.160584506356962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ca="1" si="5"/>
        <v>STEM_to_Premise_AGS_1001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79.446456554456205</v>
      </c>
      <c r="G27" s="1" cm="1">
        <f t="array" ref="G27">SUMPRODUCT(("GSL"=[1]OUT_PrimaryEnergyCons!$C$4:$C$10000)*1,[1]OUT_PrimaryEnergyCons!E$4:E$10000)</f>
        <v>78.80160024826985</v>
      </c>
      <c r="H27" s="1" cm="1">
        <f t="array" ref="H27">SUMPRODUCT(("GSL"=[1]OUT_PrimaryEnergyCons!$C$4:$C$10000)*1,[1]OUT_PrimaryEnergyCons!F$4:F$10000)</f>
        <v>73.541371975161724</v>
      </c>
      <c r="I27" s="1" cm="1">
        <f t="array" ref="I27">SUMPRODUCT(("GSL"=[1]OUT_PrimaryEnergyCons!$C$4:$C$10000)*1,[1]OUT_PrimaryEnergyCons!G$4:G$10000)</f>
        <v>41.447109547735657</v>
      </c>
      <c r="J27" s="1" cm="1">
        <f t="array" ref="J27">SUMPRODUCT(("GSL"=[1]OUT_PrimaryEnergyCons!$C$4:$C$10000)*1,[1]OUT_PrimaryEnergyCons!H$4:H$10000)</f>
        <v>5.6416872348539755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5">A27</f>
        <v>STEM</v>
      </c>
      <c r="B28" s="5" t="str">
        <f t="shared" ref="B28" ca="1" si="16">B27</f>
        <v>STEM_to_Premise_AGS_1001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2.4348552476090308</v>
      </c>
      <c r="J28" s="1" cm="1">
        <f t="array" ref="J28">SUMPRODUCT(("KER"=[1]OUT_PrimaryEnergyCons!$C$4:$C$10000)*1,[1]OUT_PrimaryEnergyCons!H$4:H$10000)</f>
        <v>1.5840249462970015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ca="1">B48</f>
        <v>STEM_to_Premise_AGS_1001</v>
      </c>
      <c r="C29" s="5" t="str">
        <f>C48</f>
        <v>CH</v>
      </c>
      <c r="D29" t="s">
        <v>782</v>
      </c>
      <c r="E29" t="s">
        <v>8</v>
      </c>
      <c r="F29" s="1">
        <f>SUM(F30:F31)</f>
        <v>7.0380132874725518</v>
      </c>
      <c r="G29" s="1">
        <f t="shared" ref="G29:K29" si="18">SUM(G30:G31)</f>
        <v>7.38726231727094</v>
      </c>
      <c r="H29" s="1">
        <f t="shared" si="18"/>
        <v>6.7427600227787865</v>
      </c>
      <c r="I29" s="1">
        <f t="shared" si="18"/>
        <v>5.6667527679350478</v>
      </c>
      <c r="J29" s="1">
        <f t="shared" si="18"/>
        <v>8.2932658608204068</v>
      </c>
      <c r="K29" s="1">
        <f t="shared" si="18"/>
        <v>22.242322400151867</v>
      </c>
    </row>
    <row r="30" spans="1:18" x14ac:dyDescent="0.3">
      <c r="A30" s="5" t="str">
        <f>A35</f>
        <v>STEM</v>
      </c>
      <c r="B30" s="5" t="str">
        <f ca="1">B35</f>
        <v>STEM_to_Premise_AGS_1001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2.6038613668855617</v>
      </c>
      <c r="G30" s="1" cm="1">
        <f t="array" ref="G30">SUMPRODUCT(ISNUMBER(SEARCH("IMPBDS",[1]OUT_SyntheticFuels!$C$4:$C$1000))*1,("Var_Fout"=[1]OUT_SyntheticFuels!$B$4:$B$1000)*1,[1]OUT_SyntheticFuels!F$4:F$1000)</f>
        <v>2.8240632721294099</v>
      </c>
      <c r="H30" s="1" cm="1">
        <f t="array" ref="H30">SUMPRODUCT(ISNUMBER(SEARCH("IMPBDS",[1]OUT_SyntheticFuels!$C$4:$C$1000))*1,("Var_Fout"=[1]OUT_SyntheticFuels!$B$4:$B$1000)*1,[1]OUT_SyntheticFuels!G$4:G$1000)</f>
        <v>2.4927675296830065</v>
      </c>
      <c r="I30" s="1" cm="1">
        <f t="array" ref="I30">SUMPRODUCT(ISNUMBER(SEARCH("IMPBDS",[1]OUT_SyntheticFuels!$C$4:$C$1000))*1,("Var_Fout"=[1]OUT_SyntheticFuels!$B$4:$B$1000)*1,[1]OUT_SyntheticFuels!H$4:H$1000)</f>
        <v>3.2627881970526134</v>
      </c>
      <c r="J30" s="1" cm="1">
        <f t="array" ref="J30">SUMPRODUCT(ISNUMBER(SEARCH("IMPBDS",[1]OUT_SyntheticFuels!$C$4:$C$1000))*1,("Var_Fout"=[1]OUT_SyntheticFuels!$B$4:$B$1000)*1,[1]OUT_SyntheticFuels!I$4:I$1000)</f>
        <v>3.408195667114446</v>
      </c>
      <c r="K30" s="1" cm="1">
        <f t="array" ref="K30">SUMPRODUCT(ISNUMBER(SEARCH("IMPBDS",[1]OUT_SyntheticFuels!$C$4:$C$1000))*1,("Var_Fout"=[1]OUT_SyntheticFuels!$B$4:$B$1000)*1,[1]OUT_SyntheticFuels!J$4:J$1000)</f>
        <v>17.8758769336557</v>
      </c>
    </row>
    <row r="31" spans="1:18" x14ac:dyDescent="0.3">
      <c r="A31" s="5" t="str">
        <f>A30</f>
        <v>STEM</v>
      </c>
      <c r="B31" s="5" t="str">
        <f ca="1">B30</f>
        <v>STEM_to_Premise_AGS_1001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4.4341519205869906</v>
      </c>
      <c r="G31" s="1" cm="1">
        <f t="array" ref="G31">SUMPRODUCT(ISNUMBER(SEARCH("IMPeth",[1]OUT_SyntheticFuels!$C$4:$C$1000))*1,("Var_Fout"=[1]OUT_SyntheticFuels!$B$4:$B$1000)*1,[1]OUT_SyntheticFuels!F$4:F$1000)</f>
        <v>4.5631990451415305</v>
      </c>
      <c r="H31" s="1" cm="1">
        <f t="array" ref="H31">SUMPRODUCT(ISNUMBER(SEARCH("IMPeth",[1]OUT_SyntheticFuels!$C$4:$C$1000))*1,("Var_Fout"=[1]OUT_SyntheticFuels!$B$4:$B$1000)*1,[1]OUT_SyntheticFuels!G$4:G$1000)</f>
        <v>4.24999249309578</v>
      </c>
      <c r="I31" s="1" cm="1">
        <f t="array" ref="I31">SUMPRODUCT(ISNUMBER(SEARCH("IMPeth",[1]OUT_SyntheticFuels!$C$4:$C$1000))*1,("Var_Fout"=[1]OUT_SyntheticFuels!$B$4:$B$1000)*1,[1]OUT_SyntheticFuels!H$4:H$1000)</f>
        <v>2.403964570882434</v>
      </c>
      <c r="J31" s="1" cm="1">
        <f t="array" ref="J31">SUMPRODUCT(ISNUMBER(SEARCH("IMPeth",[1]OUT_SyntheticFuels!$C$4:$C$1000))*1,("Var_Fout"=[1]OUT_SyntheticFuels!$B$4:$B$1000)*1,[1]OUT_SyntheticFuels!I$4:I$1000)</f>
        <v>4.8850701937059604</v>
      </c>
      <c r="K31" s="1" cm="1">
        <f t="array" ref="K31">SUMPRODUCT(ISNUMBER(SEARCH("IMPeth",[1]OUT_SyntheticFuels!$C$4:$C$1000))*1,("Var_Fout"=[1]OUT_SyntheticFuels!$B$4:$B$1000)*1,[1]OUT_SyntheticFuels!J$4:J$1000)</f>
        <v>4.3664454664961676</v>
      </c>
    </row>
    <row r="32" spans="1:18" x14ac:dyDescent="0.3">
      <c r="A32" s="5" t="str">
        <f>A29</f>
        <v>STEM</v>
      </c>
      <c r="B32" s="5" t="str">
        <f ca="1">B29</f>
        <v>STEM_to_Premise_AGS_1001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7.0380132874725518</v>
      </c>
      <c r="G32" s="1">
        <f t="shared" si="19"/>
        <v>7.38726231727094</v>
      </c>
      <c r="H32" s="1">
        <f t="shared" si="19"/>
        <v>6.7427600227787865</v>
      </c>
      <c r="I32" s="1">
        <f t="shared" si="19"/>
        <v>5.6667527679350478</v>
      </c>
      <c r="J32" s="1">
        <f t="shared" si="19"/>
        <v>7.8259872421941434</v>
      </c>
      <c r="K32" s="1">
        <f t="shared" si="19"/>
        <v>7.7746411336106132</v>
      </c>
    </row>
    <row r="33" spans="1:11" x14ac:dyDescent="0.3">
      <c r="A33" s="5" t="str">
        <f>A31</f>
        <v>STEM</v>
      </c>
      <c r="B33" s="5" t="str">
        <f ca="1">B31</f>
        <v>STEM_to_Premise_AGS_1001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2.6038613668855617</v>
      </c>
      <c r="G33" s="1">
        <f t="shared" si="20"/>
        <v>2.8240632721294099</v>
      </c>
      <c r="H33" s="1">
        <f t="shared" si="20"/>
        <v>2.4927675296830065</v>
      </c>
      <c r="I33" s="1">
        <f t="shared" si="20"/>
        <v>3.2627881970526134</v>
      </c>
      <c r="J33" s="1">
        <f>IF(J30-MAX(F30:I30)&lt;0,J30,MAX(F30:I30))</f>
        <v>3.2627881970526134</v>
      </c>
      <c r="K33" s="1">
        <f>IF(K30-MAX(F30:J30)&lt;0,K30,MAX(F30:J30))</f>
        <v>3.408195667114446</v>
      </c>
    </row>
    <row r="34" spans="1:11" x14ac:dyDescent="0.3">
      <c r="A34" s="5" t="str">
        <f>A33</f>
        <v>STEM</v>
      </c>
      <c r="B34" s="5" t="str">
        <f ca="1">B33</f>
        <v>STEM_to_Premise_AGS_1001</v>
      </c>
      <c r="C34" s="5" t="str">
        <f>C33</f>
        <v>CH</v>
      </c>
      <c r="D34" t="s">
        <v>534</v>
      </c>
      <c r="E34" t="s">
        <v>8</v>
      </c>
      <c r="F34" s="1">
        <f t="shared" si="20"/>
        <v>4.4341519205869906</v>
      </c>
      <c r="G34" s="1">
        <f t="shared" si="20"/>
        <v>4.5631990451415305</v>
      </c>
      <c r="H34" s="1">
        <f t="shared" si="20"/>
        <v>4.24999249309578</v>
      </c>
      <c r="I34" s="1">
        <f t="shared" si="20"/>
        <v>2.403964570882434</v>
      </c>
      <c r="J34" s="1">
        <f>IF(J31-MAX(F31:I31)&lt;0,J31,MAX(F31:I31))</f>
        <v>4.5631990451415305</v>
      </c>
      <c r="K34" s="1">
        <f>IF(K31-MAX(F31:J31)&lt;0,K31,MAX(F31:J31))</f>
        <v>4.3664454664961676</v>
      </c>
    </row>
    <row r="35" spans="1:11" x14ac:dyDescent="0.3">
      <c r="A35" s="5" t="str">
        <f>A32</f>
        <v>STEM</v>
      </c>
      <c r="B35" s="5" t="str">
        <f ca="1">B32</f>
        <v>STEM_to_Premise_AGS_1001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0.46727861862626252</v>
      </c>
      <c r="K35" s="1">
        <f t="shared" si="21"/>
        <v>14.467681266541254</v>
      </c>
    </row>
    <row r="36" spans="1:11" x14ac:dyDescent="0.3">
      <c r="A36" s="5" t="str">
        <f>A34</f>
        <v>STEM</v>
      </c>
      <c r="B36" s="5" t="str">
        <f ca="1">B34</f>
        <v>STEM_to_Premise_AGS_1001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0.14540747006183263</v>
      </c>
      <c r="K36" s="1">
        <f>K30-K33</f>
        <v>14.467681266541254</v>
      </c>
    </row>
    <row r="37" spans="1:11" x14ac:dyDescent="0.3">
      <c r="A37" s="5" t="str">
        <f>A36</f>
        <v>STEM</v>
      </c>
      <c r="B37" s="5" t="str">
        <f ca="1">B36</f>
        <v>STEM_to_Premise_AGS_1001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0.32187114856442989</v>
      </c>
      <c r="K37" s="1">
        <f>K31-K34</f>
        <v>0</v>
      </c>
    </row>
    <row r="38" spans="1:11" x14ac:dyDescent="0.3">
      <c r="A38" s="5"/>
      <c r="B38" s="5" t="str">
        <f ca="1">B37</f>
        <v>STEM_to_Premise_AGS_1001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ca="1" si="22"/>
        <v>STEM_to_Premise_AGS_1001</v>
      </c>
      <c r="C39" s="5" t="str">
        <f t="shared" si="22"/>
        <v>CH</v>
      </c>
      <c r="D39" t="s">
        <v>784</v>
      </c>
      <c r="E39" t="s">
        <v>8</v>
      </c>
      <c r="F39" s="1">
        <f>F40+F43</f>
        <v>117.79555893118474</v>
      </c>
      <c r="G39" s="1">
        <f t="shared" ref="G39:K39" si="23">G40+G43</f>
        <v>107.23650832585341</v>
      </c>
      <c r="H39" s="1">
        <f t="shared" si="23"/>
        <v>117.75061423294406</v>
      </c>
      <c r="I39" s="1">
        <f t="shared" si="23"/>
        <v>111.14871779242331</v>
      </c>
      <c r="J39" s="1">
        <f t="shared" si="23"/>
        <v>91.387427688524753</v>
      </c>
      <c r="K39" s="1">
        <f t="shared" si="23"/>
        <v>57.830717890107564</v>
      </c>
    </row>
    <row r="40" spans="1:11" x14ac:dyDescent="0.3">
      <c r="A40" s="5" t="str">
        <f t="shared" si="22"/>
        <v>STEM</v>
      </c>
      <c r="B40" s="5" t="str">
        <f t="shared" ca="1" si="22"/>
        <v>STEM_to_Premise_AGS_1001</v>
      </c>
      <c r="C40" s="5" t="str">
        <f t="shared" si="22"/>
        <v>CH</v>
      </c>
      <c r="D40" t="s">
        <v>549</v>
      </c>
      <c r="E40" t="s">
        <v>8</v>
      </c>
      <c r="F40" s="1">
        <f>F41+F42</f>
        <v>117.79555893118474</v>
      </c>
      <c r="G40" s="1">
        <f t="shared" ref="G40:K40" si="24">G41+G42</f>
        <v>106.72000373476344</v>
      </c>
      <c r="H40" s="1">
        <f t="shared" si="24"/>
        <v>116.58347085121413</v>
      </c>
      <c r="I40" s="1">
        <f t="shared" si="24"/>
        <v>106.79207129934407</v>
      </c>
      <c r="J40" s="1">
        <f t="shared" si="24"/>
        <v>83.171074475329604</v>
      </c>
      <c r="K40" s="1">
        <f t="shared" si="24"/>
        <v>44.717789969021517</v>
      </c>
    </row>
    <row r="41" spans="1:11" x14ac:dyDescent="0.3">
      <c r="A41" s="5" t="str">
        <f>A27</f>
        <v>STEM</v>
      </c>
      <c r="B41" s="5" t="str">
        <f ca="1">B27</f>
        <v>STEM_to_Premise_AGS_1001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117.79555893118474</v>
      </c>
      <c r="G41" s="1" cm="1">
        <f t="array" ref="G41">SUMPRODUCT(("NGA"=[1]OUT_PrimaryEnergyCons!$C$4:$C$10000)*1,[1]OUT_PrimaryEnergyCons!E$4:E$10000)</f>
        <v>106.72000373476344</v>
      </c>
      <c r="H41" s="1" cm="1">
        <f t="array" ref="H41">SUMPRODUCT(("NGA"=[1]OUT_PrimaryEnergyCons!$C$4:$C$10000)*1,[1]OUT_PrimaryEnergyCons!F$4:F$10000)</f>
        <v>116.58347085121413</v>
      </c>
      <c r="I41" s="1" cm="1">
        <f t="array" ref="I41">SUMPRODUCT(("NGA"=[1]OUT_PrimaryEnergyCons!$C$4:$C$10000)*1,[1]OUT_PrimaryEnergyCons!G$4:G$10000)</f>
        <v>106.78172476605427</v>
      </c>
      <c r="J41" s="1" cm="1">
        <f t="array" ref="J41">SUMPRODUCT(("NGA"=[1]OUT_PrimaryEnergyCons!$C$4:$C$10000)*1,[1]OUT_PrimaryEnergyCons!H$4:H$10000)</f>
        <v>83.158976139667615</v>
      </c>
      <c r="K41" s="1" cm="1">
        <f t="array" ref="K41">SUMPRODUCT(("NGA"=[1]OUT_PrimaryEnergyCons!$C$4:$C$10000)*1,[1]OUT_PrimaryEnergyCons!I$4:I$10000)</f>
        <v>44.713105955678586</v>
      </c>
    </row>
    <row r="42" spans="1:11" x14ac:dyDescent="0.3">
      <c r="A42" s="5" t="str">
        <f t="shared" si="4"/>
        <v>STEM</v>
      </c>
      <c r="B42" s="5" t="str">
        <f t="shared" ca="1" si="5"/>
        <v>STEM_to_Premise_AGS_1001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1.0346533289801698E-2</v>
      </c>
      <c r="J42" s="1" cm="1">
        <f t="array" ref="J42">SUMPRODUCT(("LNGA"=[1]OUT_PrimaryEnergyCons!$C$4:$C$10000)*1,[1]OUT_PrimaryEnergyCons!H$4:H$10000)</f>
        <v>1.2098335661983128E-2</v>
      </c>
      <c r="K42" s="1" cm="1">
        <f t="array" ref="K42">SUMPRODUCT(("LNGA"=[1]OUT_PrimaryEnergyCons!$C$4:$C$10000)*1,[1]OUT_PrimaryEnergyCons!I$4:I$10000)</f>
        <v>4.6840133429347768E-3</v>
      </c>
    </row>
    <row r="43" spans="1:11" x14ac:dyDescent="0.3">
      <c r="A43" s="5" t="str">
        <f>A37</f>
        <v>STEM</v>
      </c>
      <c r="B43" s="5" t="str">
        <f ca="1">B37</f>
        <v>STEM_to_Premise_AGS_1001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0.51650459108996649</v>
      </c>
      <c r="H43" s="1" cm="1">
        <f t="array" ref="H43">SUMPRODUCT(("BIO"=[1]OUT_PrimaryEnergyCons!$C$4:$C$10000)*1+("LBIO"=[1]OUT_PrimaryEnergyCons!$C$4:$C$10000)*1,[1]OUT_PrimaryEnergyCons!F$4:F$10000)</f>
        <v>1.1671433817299257</v>
      </c>
      <c r="I43" s="1" cm="1">
        <f t="array" ref="I43">SUMPRODUCT(("BIO"=[1]OUT_PrimaryEnergyCons!$C$4:$C$10000)*1+("LBIO"=[1]OUT_PrimaryEnergyCons!$C$4:$C$10000)*1,[1]OUT_PrimaryEnergyCons!G$4:G$10000)</f>
        <v>4.356646493079241</v>
      </c>
      <c r="J43" s="1" cm="1">
        <f t="array" ref="J43">SUMPRODUCT(("BIO"=[1]OUT_PrimaryEnergyCons!$C$4:$C$10000)*1+("LBIO"=[1]OUT_PrimaryEnergyCons!$C$4:$C$10000)*1,[1]OUT_PrimaryEnergyCons!H$4:H$10000)</f>
        <v>8.216353213195152</v>
      </c>
      <c r="K43" s="1" cm="1">
        <f t="array" ref="K43">SUMPRODUCT(("BIO"=[1]OUT_PrimaryEnergyCons!$C$4:$C$10000)*1+("LBIO"=[1]OUT_PrimaryEnergyCons!$C$4:$C$10000)*1,[1]OUT_PrimaryEnergyCons!I$4:I$10000)</f>
        <v>13.112927921086044</v>
      </c>
    </row>
    <row r="44" spans="1:11" x14ac:dyDescent="0.3">
      <c r="A44" s="5" t="str">
        <f t="shared" ref="A44:C45" si="25">A43</f>
        <v>STEM</v>
      </c>
      <c r="B44" s="5" t="str">
        <f t="shared" ca="1" si="25"/>
        <v>STEM_to_Premise_AGS_1001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0.51650459108996649</v>
      </c>
      <c r="H44" s="1">
        <f t="shared" si="26"/>
        <v>1.1671433817299257</v>
      </c>
      <c r="I44" s="1">
        <f t="shared" si="26"/>
        <v>4.356646493079241</v>
      </c>
      <c r="J44" s="1">
        <f t="shared" si="26"/>
        <v>4.356646493079241</v>
      </c>
      <c r="K44" s="1">
        <f t="shared" si="26"/>
        <v>8.216353213195152</v>
      </c>
    </row>
    <row r="45" spans="1:11" x14ac:dyDescent="0.3">
      <c r="A45" s="5" t="str">
        <f t="shared" si="25"/>
        <v>STEM</v>
      </c>
      <c r="B45" s="5" t="str">
        <f t="shared" ca="1" si="25"/>
        <v>STEM_to_Premise_AGS_1001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0.51650459108996649</v>
      </c>
      <c r="H45" s="1">
        <f>H43</f>
        <v>1.1671433817299257</v>
      </c>
      <c r="I45" s="1">
        <f>I43</f>
        <v>4.356646493079241</v>
      </c>
      <c r="J45" s="1">
        <f>IF(J43-MAX(F43:I43)&lt;0,J43,MAX(F43:I43))</f>
        <v>4.356646493079241</v>
      </c>
      <c r="K45" s="1">
        <f>IF(K43-MAX(G43:J43)&lt;0,K43,MAX(G43:J43))</f>
        <v>8.216353213195152</v>
      </c>
    </row>
    <row r="46" spans="1:11" x14ac:dyDescent="0.3">
      <c r="A46" s="5" t="str">
        <f>A44</f>
        <v>STEM</v>
      </c>
      <c r="B46" s="5" t="str">
        <f ca="1">B44</f>
        <v>STEM_to_Premise_AGS_1001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3.859706720115911</v>
      </c>
      <c r="K46" s="1">
        <f t="shared" si="27"/>
        <v>4.8965747078908919</v>
      </c>
    </row>
    <row r="47" spans="1:11" x14ac:dyDescent="0.3">
      <c r="A47" s="5" t="str">
        <f t="shared" ref="A47" si="28">A45</f>
        <v>STEM</v>
      </c>
      <c r="B47" s="5" t="str">
        <f t="shared" ref="B47" ca="1" si="29">B45</f>
        <v>STEM_to_Premise_AGS_1001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3.859706720115911</v>
      </c>
      <c r="K47" s="1">
        <f>K43-K45</f>
        <v>4.8965747078908919</v>
      </c>
    </row>
    <row r="48" spans="1:11" x14ac:dyDescent="0.3">
      <c r="A48" s="5" t="str">
        <f>A42</f>
        <v>STEM</v>
      </c>
      <c r="B48" s="5" t="str">
        <f ca="1">B42</f>
        <v>STEM_to_Premise_AGS_1001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250.94823257064652</v>
      </c>
      <c r="G48" s="1" cm="1">
        <f t="array" ref="G48">SUMPRODUCT(("urn"=[1]OUT_PrimaryEnergyCons!$C$4:$C$10000)*1,[1]OUT_PrimaryEnergyCons!E$4:E$10000)</f>
        <v>253.29178226490106</v>
      </c>
      <c r="H48" s="1" cm="1">
        <f t="array" ref="H48">SUMPRODUCT(("urn"=[1]OUT_PrimaryEnergyCons!$C$4:$C$10000)*1,[1]OUT_PrimaryEnergyCons!F$4:F$10000)</f>
        <v>196.76579856608333</v>
      </c>
      <c r="I48" s="1" cm="1">
        <f t="array" ref="I48">SUMPRODUCT(("urn"=[1]OUT_PrimaryEnergyCons!$C$4:$C$10000)*1,[1]OUT_PrimaryEnergyCons!G$4:G$10000)</f>
        <v>204.4930290667134</v>
      </c>
      <c r="J48" s="1" cm="1">
        <f t="array" ref="J48">SUMPRODUCT(("urn"=[1]OUT_PrimaryEnergyCons!$C$4:$C$10000)*1,[1]OUT_PrimaryEnergyCons!H$4:H$10000)</f>
        <v>98.945326968001169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 ca="1">B37</f>
        <v>STEM_to_Premise_AGS_1001</v>
      </c>
      <c r="C49" s="5" t="str">
        <f>C37</f>
        <v>CH</v>
      </c>
      <c r="D49" t="s">
        <v>789</v>
      </c>
      <c r="E49" t="s">
        <v>8</v>
      </c>
      <c r="F49" s="1">
        <f>SUM(F50:F53)</f>
        <v>97.160025005576756</v>
      </c>
      <c r="G49" s="1">
        <f t="shared" ref="G49:K49" si="31">SUM(G50:G53)</f>
        <v>50.282764294289038</v>
      </c>
      <c r="H49" s="1">
        <f t="shared" si="31"/>
        <v>50.437899943775399</v>
      </c>
      <c r="I49" s="1">
        <f t="shared" si="31"/>
        <v>25.895758515287607</v>
      </c>
      <c r="J49" s="1">
        <f t="shared" si="31"/>
        <v>23.139008660591443</v>
      </c>
      <c r="K49" s="1">
        <f t="shared" si="31"/>
        <v>19.423854425661553</v>
      </c>
    </row>
    <row r="50" spans="1:19" x14ac:dyDescent="0.3">
      <c r="A50" s="5" t="str">
        <f t="shared" si="4"/>
        <v>STEM</v>
      </c>
      <c r="B50" s="5" t="str">
        <f t="shared" ca="1" si="5"/>
        <v>STEM_to_Premise_AGS_1001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15.01381174419736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9.6995280899431489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6.7615993291392815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2.9581504854399103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4.6444672521774173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6.0281429935063704</v>
      </c>
    </row>
    <row r="51" spans="1:19" x14ac:dyDescent="0.3">
      <c r="A51" s="5" t="str">
        <f t="shared" si="4"/>
        <v>STEM</v>
      </c>
      <c r="B51" s="5" t="str">
        <f t="shared" ca="1" si="5"/>
        <v>STEM_to_Premise_AGS_1001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28.948627316179092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21.595625541739224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27.436579271758951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13.446998190000203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7.8417597909277088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5.9997547894405567</v>
      </c>
    </row>
    <row r="52" spans="1:19" x14ac:dyDescent="0.3">
      <c r="A52" s="5" t="str">
        <f t="shared" si="4"/>
        <v>STEM</v>
      </c>
      <c r="B52" s="5" t="str">
        <f t="shared" ca="1" si="5"/>
        <v>STEM_to_Premise_AGS_1001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46.398481794531421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18.983235415697742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16.235959894307097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9.4891437861954646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10.651181631527022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7.3948690885705046</v>
      </c>
    </row>
    <row r="53" spans="1:19" x14ac:dyDescent="0.3">
      <c r="A53" s="5" t="str">
        <f t="shared" si="4"/>
        <v>STEM</v>
      </c>
      <c r="B53" s="5" t="str">
        <f t="shared" ca="1" si="5"/>
        <v>STEM_to_Premise_AGS_1001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6.7991041506688772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4.3752469089216595E-3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3.7614485700690993E-3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1.4660536520260405E-3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1.5999859592936039E-3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1.0875541441217652E-3</v>
      </c>
    </row>
    <row r="54" spans="1:19" x14ac:dyDescent="0.3">
      <c r="A54" s="5" t="str">
        <f t="shared" ref="A54" si="32">A53</f>
        <v>STEM</v>
      </c>
      <c r="B54" s="5" t="str">
        <f t="shared" ref="B54" ca="1" si="33">B53</f>
        <v>STEM_to_Premise_AGS_1001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8.3557774183208746</v>
      </c>
      <c r="K54" s="1" cm="1">
        <f t="array" ref="K54">SUMPRODUCT(("h2"=[1]OUT_PrimaryEnergyCons!$C$4:$C$10000)*1,[1]OUT_PrimaryEnergyCons!I$4:I$10000)</f>
        <v>8.3559627195396278</v>
      </c>
    </row>
    <row r="55" spans="1:19" x14ac:dyDescent="0.3">
      <c r="A55" s="9" t="str">
        <f>A53</f>
        <v>STEM</v>
      </c>
      <c r="B55" s="9" t="str">
        <f ca="1">B53</f>
        <v>STEM_to_Premise_AGS_1001</v>
      </c>
      <c r="C55" s="2" t="str">
        <f>C53</f>
        <v>CH</v>
      </c>
      <c r="D55" s="2" t="s">
        <v>24</v>
      </c>
      <c r="E55" s="2" t="s">
        <v>8</v>
      </c>
      <c r="F55" s="3">
        <f>F56</f>
        <v>117.17002499176172</v>
      </c>
      <c r="G55" s="3">
        <f t="shared" ref="G55:K55" si="35">G56</f>
        <v>35.315063805434278</v>
      </c>
      <c r="H55" s="3">
        <f t="shared" si="35"/>
        <v>54.83163993157109</v>
      </c>
      <c r="I55" s="3">
        <f t="shared" si="35"/>
        <v>30.897277732485836</v>
      </c>
      <c r="J55" s="3">
        <f t="shared" si="35"/>
        <v>14.65805786175723</v>
      </c>
      <c r="K55" s="3">
        <f t="shared" si="35"/>
        <v>21.722043638307468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ca="1" si="5"/>
        <v>STEM_to_Premise_AGS_1001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117.17002499176172</v>
      </c>
      <c r="G56" s="1">
        <f t="shared" ref="G56:K56" si="36">SUM(G57:G60)</f>
        <v>35.315063805434278</v>
      </c>
      <c r="H56" s="1">
        <f t="shared" si="36"/>
        <v>54.83163993157109</v>
      </c>
      <c r="I56" s="1">
        <f t="shared" si="36"/>
        <v>30.897277732485836</v>
      </c>
      <c r="J56" s="1">
        <f t="shared" si="36"/>
        <v>14.65805786175723</v>
      </c>
      <c r="K56" s="1">
        <f t="shared" si="36"/>
        <v>21.722043638307468</v>
      </c>
      <c r="N56" s="1"/>
    </row>
    <row r="57" spans="1:19" x14ac:dyDescent="0.3">
      <c r="A57" s="5" t="str">
        <f t="shared" ref="A57:A61" si="37">A56</f>
        <v>STEM</v>
      </c>
      <c r="B57" s="5" t="str">
        <f t="shared" ca="1" si="5"/>
        <v>STEM_to_Premise_AGS_1001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6.2295607294617685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6.9059949485504018E-3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7.5306008377024544E-3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1.3409592672198214E-3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1.3813429745125321E-3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1.0488130496044933E-3</v>
      </c>
    </row>
    <row r="58" spans="1:19" x14ac:dyDescent="0.3">
      <c r="A58" s="5" t="str">
        <f t="shared" si="37"/>
        <v>STEM</v>
      </c>
      <c r="B58" s="5" t="str">
        <f t="shared" ca="1" si="5"/>
        <v>STEM_to_Premise_AGS_1001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12.753364801357773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5.159361814482807E-3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4.9230720649831999E-3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2.2700330332080416E-3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5.8761852722235622E-3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4.8880213378287634E-3</v>
      </c>
    </row>
    <row r="59" spans="1:19" x14ac:dyDescent="0.3">
      <c r="A59" s="5" t="str">
        <f t="shared" si="37"/>
        <v>STEM</v>
      </c>
      <c r="B59" s="5" t="str">
        <f t="shared" ca="1" si="5"/>
        <v>STEM_to_Premise_AGS_1001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26.492985504273026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4.2035207672284913E-3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4.5787731518352696E-3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3.3389223455184101E-3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8.6043777666158418E-3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3.1707295689485169E-3</v>
      </c>
    </row>
    <row r="60" spans="1:19" x14ac:dyDescent="0.3">
      <c r="A60" s="5" t="str">
        <f t="shared" si="37"/>
        <v>STEM</v>
      </c>
      <c r="B60" s="5" t="str">
        <f t="shared" ca="1" si="5"/>
        <v>STEM_to_Premise_AGS_1001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71.694113956669156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35.298794927904019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54.814607485516568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30.890327817839889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14.642195955743878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21.712936074351088</v>
      </c>
    </row>
    <row r="61" spans="1:19" x14ac:dyDescent="0.3">
      <c r="A61" s="9" t="str">
        <f t="shared" si="37"/>
        <v>STEM</v>
      </c>
      <c r="B61" s="9" t="str">
        <f t="shared" ref="B61:B62" ca="1" si="39">B60</f>
        <v>STEM_to_Premise_AGS_1001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251.31630491800149</v>
      </c>
      <c r="G61" s="3">
        <f t="shared" ref="G61:K61" si="41">SUM(G62,G64,G72,G80,G128,G149,G157,G159,G167,G171,G165)</f>
        <v>229.45126693036786</v>
      </c>
      <c r="H61" s="3">
        <f t="shared" si="41"/>
        <v>247.5889042603724</v>
      </c>
      <c r="I61" s="3">
        <f t="shared" si="41"/>
        <v>272.98390196655578</v>
      </c>
      <c r="J61" s="3">
        <f t="shared" si="41"/>
        <v>289.91475060575328</v>
      </c>
      <c r="K61" s="3">
        <f t="shared" si="41"/>
        <v>338.19476187777667</v>
      </c>
    </row>
    <row r="62" spans="1:19" x14ac:dyDescent="0.3">
      <c r="A62" s="5" t="str">
        <f>A61</f>
        <v>STEM</v>
      </c>
      <c r="B62" s="5" t="str">
        <f t="shared" ca="1" si="39"/>
        <v>STEM_to_Premise_AGS_1001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82.760018747350614</v>
      </c>
      <c r="G62" s="1">
        <f t="shared" ref="G62:K62" si="42">+G63</f>
        <v>82.758781690203762</v>
      </c>
      <c r="H62" s="1">
        <f t="shared" si="42"/>
        <v>64.009939188216251</v>
      </c>
      <c r="I62" s="1">
        <f t="shared" si="42"/>
        <v>67.500720560405739</v>
      </c>
      <c r="J62" s="1">
        <f t="shared" si="42"/>
        <v>32.820742801088819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ca="1" si="44">B62</f>
        <v>STEM_to_Premise_AGS_1001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82.760018747350614</v>
      </c>
      <c r="G63" s="1">
        <f>'[1]Electricity and CHPs'!C14</f>
        <v>82.758781690203762</v>
      </c>
      <c r="H63" s="1">
        <f>'[1]Electricity and CHPs'!D14</f>
        <v>64.009939188216251</v>
      </c>
      <c r="I63" s="1">
        <f>'[1]Electricity and CHPs'!E14</f>
        <v>67.500720560405739</v>
      </c>
      <c r="J63" s="1">
        <f>'[1]Electricity and CHPs'!F14</f>
        <v>32.820742801088819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ca="1" si="44"/>
        <v>STEM_to_Premise_AGS_1001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146.22002204664463</v>
      </c>
      <c r="G64" s="1">
        <f t="shared" ref="G64:K64" si="46">SUM(G65:G67)</f>
        <v>121.61887151579845</v>
      </c>
      <c r="H64" s="1">
        <f t="shared" si="46"/>
        <v>139.75589167166768</v>
      </c>
      <c r="I64" s="1">
        <f t="shared" si="46"/>
        <v>147.33470047598618</v>
      </c>
      <c r="J64" s="1">
        <f t="shared" si="46"/>
        <v>148.46651571884991</v>
      </c>
      <c r="K64" s="1">
        <f t="shared" si="46"/>
        <v>149.1797692064743</v>
      </c>
    </row>
    <row r="65" spans="1:11" x14ac:dyDescent="0.3">
      <c r="A65" s="5" t="str">
        <f t="shared" si="43"/>
        <v>STEM</v>
      </c>
      <c r="B65" s="5" t="str">
        <f t="shared" ca="1" si="44"/>
        <v>STEM_to_Premise_AGS_1001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66.745686222086832</v>
      </c>
      <c r="G65" s="1">
        <f>'[1]Electricity and CHPs'!C15</f>
        <v>49.798805900391031</v>
      </c>
      <c r="H65" s="1">
        <f>'[1]Electricity and CHPs'!D15</f>
        <v>68.516984599325454</v>
      </c>
      <c r="I65" s="1">
        <f>'[1]Electricity and CHPs'!E15</f>
        <v>70.214179508029574</v>
      </c>
      <c r="J65" s="1">
        <f>'[1]Electricity and CHPs'!F15</f>
        <v>72.534969185489231</v>
      </c>
      <c r="K65" s="1">
        <f>'[1]Electricity and CHPs'!G15</f>
        <v>69.178595620186883</v>
      </c>
    </row>
    <row r="66" spans="1:11" x14ac:dyDescent="0.3">
      <c r="A66" s="5" t="str">
        <f t="shared" si="43"/>
        <v>STEM</v>
      </c>
      <c r="B66" s="5" t="str">
        <f t="shared" ca="1" si="44"/>
        <v>STEM_to_Premise_AGS_1001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66.632412490437474</v>
      </c>
      <c r="G66" s="1">
        <f>'[1]Electricity and CHPs'!C16</f>
        <v>55.764025743850809</v>
      </c>
      <c r="H66" s="1">
        <f>'[1]Electricity and CHPs'!D16</f>
        <v>65.568409559565453</v>
      </c>
      <c r="I66" s="1">
        <f>'[1]Electricity and CHPs'!E16</f>
        <v>64.485124365418102</v>
      </c>
      <c r="J66" s="1">
        <f>'[1]Electricity and CHPs'!F16</f>
        <v>62.778218571775682</v>
      </c>
      <c r="K66" s="1">
        <f>'[1]Electricity and CHPs'!G16</f>
        <v>66.134622601540201</v>
      </c>
    </row>
    <row r="67" spans="1:11" x14ac:dyDescent="0.3">
      <c r="A67" s="5" t="str">
        <f t="shared" si="43"/>
        <v>STEM</v>
      </c>
      <c r="B67" s="5" t="str">
        <f t="shared" ca="1" si="44"/>
        <v>STEM_to_Premise_AGS_1001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12.841923334120317</v>
      </c>
      <c r="G67" s="1">
        <f>'[1]Electricity and CHPs'!C17</f>
        <v>16.05603987155661</v>
      </c>
      <c r="H67" s="1">
        <f>'[1]Electricity and CHPs'!D17</f>
        <v>5.6704975127768034</v>
      </c>
      <c r="I67" s="1">
        <f>'[1]Electricity and CHPs'!E17</f>
        <v>12.635396602538529</v>
      </c>
      <c r="J67" s="1">
        <f>'[1]Electricity and CHPs'!F17</f>
        <v>13.153327961584981</v>
      </c>
      <c r="K67" s="1">
        <f>'[1]Electricity and CHPs'!G17</f>
        <v>13.866550984747221</v>
      </c>
    </row>
    <row r="68" spans="1:11" x14ac:dyDescent="0.3">
      <c r="A68" s="5" t="str">
        <f>A59</f>
        <v>STEM</v>
      </c>
      <c r="B68" s="5" t="str">
        <f ca="1">B59</f>
        <v>STEM_to_Premise_AGS_1001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0.1119248481448292</v>
      </c>
      <c r="G68" s="1">
        <f t="shared" ref="G68" si="48">SUM(G69:G71)</f>
        <v>0.1715525519633487</v>
      </c>
      <c r="H68" s="1">
        <f t="shared" ref="H68" si="49">SUM(H69:H71)</f>
        <v>3.4513363095390673E-2</v>
      </c>
      <c r="I68" s="1">
        <f t="shared" ref="I68" si="50">SUM(I69:I71)</f>
        <v>0.17155129894091795</v>
      </c>
      <c r="J68" s="1">
        <f t="shared" ref="J68" si="51">SUM(J69:J71)</f>
        <v>2.8247268197020441E-2</v>
      </c>
      <c r="K68" s="1">
        <f t="shared" ref="K68" si="52">SUM(K69:K71)</f>
        <v>9.1584015560504245E-3</v>
      </c>
    </row>
    <row r="69" spans="1:11" x14ac:dyDescent="0.3">
      <c r="A69" s="5" t="str">
        <f>A68</f>
        <v>STEM</v>
      </c>
      <c r="B69" s="5" t="str">
        <f ca="1">B68</f>
        <v>STEM_to_Premise_AGS_1001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3.9606268135250276E-2</v>
      </c>
      <c r="G69" s="1">
        <f>'[1]Electricity and CHPs'!C18</f>
        <v>6.754959333234421E-4</v>
      </c>
      <c r="H69" s="1">
        <f>'[1]Electricity and CHPs'!D18</f>
        <v>2.0608527460609122E-2</v>
      </c>
      <c r="I69" s="1">
        <f>'[1]Electricity and CHPs'!E18</f>
        <v>3.4666985225919509E-3</v>
      </c>
      <c r="J69" s="1">
        <f>'[1]Electricity and CHPs'!F18</f>
        <v>8.1289949227340286E-3</v>
      </c>
      <c r="K69" s="1">
        <f>'[1]Electricity and CHPs'!G18</f>
        <v>1.5285526141137846E-5</v>
      </c>
    </row>
    <row r="70" spans="1:11" x14ac:dyDescent="0.3">
      <c r="A70" s="5" t="str">
        <f t="shared" ref="A70:A71" si="53">A69</f>
        <v>STEM</v>
      </c>
      <c r="B70" s="5" t="str">
        <f t="shared" ref="B70:B71" ca="1" si="54">B69</f>
        <v>STEM_to_Premise_AGS_1001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1.8062681613453943E-3</v>
      </c>
      <c r="G70" s="1">
        <f>'[1]Electricity and CHPs'!C28</f>
        <v>4.3640316365567715E-4</v>
      </c>
      <c r="H70" s="1">
        <f>'[1]Electricity and CHPs'!D28</f>
        <v>6.3576583323620055E-3</v>
      </c>
      <c r="I70" s="1">
        <f>'[1]Electricity and CHPs'!E28</f>
        <v>1.5408777352320065E-3</v>
      </c>
      <c r="J70" s="1">
        <f>'[1]Electricity and CHPs'!F28</f>
        <v>1.6327584032098665E-3</v>
      </c>
      <c r="K70" s="1">
        <f>'[1]Electricity and CHPs'!G28</f>
        <v>5.0483315458239106E-6</v>
      </c>
    </row>
    <row r="71" spans="1:11" x14ac:dyDescent="0.3">
      <c r="A71" s="5" t="str">
        <f t="shared" si="53"/>
        <v>STEM</v>
      </c>
      <c r="B71" s="5" t="str">
        <f t="shared" ca="1" si="54"/>
        <v>STEM_to_Premise_AGS_1001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7.0512311848233533E-2</v>
      </c>
      <c r="G71" s="1">
        <f>'[1]Electricity and CHPs'!C41</f>
        <v>0.17044065286636959</v>
      </c>
      <c r="H71" s="1">
        <f>'[1]Electricity and CHPs'!D41</f>
        <v>7.5471773024195464E-3</v>
      </c>
      <c r="I71" s="1">
        <f>'[1]Electricity and CHPs'!E41</f>
        <v>0.16654372268309398</v>
      </c>
      <c r="J71" s="1">
        <f>'[1]Electricity and CHPs'!F41</f>
        <v>1.8485514871076546E-2</v>
      </c>
      <c r="K71" s="1">
        <f>'[1]Electricity and CHPs'!G41</f>
        <v>9.1380676983634623E-3</v>
      </c>
    </row>
    <row r="72" spans="1:11" x14ac:dyDescent="0.3">
      <c r="A72" s="5" t="str">
        <f>A67</f>
        <v>STEM</v>
      </c>
      <c r="B72" s="5" t="str">
        <f ca="1">B67</f>
        <v>STEM_to_Premise_AGS_1001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0.1119248481448292</v>
      </c>
      <c r="G72" s="1">
        <f t="shared" ref="G72:K72" si="56">SUM(G73:G75)</f>
        <v>0.1715525519633487</v>
      </c>
      <c r="H72" s="1">
        <f t="shared" si="56"/>
        <v>3.4513363095390673E-2</v>
      </c>
      <c r="I72" s="1">
        <f t="shared" si="56"/>
        <v>0.17155129894091795</v>
      </c>
      <c r="J72" s="1">
        <f t="shared" si="56"/>
        <v>2.8247268197020441E-2</v>
      </c>
      <c r="K72" s="1">
        <f t="shared" si="56"/>
        <v>9.1584015560504245E-3</v>
      </c>
    </row>
    <row r="73" spans="1:11" x14ac:dyDescent="0.3">
      <c r="A73" s="5" t="str">
        <f>A72</f>
        <v>STEM</v>
      </c>
      <c r="B73" s="5" t="str">
        <f ca="1">B72</f>
        <v>STEM_to_Premise_AGS_1001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3.9606268135250276E-2</v>
      </c>
      <c r="G73" s="1">
        <f t="shared" ref="G73:K73" si="57">G69</f>
        <v>6.754959333234421E-4</v>
      </c>
      <c r="H73" s="1">
        <f t="shared" si="57"/>
        <v>2.0608527460609122E-2</v>
      </c>
      <c r="I73" s="1">
        <f t="shared" si="57"/>
        <v>3.4666985225919509E-3</v>
      </c>
      <c r="J73" s="1">
        <f t="shared" si="57"/>
        <v>8.1289949227340286E-3</v>
      </c>
      <c r="K73" s="1">
        <f t="shared" si="57"/>
        <v>1.5285526141137846E-5</v>
      </c>
    </row>
    <row r="74" spans="1:11" x14ac:dyDescent="0.3">
      <c r="A74" s="5" t="str">
        <f t="shared" si="43"/>
        <v>STEM</v>
      </c>
      <c r="B74" s="5" t="str">
        <f t="shared" ca="1" si="44"/>
        <v>STEM_to_Premise_AGS_1001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1.8062681613453943E-3</v>
      </c>
      <c r="G74" s="1">
        <f>'[1]Electricity and CHPs'!C28</f>
        <v>4.3640316365567715E-4</v>
      </c>
      <c r="H74" s="1">
        <f>'[1]Electricity and CHPs'!D28</f>
        <v>6.3576583323620055E-3</v>
      </c>
      <c r="I74" s="1">
        <f>'[1]Electricity and CHPs'!E28</f>
        <v>1.5408777352320065E-3</v>
      </c>
      <c r="J74" s="1">
        <f>'[1]Electricity and CHPs'!F28</f>
        <v>1.6327584032098665E-3</v>
      </c>
      <c r="K74" s="1">
        <f>'[1]Electricity and CHPs'!G28</f>
        <v>5.0483315458239106E-6</v>
      </c>
    </row>
    <row r="75" spans="1:11" x14ac:dyDescent="0.3">
      <c r="A75" s="5" t="str">
        <f t="shared" si="43"/>
        <v>STEM</v>
      </c>
      <c r="B75" s="5" t="str">
        <f t="shared" ca="1" si="44"/>
        <v>STEM_to_Premise_AGS_1001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7.0512311848233533E-2</v>
      </c>
      <c r="G75" s="1">
        <f>'[1]Electricity and CHPs'!C41</f>
        <v>0.17044065286636959</v>
      </c>
      <c r="H75" s="1">
        <f>'[1]Electricity and CHPs'!D41</f>
        <v>7.5471773024195464E-3</v>
      </c>
      <c r="I75" s="1">
        <f>'[1]Electricity and CHPs'!E41</f>
        <v>0.16654372268309398</v>
      </c>
      <c r="J75" s="1">
        <f>'[1]Electricity and CHPs'!F41</f>
        <v>1.8485514871076546E-2</v>
      </c>
      <c r="K75" s="1">
        <f>'[1]Electricity and CHPs'!G41</f>
        <v>9.1380676983634623E-3</v>
      </c>
    </row>
    <row r="76" spans="1:11" x14ac:dyDescent="0.3">
      <c r="A76" s="5" t="str">
        <f t="shared" ref="A76:C77" si="58">A74</f>
        <v>STEM</v>
      </c>
      <c r="B76" s="5" t="str">
        <f t="shared" ca="1" si="58"/>
        <v>STEM_to_Premise_AGS_1001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ca="1" si="58"/>
        <v>STEM_to_Premise_AGS_1001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ca="1" si="44"/>
        <v>STEM_to_Premise_AGS_1001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ca="1" si="44"/>
        <v>STEM_to_Premise_AGS_1001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ca="1" si="44"/>
        <v>STEM_to_Premise_AGS_1001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3.2743130244097074</v>
      </c>
      <c r="G80" s="1">
        <f t="shared" ref="G80:K80" si="60">SUM(G81:G95)</f>
        <v>1.8505757888992749</v>
      </c>
      <c r="H80" s="1">
        <f t="shared" si="60"/>
        <v>2.2045808131617477</v>
      </c>
      <c r="I80" s="1">
        <f t="shared" si="60"/>
        <v>3.4547136446011422</v>
      </c>
      <c r="J80" s="1">
        <f t="shared" si="60"/>
        <v>4.2527418909266359</v>
      </c>
      <c r="K80" s="1">
        <f t="shared" si="60"/>
        <v>5.4847146106831959</v>
      </c>
    </row>
    <row r="81" spans="1:11" x14ac:dyDescent="0.3">
      <c r="A81" s="5" t="str">
        <f t="shared" si="43"/>
        <v>STEM</v>
      </c>
      <c r="B81" s="5" t="str">
        <f t="shared" ca="1" si="44"/>
        <v>STEM_to_Premise_AGS_1001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4.787905049516919E-2</v>
      </c>
      <c r="K81" s="1">
        <f>'[1]Electricity and CHPs'!G21</f>
        <v>1.3171489866596135E-2</v>
      </c>
    </row>
    <row r="82" spans="1:11" x14ac:dyDescent="0.3">
      <c r="A82" s="5" t="str">
        <f t="shared" si="43"/>
        <v>STEM</v>
      </c>
      <c r="B82" s="5" t="str">
        <f t="shared" ca="1" si="44"/>
        <v>STEM_to_Premise_AGS_1001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2.5764120316292796E-3</v>
      </c>
      <c r="H82" s="1">
        <f>'[1]Electricity and CHPs'!D22</f>
        <v>4.2155972320625845E-2</v>
      </c>
      <c r="I82" s="1">
        <f>'[1]Electricity and CHPs'!E22</f>
        <v>2.012616274458514E-2</v>
      </c>
      <c r="J82" s="1">
        <f>'[1]Electricity and CHPs'!F22</f>
        <v>5.1475255883088801E-2</v>
      </c>
      <c r="K82" s="1">
        <f>'[1]Electricity and CHPs'!G22</f>
        <v>1.5774660691213166E-2</v>
      </c>
    </row>
    <row r="83" spans="1:11" x14ac:dyDescent="0.3">
      <c r="A83" s="5" t="str">
        <f t="shared" si="43"/>
        <v>STEM</v>
      </c>
      <c r="B83" s="5" t="str">
        <f t="shared" ca="1" si="44"/>
        <v>STEM_to_Premise_AGS_1001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4.1300846329865373E-2</v>
      </c>
      <c r="K83" s="1">
        <f>'[1]Electricity and CHPs'!G23</f>
        <v>1.7397968063197815</v>
      </c>
    </row>
    <row r="84" spans="1:11" x14ac:dyDescent="0.3">
      <c r="A84" s="5" t="str">
        <f t="shared" si="43"/>
        <v>STEM</v>
      </c>
      <c r="B84" s="5" t="str">
        <f t="shared" ca="1" si="44"/>
        <v>STEM_to_Premise_AGS_1001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0.96588626749459494</v>
      </c>
      <c r="G84" s="1">
        <f>'[1]Electricity and CHPs'!C24</f>
        <v>2.5324031929003701E-3</v>
      </c>
      <c r="H84" s="1">
        <f>'[1]Electricity and CHPs'!D24</f>
        <v>4.0553664083037962E-2</v>
      </c>
      <c r="I84" s="1">
        <f>'[1]Electricity and CHPs'!E24</f>
        <v>5.4047579578380245E-2</v>
      </c>
      <c r="J84" s="1">
        <f>'[1]Electricity and CHPs'!F24</f>
        <v>1.3486690258702321E-2</v>
      </c>
      <c r="K84" s="1">
        <f>'[1]Electricity and CHPs'!G24</f>
        <v>3.0811602992997793E-3</v>
      </c>
    </row>
    <row r="85" spans="1:11" x14ac:dyDescent="0.3">
      <c r="A85" s="5" t="str">
        <f t="shared" si="43"/>
        <v>STEM</v>
      </c>
      <c r="B85" s="5" t="str">
        <f t="shared" ca="1" si="44"/>
        <v>STEM_to_Premise_AGS_1001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4.8515898869962416E-2</v>
      </c>
      <c r="K85" s="1">
        <f>'[1]Electricity and CHPs'!G29</f>
        <v>3.2857042449643686E-2</v>
      </c>
    </row>
    <row r="86" spans="1:11" x14ac:dyDescent="0.3">
      <c r="A86" s="5" t="str">
        <f t="shared" si="43"/>
        <v>STEM</v>
      </c>
      <c r="B86" s="5" t="str">
        <f t="shared" ca="1" si="44"/>
        <v>STEM_to_Premise_AGS_1001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0.66997253586263816</v>
      </c>
      <c r="G86" s="1">
        <f>'[1]Electricity and CHPs'!C39</f>
        <v>9.4856402133411316E-2</v>
      </c>
      <c r="H86" s="1">
        <f>'[1]Electricity and CHPs'!D39</f>
        <v>6.3190560118799505E-2</v>
      </c>
      <c r="I86" s="1">
        <f>'[1]Electricity and CHPs'!E39</f>
        <v>8.0463664002740687E-2</v>
      </c>
      <c r="J86" s="1">
        <f>'[1]Electricity and CHPs'!F39</f>
        <v>9.4912937470744752E-2</v>
      </c>
      <c r="K86" s="1">
        <f>'[1]Electricity and CHPs'!G39</f>
        <v>5.6066583982513143E-2</v>
      </c>
    </row>
    <row r="87" spans="1:11" x14ac:dyDescent="0.3">
      <c r="A87" s="5" t="str">
        <f t="shared" si="43"/>
        <v>STEM</v>
      </c>
      <c r="B87" s="5" t="str">
        <f t="shared" ca="1" si="44"/>
        <v>STEM_to_Premise_AGS_1001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3.7281723507407112E-2</v>
      </c>
      <c r="K87" s="1">
        <f>'[1]Electricity and CHPs'!G40</f>
        <v>3.2444290936090733E-2</v>
      </c>
    </row>
    <row r="88" spans="1:11" x14ac:dyDescent="0.3">
      <c r="A88" s="5" t="str">
        <f t="shared" si="43"/>
        <v>STEM</v>
      </c>
      <c r="B88" s="5" t="str">
        <f t="shared" ca="1" si="44"/>
        <v>STEM_to_Premise_AGS_1001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5.0711510420664765E-3</v>
      </c>
      <c r="J88" s="1">
        <f>'[1]Electricity and CHPs'!F47</f>
        <v>3.1260764475489436E-2</v>
      </c>
      <c r="K88" s="1">
        <f>'[1]Electricity and CHPs'!G47</f>
        <v>5.9321739872956157E-3</v>
      </c>
    </row>
    <row r="89" spans="1:11" x14ac:dyDescent="0.3">
      <c r="A89" s="5" t="str">
        <f t="shared" si="43"/>
        <v>STEM</v>
      </c>
      <c r="B89" s="5" t="str">
        <f t="shared" ca="1" si="44"/>
        <v>STEM_to_Premise_AGS_1001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3.38818058703323E-2</v>
      </c>
      <c r="G89" s="1">
        <f>'[1]Electricity and CHPs'!C48</f>
        <v>5.2344989501568861E-3</v>
      </c>
      <c r="H89" s="1">
        <f>'[1]Electricity and CHPs'!D48</f>
        <v>3.0846824537844476E-2</v>
      </c>
      <c r="I89" s="1">
        <f>'[1]Electricity and CHPs'!E48</f>
        <v>2.8391218944393799E-2</v>
      </c>
      <c r="J89" s="1">
        <f>'[1]Electricity and CHPs'!F48</f>
        <v>0.18242361236698204</v>
      </c>
      <c r="K89" s="1">
        <f>'[1]Electricity and CHPs'!G48</f>
        <v>0.26512390151673848</v>
      </c>
    </row>
    <row r="90" spans="1:11" x14ac:dyDescent="0.3">
      <c r="A90" s="5" t="str">
        <f t="shared" si="43"/>
        <v>STEM</v>
      </c>
      <c r="B90" s="5" t="str">
        <f t="shared" ca="1" si="44"/>
        <v>STEM_to_Premise_AGS_1001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2.4868716217510841E-3</v>
      </c>
      <c r="J90" s="1">
        <f>'[1]Electricity and CHPs'!F49</f>
        <v>7.5180654810214805E-3</v>
      </c>
      <c r="K90" s="1">
        <f>'[1]Electricity and CHPs'!G49</f>
        <v>5.4572120491730254E-3</v>
      </c>
    </row>
    <row r="91" spans="1:11" x14ac:dyDescent="0.3">
      <c r="A91" s="5" t="str">
        <f t="shared" si="43"/>
        <v>STEM</v>
      </c>
      <c r="B91" s="5" t="str">
        <f t="shared" ca="1" si="44"/>
        <v>STEM_to_Premise_AGS_1001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5.078732453550145E-2</v>
      </c>
      <c r="G91" s="1">
        <f>'[1]Electricity and CHPs'!C51</f>
        <v>1.2947432240456504E-2</v>
      </c>
      <c r="H91" s="1">
        <f>'[1]Electricity and CHPs'!D51</f>
        <v>0.15394442759148558</v>
      </c>
      <c r="I91" s="1">
        <f>'[1]Electricity and CHPs'!E51</f>
        <v>0.28363274020862678</v>
      </c>
      <c r="J91" s="1">
        <f>'[1]Electricity and CHPs'!F51</f>
        <v>0.79585539079717438</v>
      </c>
      <c r="K91" s="1">
        <f>'[1]Electricity and CHPs'!G51</f>
        <v>0.70471547490151165</v>
      </c>
    </row>
    <row r="92" spans="1:11" x14ac:dyDescent="0.3">
      <c r="A92" s="5" t="str">
        <f t="shared" si="43"/>
        <v>STEM</v>
      </c>
      <c r="B92" s="5" t="str">
        <f t="shared" ca="1" si="44"/>
        <v>STEM_to_Premise_AGS_1001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9.5028763217400065E-3</v>
      </c>
      <c r="J92" s="1">
        <f>'[1]Electricity and CHPs'!F52</f>
        <v>3.4683226931404999E-2</v>
      </c>
      <c r="K92" s="1">
        <f>'[1]Electricity and CHPs'!G52</f>
        <v>2.4258689801218921E-2</v>
      </c>
    </row>
    <row r="93" spans="1:11" x14ac:dyDescent="0.3">
      <c r="A93" s="5" t="str">
        <f t="shared" si="43"/>
        <v>STEM</v>
      </c>
      <c r="B93" s="5" t="str">
        <f t="shared" ca="1" si="44"/>
        <v>STEM_to_Premise_AGS_1001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0.9593765547337445</v>
      </c>
      <c r="G93" s="1">
        <f>'[1]Electricity and CHPs'!C54</f>
        <v>1.1063828588885321</v>
      </c>
      <c r="H93" s="1">
        <f>'[1]Electricity and CHPs'!D54</f>
        <v>1.3105764460818152</v>
      </c>
      <c r="I93" s="1">
        <f>'[1]Electricity and CHPs'!E54</f>
        <v>1.3163357357364194</v>
      </c>
      <c r="J93" s="1">
        <f>'[1]Electricity and CHPs'!F54</f>
        <v>1.3171418754923321</v>
      </c>
      <c r="K93" s="1">
        <f>'[1]Electricity and CHPs'!G54</f>
        <v>2.1996691084667015</v>
      </c>
    </row>
    <row r="94" spans="1:11" x14ac:dyDescent="0.3">
      <c r="A94" s="5" t="str">
        <f t="shared" si="43"/>
        <v>STEM</v>
      </c>
      <c r="B94" s="5" t="str">
        <f t="shared" ca="1" si="44"/>
        <v>STEM_to_Premise_AGS_1001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0.59440853591289611</v>
      </c>
      <c r="G94" s="1">
        <f>'[1]Electricity and CHPs'!C55</f>
        <v>0.62604578146218837</v>
      </c>
      <c r="H94" s="1">
        <f>'[1]Electricity and CHPs'!D55</f>
        <v>0.56331291842813924</v>
      </c>
      <c r="I94" s="1">
        <f>'[1]Electricity and CHPs'!E55</f>
        <v>1.6485208184221087</v>
      </c>
      <c r="J94" s="1">
        <f>'[1]Electricity and CHPs'!F55</f>
        <v>1.526566573737512</v>
      </c>
      <c r="K94" s="1">
        <f>'[1]Electricity and CHPs'!G55</f>
        <v>0.3786714023877969</v>
      </c>
    </row>
    <row r="95" spans="1:11" x14ac:dyDescent="0.3">
      <c r="A95" s="5" t="str">
        <f t="shared" si="43"/>
        <v>STEM</v>
      </c>
      <c r="B95" s="5" t="str">
        <f t="shared" ca="1" si="44"/>
        <v>STEM_to_Premise_AGS_1001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6.1348259783297679E-3</v>
      </c>
      <c r="J95" s="1">
        <f>'[1]Electricity and CHPs'!F58</f>
        <v>2.2439978829780303E-2</v>
      </c>
      <c r="K95" s="1">
        <f>'[1]Electricity and CHPs'!G58</f>
        <v>7.6946130276212598E-3</v>
      </c>
    </row>
    <row r="96" spans="1:11" x14ac:dyDescent="0.3">
      <c r="A96" s="5" t="str">
        <f t="shared" ref="A96:A111" si="61">A95</f>
        <v>STEM</v>
      </c>
      <c r="B96" s="5" t="str">
        <f t="shared" ref="B96:B111" ca="1" si="62">B95</f>
        <v>STEM_to_Premise_AGS_1001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2.2561195638249725</v>
      </c>
      <c r="G96" s="1">
        <f t="shared" ref="G96:K96" si="65">G80-G112</f>
        <v>0.69023287820885604</v>
      </c>
      <c r="H96" s="1">
        <f t="shared" si="65"/>
        <v>0.83008210323073151</v>
      </c>
      <c r="I96" s="1">
        <f t="shared" si="65"/>
        <v>2.1281421191199152</v>
      </c>
      <c r="J96" s="1">
        <f t="shared" si="65"/>
        <v>2.8712173618238257</v>
      </c>
      <c r="K96" s="1">
        <f t="shared" si="65"/>
        <v>1.8315376802554839</v>
      </c>
    </row>
    <row r="97" spans="1:11" x14ac:dyDescent="0.3">
      <c r="A97" s="5" t="str">
        <f t="shared" si="61"/>
        <v>STEM</v>
      </c>
      <c r="B97" s="5" t="str">
        <f t="shared" ca="1" si="62"/>
        <v>STEM_to_Premise_AGS_1001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4.6828982261410503E-2</v>
      </c>
      <c r="K97" s="1">
        <f t="shared" si="66"/>
        <v>7.3436060412244014E-3</v>
      </c>
    </row>
    <row r="98" spans="1:11" x14ac:dyDescent="0.3">
      <c r="A98" s="5" t="str">
        <f t="shared" si="61"/>
        <v>STEM</v>
      </c>
      <c r="B98" s="5" t="str">
        <f t="shared" ca="1" si="62"/>
        <v>STEM_to_Premise_AGS_1001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2.3896011643348091E-3</v>
      </c>
      <c r="H98" s="1">
        <f t="shared" si="67"/>
        <v>3.9141775427717684E-2</v>
      </c>
      <c r="I98" s="1">
        <f t="shared" si="67"/>
        <v>2.0029824688823646E-2</v>
      </c>
      <c r="J98" s="1">
        <f t="shared" si="67"/>
        <v>5.0346316807054176E-2</v>
      </c>
      <c r="K98" s="1">
        <f t="shared" si="67"/>
        <v>8.7949726814158039E-3</v>
      </c>
    </row>
    <row r="99" spans="1:11" x14ac:dyDescent="0.3">
      <c r="A99" s="5" t="str">
        <f t="shared" si="61"/>
        <v>STEM</v>
      </c>
      <c r="B99" s="5" t="str">
        <f t="shared" ca="1" si="62"/>
        <v>STEM_to_Premise_AGS_1001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4.0395049195005389E-2</v>
      </c>
      <c r="K99" s="1">
        <f t="shared" si="68"/>
        <v>0.97000282176086328</v>
      </c>
    </row>
    <row r="100" spans="1:11" x14ac:dyDescent="0.3">
      <c r="A100" s="5" t="str">
        <f t="shared" si="61"/>
        <v>STEM</v>
      </c>
      <c r="B100" s="5" t="str">
        <f t="shared" ca="1" si="62"/>
        <v>STEM_to_Premise_AGS_1001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0.94134544643873841</v>
      </c>
      <c r="G100" s="1">
        <f t="shared" si="69"/>
        <v>2.3487833250386923E-3</v>
      </c>
      <c r="H100" s="1">
        <f t="shared" si="69"/>
        <v>3.7654033934658562E-2</v>
      </c>
      <c r="I100" s="1">
        <f t="shared" si="69"/>
        <v>5.3788869619543378E-2</v>
      </c>
      <c r="J100" s="1">
        <f t="shared" si="69"/>
        <v>1.3190904421833335E-2</v>
      </c>
      <c r="K100" s="1">
        <f t="shared" si="69"/>
        <v>1.7178639331684063E-3</v>
      </c>
    </row>
    <row r="101" spans="1:11" x14ac:dyDescent="0.3">
      <c r="A101" s="5" t="str">
        <f t="shared" si="61"/>
        <v>STEM</v>
      </c>
      <c r="B101" s="5" t="str">
        <f t="shared" ca="1" si="62"/>
        <v>STEM_to_Premise_AGS_1001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4.7451863478518368E-2</v>
      </c>
      <c r="K101" s="1">
        <f t="shared" si="70"/>
        <v>1.8319049543658462E-2</v>
      </c>
    </row>
    <row r="102" spans="1:11" x14ac:dyDescent="0.3">
      <c r="A102" s="5" t="str">
        <f t="shared" si="61"/>
        <v>STEM</v>
      </c>
      <c r="B102" s="5" t="str">
        <f t="shared" ca="1" si="62"/>
        <v>STEM_to_Premise_AGS_1001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0.65295016307583853</v>
      </c>
      <c r="G102" s="1">
        <f t="shared" si="71"/>
        <v>8.7978540000556077E-2</v>
      </c>
      <c r="H102" s="1">
        <f t="shared" si="71"/>
        <v>5.8672367808524639E-2</v>
      </c>
      <c r="I102" s="1">
        <f t="shared" si="71"/>
        <v>8.007850797236149E-2</v>
      </c>
      <c r="J102" s="1">
        <f t="shared" si="71"/>
        <v>9.2831336862963076E-2</v>
      </c>
      <c r="K102" s="1">
        <f t="shared" si="71"/>
        <v>3.1259250776859995E-2</v>
      </c>
    </row>
    <row r="103" spans="1:11" x14ac:dyDescent="0.3">
      <c r="A103" s="5" t="str">
        <f t="shared" si="61"/>
        <v>STEM</v>
      </c>
      <c r="B103" s="5" t="str">
        <f t="shared" ca="1" si="62"/>
        <v>STEM_to_Premise_AGS_1001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3.6464072506603482E-2</v>
      </c>
      <c r="K103" s="1">
        <f t="shared" si="72"/>
        <v>1.8088924892677327E-2</v>
      </c>
    </row>
    <row r="104" spans="1:11" x14ac:dyDescent="0.3">
      <c r="A104" s="5" t="str">
        <f t="shared" si="61"/>
        <v>STEM</v>
      </c>
      <c r="B104" s="5" t="str">
        <f t="shared" ca="1" si="62"/>
        <v>STEM_to_Premise_AGS_1001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5.0468769249351819E-3</v>
      </c>
      <c r="J104" s="1">
        <f t="shared" si="73"/>
        <v>3.0575163249081751E-2</v>
      </c>
      <c r="K104" s="1">
        <f t="shared" si="73"/>
        <v>3.3074123862919021E-3</v>
      </c>
    </row>
    <row r="105" spans="1:11" x14ac:dyDescent="0.3">
      <c r="A105" s="5" t="str">
        <f t="shared" si="61"/>
        <v>STEM</v>
      </c>
      <c r="B105" s="5" t="str">
        <f t="shared" ca="1" si="62"/>
        <v>STEM_to_Premise_AGS_1001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3.3020951582518596E-2</v>
      </c>
      <c r="G105" s="1">
        <f t="shared" si="74"/>
        <v>4.8549551207048786E-3</v>
      </c>
      <c r="H105" s="1">
        <f t="shared" si="74"/>
        <v>2.8641243749175014E-2</v>
      </c>
      <c r="I105" s="1">
        <f t="shared" si="74"/>
        <v>2.8255318481473331E-2</v>
      </c>
      <c r="J105" s="1">
        <f t="shared" si="74"/>
        <v>0.17842275523942885</v>
      </c>
      <c r="K105" s="1">
        <f t="shared" si="74"/>
        <v>0.1478166482737045</v>
      </c>
    </row>
    <row r="106" spans="1:11" x14ac:dyDescent="0.3">
      <c r="A106" s="5" t="str">
        <f t="shared" si="61"/>
        <v>STEM</v>
      </c>
      <c r="B106" s="5" t="str">
        <f t="shared" ca="1" si="62"/>
        <v>STEM_to_Premise_AGS_1001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2.4749676945092958E-3</v>
      </c>
      <c r="J106" s="1">
        <f t="shared" si="75"/>
        <v>7.3531816401914514E-3</v>
      </c>
      <c r="K106" s="1">
        <f t="shared" si="75"/>
        <v>3.0426030599761023E-3</v>
      </c>
    </row>
    <row r="107" spans="1:11" x14ac:dyDescent="0.3">
      <c r="A107" s="5" t="str">
        <f t="shared" si="61"/>
        <v>STEM</v>
      </c>
      <c r="B107" s="5" t="str">
        <f t="shared" ca="1" si="62"/>
        <v>STEM_to_Premise_AGS_1001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4.9496942132028231E-2</v>
      </c>
      <c r="G107" s="1">
        <f t="shared" si="76"/>
        <v>1.2008637895304144E-2</v>
      </c>
      <c r="H107" s="1">
        <f t="shared" si="76"/>
        <v>0.14293723715598591</v>
      </c>
      <c r="I107" s="1">
        <f t="shared" si="76"/>
        <v>0.28227507322119494</v>
      </c>
      <c r="J107" s="1">
        <f t="shared" si="76"/>
        <v>0.77840094138978611</v>
      </c>
      <c r="K107" s="1">
        <f t="shared" si="76"/>
        <v>0.39290565237844743</v>
      </c>
    </row>
    <row r="108" spans="1:11" x14ac:dyDescent="0.3">
      <c r="A108" s="5" t="str">
        <f t="shared" si="61"/>
        <v>STEM</v>
      </c>
      <c r="B108" s="5" t="str">
        <f t="shared" ca="1" si="62"/>
        <v>STEM_to_Premise_AGS_1001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9.4573888316209741E-3</v>
      </c>
      <c r="J108" s="1">
        <f t="shared" si="77"/>
        <v>3.3922565337905213E-2</v>
      </c>
      <c r="K108" s="1">
        <f t="shared" si="77"/>
        <v>1.3525141254385507E-2</v>
      </c>
    </row>
    <row r="109" spans="1:11" x14ac:dyDescent="0.3">
      <c r="A109" s="5" t="str">
        <f t="shared" si="61"/>
        <v>STEM</v>
      </c>
      <c r="B109" s="5" t="str">
        <f t="shared" ca="1" si="62"/>
        <v>STEM_to_Premise_AGS_1001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ca="1" si="62"/>
        <v>STEM_to_Premise_AGS_1001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0.57930606059584877</v>
      </c>
      <c r="G110" s="1">
        <f t="shared" si="79"/>
        <v>0.58065236070291737</v>
      </c>
      <c r="H110" s="1">
        <f t="shared" si="79"/>
        <v>0.52303544515466982</v>
      </c>
      <c r="I110" s="1">
        <f t="shared" si="79"/>
        <v>1.6406298313251342</v>
      </c>
      <c r="J110" s="1">
        <f t="shared" si="79"/>
        <v>1.4930863971420856</v>
      </c>
      <c r="K110" s="1">
        <f t="shared" si="79"/>
        <v>0.21112369415902515</v>
      </c>
    </row>
    <row r="111" spans="1:11" x14ac:dyDescent="0.3">
      <c r="A111" s="5" t="str">
        <f t="shared" si="61"/>
        <v>STEM</v>
      </c>
      <c r="B111" s="5" t="str">
        <f t="shared" ca="1" si="62"/>
        <v>STEM_to_Premise_AGS_1001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6.1054603603186344E-3</v>
      </c>
      <c r="J111" s="1">
        <f t="shared" si="80"/>
        <v>2.1947832291958982E-2</v>
      </c>
      <c r="K111" s="1">
        <f t="shared" si="80"/>
        <v>4.2900391137852493E-3</v>
      </c>
    </row>
    <row r="112" spans="1:11" x14ac:dyDescent="0.3">
      <c r="A112" s="5" t="str">
        <f>A95</f>
        <v>STEM</v>
      </c>
      <c r="B112" s="5" t="str">
        <f ca="1">B95</f>
        <v>STEM_to_Premise_AGS_1001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1.0181934605847349</v>
      </c>
      <c r="G112" s="1">
        <f t="shared" ref="G112:K112" si="81">SUM(G113:G127)</f>
        <v>1.1603429106904188</v>
      </c>
      <c r="H112" s="1">
        <f t="shared" si="81"/>
        <v>1.3744987099310162</v>
      </c>
      <c r="I112" s="1">
        <f t="shared" si="81"/>
        <v>1.3265715254812269</v>
      </c>
      <c r="J112" s="1">
        <f t="shared" si="81"/>
        <v>1.3815245291028104</v>
      </c>
      <c r="K112" s="1">
        <f t="shared" si="81"/>
        <v>3.653176930427712</v>
      </c>
    </row>
    <row r="113" spans="1:11" x14ac:dyDescent="0.3">
      <c r="A113" s="5" t="str">
        <f t="shared" si="43"/>
        <v>STEM</v>
      </c>
      <c r="B113" s="5" t="str">
        <f t="shared" ca="1" si="44"/>
        <v>STEM_to_Premise_AGS_1001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1.0500682337586885E-3</v>
      </c>
      <c r="K113" s="1">
        <f>'[1]Electricity and CHPs_IN'!Q$23/SUM('[1]Electricity and CHPs_IN'!Q$22:Q$23)*K81</f>
        <v>5.8278838253717335E-3</v>
      </c>
    </row>
    <row r="114" spans="1:11" x14ac:dyDescent="0.3">
      <c r="A114" s="5" t="str">
        <f t="shared" si="43"/>
        <v>STEM</v>
      </c>
      <c r="B114" s="5" t="str">
        <f t="shared" ca="1" si="44"/>
        <v>STEM_to_Premise_AGS_1001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1.8681086729447073E-4</v>
      </c>
      <c r="H114" s="1">
        <f>'[1]Electricity and CHPs_IN'!N$23/SUM('[1]Electricity and CHPs_IN'!N$22:N$23)*H82</f>
        <v>3.01419689290816E-3</v>
      </c>
      <c r="I114" s="1">
        <f>'[1]Electricity and CHPs_IN'!O$23/SUM('[1]Electricity and CHPs_IN'!O$22:O$23)*I82</f>
        <v>9.6338055761492562E-5</v>
      </c>
      <c r="J114" s="1">
        <f>'[1]Electricity and CHPs_IN'!P$23/SUM('[1]Electricity and CHPs_IN'!P$22:P$23)*J82</f>
        <v>1.1289390760346281E-3</v>
      </c>
      <c r="K114" s="1">
        <f>'[1]Electricity and CHPs_IN'!Q$23/SUM('[1]Electricity and CHPs_IN'!Q$22:Q$23)*K82</f>
        <v>6.9796880097973621E-3</v>
      </c>
    </row>
    <row r="115" spans="1:11" x14ac:dyDescent="0.3">
      <c r="A115" s="5" t="str">
        <f t="shared" si="43"/>
        <v>STEM</v>
      </c>
      <c r="B115" s="5" t="str">
        <f t="shared" ca="1" si="44"/>
        <v>STEM_to_Premise_AGS_1001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9.0579713485998393E-4</v>
      </c>
      <c r="K115" s="1">
        <f>'[1]Electricity and CHPs_IN'!Q$23/SUM('[1]Electricity and CHPs_IN'!Q$22:Q$23)*K83</f>
        <v>0.76979398455891823</v>
      </c>
    </row>
    <row r="116" spans="1:11" x14ac:dyDescent="0.3">
      <c r="A116" s="5" t="str">
        <f t="shared" si="43"/>
        <v>STEM</v>
      </c>
      <c r="B116" s="5" t="str">
        <f t="shared" ca="1" si="44"/>
        <v>STEM_to_Premise_AGS_1001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2.4540821055856556E-2</v>
      </c>
      <c r="G116" s="1">
        <f>'[1]Electricity and CHPs_IN'!M$23/SUM('[1]Electricity and CHPs_IN'!M$22:M$23)*G84</f>
        <v>1.8361986786167775E-4</v>
      </c>
      <c r="H116" s="1">
        <f>'[1]Electricity and CHPs_IN'!N$23/SUM('[1]Electricity and CHPs_IN'!N$22:N$23)*H84</f>
        <v>2.8996301483794015E-3</v>
      </c>
      <c r="I116" s="1">
        <f>'[1]Electricity and CHPs_IN'!O$23/SUM('[1]Electricity and CHPs_IN'!O$22:O$23)*I84</f>
        <v>2.5870995883686676E-4</v>
      </c>
      <c r="J116" s="1">
        <f>'[1]Electricity and CHPs_IN'!P$23/SUM('[1]Electricity and CHPs_IN'!P$22:P$23)*J84</f>
        <v>2.9578583686898602E-4</v>
      </c>
      <c r="K116" s="1">
        <f>'[1]Electricity and CHPs_IN'!Q$23/SUM('[1]Electricity and CHPs_IN'!Q$22:Q$23)*K84</f>
        <v>1.363296366131373E-3</v>
      </c>
    </row>
    <row r="117" spans="1:11" x14ac:dyDescent="0.3">
      <c r="A117" s="5" t="str">
        <f t="shared" si="43"/>
        <v>STEM</v>
      </c>
      <c r="B117" s="5" t="str">
        <f t="shared" ca="1" si="44"/>
        <v>STEM_to_Premise_AGS_1001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1.0640353914440459E-3</v>
      </c>
      <c r="K117" s="1">
        <f>'[1]Electricity and CHPs_IN'!Q$23/SUM('[1]Electricity and CHPs_IN'!Q$22:Q$23)*K85</f>
        <v>1.4537992905985224E-2</v>
      </c>
    </row>
    <row r="118" spans="1:11" x14ac:dyDescent="0.3">
      <c r="A118" s="5" t="str">
        <f t="shared" si="43"/>
        <v>STEM</v>
      </c>
      <c r="B118" s="5" t="str">
        <f t="shared" ca="1" si="44"/>
        <v>STEM_to_Premise_AGS_1001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1.7022372786799609E-2</v>
      </c>
      <c r="G118" s="1">
        <f>'[1]Electricity and CHPs_IN'!M$23/SUM('[1]Electricity and CHPs_IN'!M$22:M$23)*G86</f>
        <v>6.8778621328552374E-3</v>
      </c>
      <c r="H118" s="1">
        <f>'[1]Electricity and CHPs_IN'!N$23/SUM('[1]Electricity and CHPs_IN'!N$22:N$23)*H86</f>
        <v>4.5181923102748647E-3</v>
      </c>
      <c r="I118" s="1">
        <f>'[1]Electricity and CHPs_IN'!O$23/SUM('[1]Electricity and CHPs_IN'!O$22:O$23)*I86</f>
        <v>3.8515603037919389E-4</v>
      </c>
      <c r="J118" s="1">
        <f>'[1]Electricity and CHPs_IN'!P$23/SUM('[1]Electricity and CHPs_IN'!P$22:P$23)*J86</f>
        <v>2.0816006077816773E-3</v>
      </c>
      <c r="K118" s="1">
        <f>'[1]Electricity and CHPs_IN'!Q$23/SUM('[1]Electricity and CHPs_IN'!Q$22:Q$23)*K86</f>
        <v>2.4807333205653148E-2</v>
      </c>
    </row>
    <row r="119" spans="1:11" x14ac:dyDescent="0.3">
      <c r="A119" s="5" t="str">
        <f t="shared" si="43"/>
        <v>STEM</v>
      </c>
      <c r="B119" s="5" t="str">
        <f t="shared" ca="1" si="44"/>
        <v>STEM_to_Premise_AGS_1001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8.1765100080363295E-4</v>
      </c>
      <c r="K119" s="1">
        <f>'[1]Electricity and CHPs_IN'!Q$23/SUM('[1]Electricity and CHPs_IN'!Q$22:Q$23)*K87</f>
        <v>1.4355366043413406E-2</v>
      </c>
    </row>
    <row r="120" spans="1:11" x14ac:dyDescent="0.3">
      <c r="A120" s="5" t="str">
        <f t="shared" si="43"/>
        <v>STEM</v>
      </c>
      <c r="B120" s="5" t="str">
        <f t="shared" ca="1" si="44"/>
        <v>STEM_to_Premise_AGS_1001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2.4274117131294303E-5</v>
      </c>
      <c r="J120" s="1">
        <f>'[1]Electricity and CHPs_IN'!P$23/SUM('[1]Electricity and CHPs_IN'!P$22:P$23)*J88</f>
        <v>6.8560122640768653E-4</v>
      </c>
      <c r="K120" s="1">
        <f>'[1]Electricity and CHPs_IN'!Q$23/SUM('[1]Electricity and CHPs_IN'!Q$22:Q$23)*K88</f>
        <v>2.6247616010037136E-3</v>
      </c>
    </row>
    <row r="121" spans="1:11" x14ac:dyDescent="0.3">
      <c r="A121" s="5" t="str">
        <f t="shared" si="43"/>
        <v>STEM</v>
      </c>
      <c r="B121" s="5" t="str">
        <f t="shared" ca="1" si="44"/>
        <v>STEM_to_Premise_AGS_1001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8.6085428781370286E-4</v>
      </c>
      <c r="G121" s="1">
        <f>'[1]Electricity and CHPs_IN'!M$23/SUM('[1]Electricity and CHPs_IN'!M$22:M$23)*G89</f>
        <v>3.7954382945200787E-4</v>
      </c>
      <c r="H121" s="1">
        <f>'[1]Electricity and CHPs_IN'!N$23/SUM('[1]Electricity and CHPs_IN'!N$22:N$23)*H89</f>
        <v>2.205580788669463E-3</v>
      </c>
      <c r="I121" s="1">
        <f>'[1]Electricity and CHPs_IN'!O$23/SUM('[1]Electricity and CHPs_IN'!O$22:O$23)*I89</f>
        <v>1.3590046292046585E-4</v>
      </c>
      <c r="J121" s="1">
        <f>'[1]Electricity and CHPs_IN'!P$23/SUM('[1]Electricity and CHPs_IN'!P$22:P$23)*J89</f>
        <v>4.0008571275531851E-3</v>
      </c>
      <c r="K121" s="1">
        <f>'[1]Electricity and CHPs_IN'!Q$23/SUM('[1]Electricity and CHPs_IN'!Q$22:Q$23)*K89</f>
        <v>0.11730725324303397</v>
      </c>
    </row>
    <row r="122" spans="1:11" x14ac:dyDescent="0.3">
      <c r="A122" s="5" t="str">
        <f t="shared" si="43"/>
        <v>STEM</v>
      </c>
      <c r="B122" s="5" t="str">
        <f t="shared" ca="1" si="44"/>
        <v>STEM_to_Premise_AGS_1001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1.1903927241788179E-5</v>
      </c>
      <c r="J122" s="1">
        <f>'[1]Electricity and CHPs_IN'!P$23/SUM('[1]Electricity and CHPs_IN'!P$22:P$23)*J90</f>
        <v>1.6488384083002887E-4</v>
      </c>
      <c r="K122" s="1">
        <f>'[1]Electricity and CHPs_IN'!Q$23/SUM('[1]Electricity and CHPs_IN'!Q$22:Q$23)*K90</f>
        <v>2.4146089891969231E-3</v>
      </c>
    </row>
    <row r="123" spans="1:11" x14ac:dyDescent="0.3">
      <c r="A123" s="5" t="str">
        <f t="shared" si="43"/>
        <v>STEM</v>
      </c>
      <c r="B123" s="5" t="str">
        <f t="shared" ca="1" si="44"/>
        <v>STEM_to_Premise_AGS_1001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1.2903824034732215E-3</v>
      </c>
      <c r="G123" s="1">
        <f>'[1]Electricity and CHPs_IN'!M$23/SUM('[1]Electricity and CHPs_IN'!M$22:M$23)*G91</f>
        <v>9.3879434515236032E-4</v>
      </c>
      <c r="H123" s="1">
        <f>'[1]Electricity and CHPs_IN'!N$23/SUM('[1]Electricity and CHPs_IN'!N$22:N$23)*H91</f>
        <v>1.1007190435499655E-2</v>
      </c>
      <c r="I123" s="1">
        <f>'[1]Electricity and CHPs_IN'!O$23/SUM('[1]Electricity and CHPs_IN'!O$22:O$23)*I91</f>
        <v>1.3576669874318292E-3</v>
      </c>
      <c r="J123" s="1">
        <f>'[1]Electricity and CHPs_IN'!P$23/SUM('[1]Electricity and CHPs_IN'!P$22:P$23)*J91</f>
        <v>1.7454449407388287E-2</v>
      </c>
      <c r="K123" s="1">
        <f>'[1]Electricity and CHPs_IN'!Q$23/SUM('[1]Electricity and CHPs_IN'!Q$22:Q$23)*K91</f>
        <v>0.31180982252306422</v>
      </c>
    </row>
    <row r="124" spans="1:11" x14ac:dyDescent="0.3">
      <c r="A124" s="5" t="str">
        <f t="shared" si="43"/>
        <v>STEM</v>
      </c>
      <c r="B124" s="5" t="str">
        <f t="shared" ca="1" si="44"/>
        <v>STEM_to_Premise_AGS_1001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4.5487490119032477E-5</v>
      </c>
      <c r="J124" s="1">
        <f>'[1]Electricity and CHPs_IN'!P$23/SUM('[1]Electricity and CHPs_IN'!P$22:P$23)*J92</f>
        <v>7.6066159349978842E-4</v>
      </c>
      <c r="K124" s="1">
        <f>'[1]Electricity and CHPs_IN'!Q$23/SUM('[1]Electricity and CHPs_IN'!Q$22:Q$23)*K92</f>
        <v>1.0733548546833414E-2</v>
      </c>
    </row>
    <row r="125" spans="1:11" x14ac:dyDescent="0.3">
      <c r="A125" s="5" t="str">
        <f t="shared" si="43"/>
        <v>STEM</v>
      </c>
      <c r="B125" s="5" t="str">
        <f t="shared" ca="1" si="44"/>
        <v>STEM_to_Premise_AGS_1001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0.9593765547337445</v>
      </c>
      <c r="G125" s="1">
        <f t="shared" si="83"/>
        <v>1.1063828588885321</v>
      </c>
      <c r="H125" s="1">
        <f t="shared" si="83"/>
        <v>1.3105764460818152</v>
      </c>
      <c r="I125" s="1">
        <f t="shared" si="83"/>
        <v>1.3163357357364194</v>
      </c>
      <c r="J125" s="1">
        <f t="shared" si="83"/>
        <v>1.3171418754923321</v>
      </c>
      <c r="K125" s="1">
        <f t="shared" si="83"/>
        <v>2.1996691084667015</v>
      </c>
    </row>
    <row r="126" spans="1:11" x14ac:dyDescent="0.3">
      <c r="A126" s="5" t="str">
        <f t="shared" si="43"/>
        <v>STEM</v>
      </c>
      <c r="B126" s="5" t="str">
        <f t="shared" ca="1" si="44"/>
        <v>STEM_to_Premise_AGS_1001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1.5102475317047302E-2</v>
      </c>
      <c r="G126" s="1">
        <f>'[1]Electricity and CHPs_IN'!M$23/SUM('[1]Electricity and CHPs_IN'!M$22:M$23)*G94</f>
        <v>4.5393420759270997E-2</v>
      </c>
      <c r="H126" s="1">
        <f>'[1]Electricity and CHPs_IN'!N$23/SUM('[1]Electricity and CHPs_IN'!N$22:N$23)*H94</f>
        <v>4.0277473273469443E-2</v>
      </c>
      <c r="I126" s="1">
        <f>'[1]Electricity and CHPs_IN'!O$23/SUM('[1]Electricity and CHPs_IN'!O$22:O$23)*I94</f>
        <v>7.8909870969745121E-3</v>
      </c>
      <c r="J126" s="1">
        <f>'[1]Electricity and CHPs_IN'!P$23/SUM('[1]Electricity and CHPs_IN'!P$22:P$23)*J94</f>
        <v>3.3480176595426396E-2</v>
      </c>
      <c r="K126" s="1">
        <f>'[1]Electricity and CHPs_IN'!Q$23/SUM('[1]Electricity and CHPs_IN'!Q$22:Q$23)*K94</f>
        <v>0.16754770822877174</v>
      </c>
    </row>
    <row r="127" spans="1:11" x14ac:dyDescent="0.3">
      <c r="A127" s="5" t="str">
        <f t="shared" si="43"/>
        <v>STEM</v>
      </c>
      <c r="B127" s="5" t="str">
        <f t="shared" ca="1" si="44"/>
        <v>STEM_to_Premise_AGS_1001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2.9365618011133148E-5</v>
      </c>
      <c r="J127" s="1">
        <f>'[1]Electricity and CHPs_IN'!P$23/SUM('[1]Electricity and CHPs_IN'!P$22:P$23)*J95</f>
        <v>4.9214653782132193E-4</v>
      </c>
      <c r="K127" s="1">
        <f>'[1]Electricity and CHPs_IN'!Q$23/SUM('[1]Electricity and CHPs_IN'!Q$22:Q$23)*K95</f>
        <v>3.4045739138360109E-3</v>
      </c>
    </row>
    <row r="128" spans="1:11" x14ac:dyDescent="0.3">
      <c r="A128" s="5" t="str">
        <f t="shared" si="43"/>
        <v>STEM</v>
      </c>
      <c r="B128" s="5" t="str">
        <f t="shared" ca="1" si="44"/>
        <v>STEM_to_Premise_AGS_1001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8.2547005516373844</v>
      </c>
      <c r="G128" s="1">
        <f t="shared" ref="G128:K128" si="84">SUM(G129:G134)</f>
        <v>8.9452300153911111</v>
      </c>
      <c r="H128" s="1">
        <f t="shared" si="84"/>
        <v>9.176086434676586</v>
      </c>
      <c r="I128" s="1">
        <f t="shared" si="84"/>
        <v>9.1336690079267964</v>
      </c>
      <c r="J128" s="1">
        <f t="shared" si="84"/>
        <v>9.3095727466899625</v>
      </c>
      <c r="K128" s="1">
        <f t="shared" si="84"/>
        <v>11.018265736389665</v>
      </c>
    </row>
    <row r="129" spans="1:17" x14ac:dyDescent="0.3">
      <c r="A129" s="5" t="str">
        <f t="shared" si="43"/>
        <v>STEM</v>
      </c>
      <c r="B129" s="5" t="str">
        <f t="shared" ca="1" si="44"/>
        <v>STEM_to_Premise_AGS_1001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6.5070062636712649</v>
      </c>
      <c r="G129" s="1">
        <f>'[1]Electricity and CHPs'!C19</f>
        <v>7.3027758975426895</v>
      </c>
      <c r="H129" s="1">
        <f>'[1]Electricity and CHPs'!D19</f>
        <v>7.4118679722943144</v>
      </c>
      <c r="I129" s="1">
        <f>'[1]Electricity and CHPs'!E19</f>
        <v>7.3981747073131761</v>
      </c>
      <c r="J129" s="1">
        <f>'[1]Electricity and CHPs'!F19</f>
        <v>4.3905311280664678</v>
      </c>
      <c r="K129" s="1">
        <f>'[1]Electricity and CHPs'!G19</f>
        <v>4.6534443714828884</v>
      </c>
    </row>
    <row r="130" spans="1:17" x14ac:dyDescent="0.3">
      <c r="A130" s="5" t="str">
        <f t="shared" si="43"/>
        <v>STEM</v>
      </c>
      <c r="B130" s="5" t="str">
        <f t="shared" ca="1" si="44"/>
        <v>STEM_to_Premise_AGS_1001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3.2341895308246298</v>
      </c>
      <c r="K130" s="1">
        <f>'[1]Electricity and CHPs'!G20</f>
        <v>4.4441971373706313</v>
      </c>
    </row>
    <row r="131" spans="1:17" x14ac:dyDescent="0.3">
      <c r="A131" s="5" t="str">
        <f t="shared" si="43"/>
        <v>STEM</v>
      </c>
      <c r="B131" s="5" t="str">
        <f t="shared" ca="1" si="44"/>
        <v>STEM_to_Premise_AGS_1001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1.517641751799834</v>
      </c>
      <c r="G131" s="1">
        <f>'[1]Electricity and CHPs'!C26</f>
        <v>1.4122848327337436</v>
      </c>
      <c r="H131" s="1">
        <f>'[1]Electricity and CHPs'!D26</f>
        <v>1.4274986440299051</v>
      </c>
      <c r="I131" s="1">
        <f>'[1]Electricity and CHPs'!E26</f>
        <v>1.4025335765504972</v>
      </c>
      <c r="J131" s="1">
        <f>'[1]Electricity and CHPs'!F26</f>
        <v>0.84324114552352913</v>
      </c>
      <c r="K131" s="1">
        <f>'[1]Electricity and CHPs'!G26</f>
        <v>0.61607326726203493</v>
      </c>
    </row>
    <row r="132" spans="1:17" x14ac:dyDescent="0.3">
      <c r="A132" s="5" t="str">
        <f t="shared" si="43"/>
        <v>STEM</v>
      </c>
      <c r="B132" s="5" t="str">
        <f t="shared" ca="1" si="44"/>
        <v>STEM_to_Premise_AGS_1001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0.54099640635087476</v>
      </c>
      <c r="K132" s="1">
        <f>'[1]Electricity and CHPs'!G27</f>
        <v>0.71177558340627922</v>
      </c>
    </row>
    <row r="133" spans="1:17" x14ac:dyDescent="0.3">
      <c r="A133" s="5" t="str">
        <f t="shared" si="43"/>
        <v>STEM</v>
      </c>
      <c r="B133" s="5" t="str">
        <f t="shared" ca="1" si="44"/>
        <v>STEM_to_Premise_AGS_1001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0.23005253616628463</v>
      </c>
      <c r="G133" s="1">
        <f>'[1]Electricity and CHPs'!C44</f>
        <v>0.23016928511467857</v>
      </c>
      <c r="H133" s="1">
        <f>'[1]Electricity and CHPs'!D44</f>
        <v>0.33671981835236564</v>
      </c>
      <c r="I133" s="1">
        <f>'[1]Electricity and CHPs'!E44</f>
        <v>0.33296072406312155</v>
      </c>
      <c r="J133" s="1">
        <f>'[1]Electricity and CHPs'!F44</f>
        <v>5.8001759399016729E-2</v>
      </c>
      <c r="K133" s="1">
        <f>'[1]Electricity and CHPs'!G44</f>
        <v>5.5017390882131046E-4</v>
      </c>
    </row>
    <row r="134" spans="1:17" x14ac:dyDescent="0.3">
      <c r="A134" s="5" t="str">
        <f t="shared" si="43"/>
        <v>STEM</v>
      </c>
      <c r="B134" s="5" t="str">
        <f t="shared" ca="1" si="44"/>
        <v>STEM_to_Premise_AGS_1001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0.24261277652544266</v>
      </c>
      <c r="K134" s="1">
        <f>'[1]Electricity and CHPs'!G45</f>
        <v>0.59222520295900904</v>
      </c>
    </row>
    <row r="135" spans="1:17" x14ac:dyDescent="0.3">
      <c r="A135" s="5" t="str">
        <f t="shared" si="43"/>
        <v>STEM</v>
      </c>
      <c r="B135" s="5" t="str">
        <f t="shared" ca="1" si="44"/>
        <v>STEM_to_Premise_AGS_1001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4.0123240077355495</v>
      </c>
      <c r="G135" s="1">
        <f t="shared" ref="G135:K135" si="86">SUM(G136:G139)</f>
        <v>4.3575303651382162</v>
      </c>
      <c r="H135" s="1">
        <f t="shared" si="86"/>
        <v>4.4196833081621101</v>
      </c>
      <c r="I135" s="1">
        <f t="shared" si="86"/>
        <v>4.400354141931837</v>
      </c>
      <c r="J135" s="1">
        <f t="shared" si="86"/>
        <v>4.5044791053827513</v>
      </c>
      <c r="K135" s="1">
        <f t="shared" si="86"/>
        <v>5.2127451797609172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ca="1" si="44"/>
        <v>STEM_to_Premise_AGS_1001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3.2535031318356329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3.6513879487713448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3.7059339861471572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3.699087353656588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2.1952655640332339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2.3267221857414442</v>
      </c>
    </row>
    <row r="137" spans="1:17" x14ac:dyDescent="0.3">
      <c r="A137" s="5" t="str">
        <f t="shared" si="43"/>
        <v>STEM</v>
      </c>
      <c r="B137" s="5" t="str">
        <f t="shared" ca="1" si="44"/>
        <v>STEM_to_Premise_AGS_1001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1.6170947654123149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2.2220985686853156</v>
      </c>
    </row>
    <row r="138" spans="1:17" x14ac:dyDescent="0.3">
      <c r="A138" s="5" t="str">
        <f t="shared" si="43"/>
        <v>STEM</v>
      </c>
      <c r="B138" s="5" t="str">
        <f t="shared" ca="1" si="44"/>
        <v>STEM_to_Premise_AGS_1001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0.75882087589991698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0.70614241636687181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0.71374932201495245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0.70126678827524858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0.42162057276176457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0.30803663363101746</v>
      </c>
    </row>
    <row r="139" spans="1:17" x14ac:dyDescent="0.3">
      <c r="A139" s="5" t="str">
        <f t="shared" si="43"/>
        <v>STEM</v>
      </c>
      <c r="B139" s="5" t="str">
        <f t="shared" ca="1" si="44"/>
        <v>STEM_to_Premise_AGS_1001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0.27049820317543738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0.35588779170313961</v>
      </c>
    </row>
    <row r="140" spans="1:17" x14ac:dyDescent="0.3">
      <c r="A140" s="5" t="str">
        <f t="shared" si="43"/>
        <v>STEM</v>
      </c>
      <c r="B140" s="5" t="str">
        <f t="shared" ca="1" si="44"/>
        <v>STEM_to_Premise_AGS_1001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ca="1" si="44"/>
        <v>STEM_to_Premise_AGS_1001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ca="1" si="44"/>
        <v>STEM_to_Premise_AGS_1001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4.2423765439018331</v>
      </c>
      <c r="G142" s="1">
        <f t="shared" ref="G142:K142" si="87">SUM(G143:G148)</f>
        <v>4.5876996502528948</v>
      </c>
      <c r="H142" s="1">
        <f t="shared" si="87"/>
        <v>4.7564031265144759</v>
      </c>
      <c r="I142" s="1">
        <f t="shared" si="87"/>
        <v>4.7333148659949584</v>
      </c>
      <c r="J142" s="1">
        <f t="shared" si="87"/>
        <v>4.8050936413072103</v>
      </c>
      <c r="K142" s="1">
        <f t="shared" si="87"/>
        <v>5.8055205566287471</v>
      </c>
    </row>
    <row r="143" spans="1:17" x14ac:dyDescent="0.3">
      <c r="A143" s="5" t="str">
        <f t="shared" si="43"/>
        <v>STEM</v>
      </c>
      <c r="B143" s="5" t="str">
        <f t="shared" ca="1" si="44"/>
        <v>STEM_to_Premise_AGS_1001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3.253503131835632</v>
      </c>
      <c r="G143" s="1">
        <f t="shared" ref="G143:K143" si="88">G129-G136</f>
        <v>3.6513879487713448</v>
      </c>
      <c r="H143" s="1">
        <f t="shared" si="88"/>
        <v>3.7059339861471572</v>
      </c>
      <c r="I143" s="1">
        <f t="shared" si="88"/>
        <v>3.699087353656588</v>
      </c>
      <c r="J143" s="1">
        <f t="shared" si="88"/>
        <v>2.1952655640332339</v>
      </c>
      <c r="K143" s="1">
        <f t="shared" si="88"/>
        <v>2.3267221857414442</v>
      </c>
    </row>
    <row r="144" spans="1:17" x14ac:dyDescent="0.3">
      <c r="A144" s="5" t="str">
        <f t="shared" si="43"/>
        <v>STEM</v>
      </c>
      <c r="B144" s="5" t="str">
        <f t="shared" ca="1" si="44"/>
        <v>STEM_to_Premise_AGS_1001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1.6170947654123149</v>
      </c>
      <c r="K144" s="1">
        <f t="shared" si="89"/>
        <v>2.2220985686853156</v>
      </c>
    </row>
    <row r="145" spans="1:11" x14ac:dyDescent="0.3">
      <c r="A145" s="5" t="str">
        <f t="shared" si="43"/>
        <v>STEM</v>
      </c>
      <c r="B145" s="5" t="str">
        <f t="shared" ca="1" si="44"/>
        <v>STEM_to_Premise_AGS_1001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0.75882087589991698</v>
      </c>
      <c r="G145" s="1">
        <f t="shared" si="90"/>
        <v>0.70614241636687181</v>
      </c>
      <c r="H145" s="1">
        <f t="shared" si="90"/>
        <v>0.71374932201495267</v>
      </c>
      <c r="I145" s="1">
        <f t="shared" si="90"/>
        <v>0.70126678827524858</v>
      </c>
      <c r="J145" s="1">
        <f t="shared" si="90"/>
        <v>0.42162057276176457</v>
      </c>
      <c r="K145" s="1">
        <f t="shared" si="90"/>
        <v>0.30803663363101746</v>
      </c>
    </row>
    <row r="146" spans="1:11" x14ac:dyDescent="0.3">
      <c r="A146" s="5" t="str">
        <f t="shared" si="43"/>
        <v>STEM</v>
      </c>
      <c r="B146" s="5" t="str">
        <f t="shared" ca="1" si="44"/>
        <v>STEM_to_Premise_AGS_1001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0.27049820317543738</v>
      </c>
      <c r="K146" s="1">
        <f t="shared" si="91"/>
        <v>0.35588779170313961</v>
      </c>
    </row>
    <row r="147" spans="1:11" x14ac:dyDescent="0.3">
      <c r="A147" s="5" t="str">
        <f t="shared" si="43"/>
        <v>STEM</v>
      </c>
      <c r="B147" s="5" t="str">
        <f t="shared" ca="1" si="44"/>
        <v>STEM_to_Premise_AGS_1001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0.23005253616628463</v>
      </c>
      <c r="G147" s="1">
        <f t="shared" si="92"/>
        <v>0.23016928511467857</v>
      </c>
      <c r="H147" s="1">
        <f t="shared" si="92"/>
        <v>0.33671981835236564</v>
      </c>
      <c r="I147" s="1">
        <f t="shared" si="92"/>
        <v>0.33296072406312155</v>
      </c>
      <c r="J147" s="1">
        <f t="shared" si="92"/>
        <v>5.8001759399016729E-2</v>
      </c>
      <c r="K147" s="1">
        <f t="shared" si="92"/>
        <v>5.5017390882131046E-4</v>
      </c>
    </row>
    <row r="148" spans="1:11" x14ac:dyDescent="0.3">
      <c r="A148" s="5" t="str">
        <f t="shared" ref="A148:A179" si="93">A147</f>
        <v>STEM</v>
      </c>
      <c r="B148" s="5" t="str">
        <f t="shared" ref="B148:B179" ca="1" si="94">B147</f>
        <v>STEM_to_Premise_AGS_1001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0.24261277652544266</v>
      </c>
      <c r="K148" s="1">
        <f t="shared" si="96"/>
        <v>0.59222520295900904</v>
      </c>
    </row>
    <row r="149" spans="1:11" x14ac:dyDescent="0.3">
      <c r="A149" s="5" t="str">
        <f t="shared" si="93"/>
        <v>STEM</v>
      </c>
      <c r="B149" s="5" t="str">
        <f t="shared" ca="1" si="94"/>
        <v>STEM_to_Premise_AGS_1001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0.57743303138706747</v>
      </c>
      <c r="G149" s="1">
        <f t="shared" ref="G149:K149" si="97">SUM(G150:G156)</f>
        <v>0.57754827919734131</v>
      </c>
      <c r="H149" s="1">
        <f t="shared" si="97"/>
        <v>1.4069228481518432</v>
      </c>
      <c r="I149" s="1">
        <f t="shared" si="97"/>
        <v>2.6572890037649115</v>
      </c>
      <c r="J149" s="1">
        <f t="shared" si="97"/>
        <v>4.5554598647997651</v>
      </c>
      <c r="K149" s="1">
        <f t="shared" si="97"/>
        <v>12.249140751717972</v>
      </c>
    </row>
    <row r="150" spans="1:11" x14ac:dyDescent="0.3">
      <c r="A150" s="5" t="str">
        <f t="shared" si="93"/>
        <v>STEM</v>
      </c>
      <c r="B150" s="5" t="str">
        <f t="shared" ca="1" si="94"/>
        <v>STEM_to_Premise_AGS_1001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0.40448253733635486</v>
      </c>
      <c r="G150" s="1">
        <f>'[1]Electricity and CHPs'!C25</f>
        <v>5.6161560206394068E-2</v>
      </c>
      <c r="H150" s="1">
        <f>'[1]Electricity and CHPs'!D25</f>
        <v>0.28169956874978241</v>
      </c>
      <c r="I150" s="1">
        <f>'[1]Electricity and CHPs'!E25</f>
        <v>1.1828748202958221E-2</v>
      </c>
      <c r="J150" s="1">
        <f>'[1]Electricity and CHPs'!F25</f>
        <v>0.51493989619071501</v>
      </c>
      <c r="K150" s="1">
        <f>'[1]Electricity and CHPs'!G25</f>
        <v>2.0045018702921241E-3</v>
      </c>
    </row>
    <row r="151" spans="1:11" x14ac:dyDescent="0.3">
      <c r="A151" s="5" t="str">
        <f t="shared" si="93"/>
        <v>STEM</v>
      </c>
      <c r="B151" s="5" t="str">
        <f t="shared" ca="1" si="94"/>
        <v>STEM_to_Premise_AGS_1001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1.3062553594056496E-2</v>
      </c>
      <c r="K151" s="1">
        <f>'[1]Electricity and CHPs'!G31</f>
        <v>6.3622461373642007</v>
      </c>
    </row>
    <row r="152" spans="1:11" x14ac:dyDescent="0.3">
      <c r="A152" s="5" t="str">
        <f t="shared" si="93"/>
        <v>STEM</v>
      </c>
      <c r="B152" s="5" t="str">
        <f t="shared" ca="1" si="94"/>
        <v>STEM_to_Premise_AGS_1001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0.17295049405071267</v>
      </c>
      <c r="G152" s="1">
        <f>'[1]Electricity and CHPs'!C42</f>
        <v>0.52138671899094724</v>
      </c>
      <c r="H152" s="1">
        <f>'[1]Electricity and CHPs'!D42</f>
        <v>1.1252232794020609</v>
      </c>
      <c r="I152" s="1">
        <f>'[1]Electricity and CHPs'!E42</f>
        <v>2.6073906451874076</v>
      </c>
      <c r="J152" s="1">
        <f>'[1]Electricity and CHPs'!F42</f>
        <v>3.811428523693043</v>
      </c>
      <c r="K152" s="1">
        <f>'[1]Electricity and CHPs'!G42</f>
        <v>3.7241429044426672E-3</v>
      </c>
    </row>
    <row r="153" spans="1:11" x14ac:dyDescent="0.3">
      <c r="A153" s="5" t="str">
        <f t="shared" si="93"/>
        <v>STEM</v>
      </c>
      <c r="B153" s="5" t="str">
        <f t="shared" ca="1" si="94"/>
        <v>STEM_to_Premise_AGS_1001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0.15339173909494339</v>
      </c>
      <c r="K153" s="1">
        <f>'[1]Electricity and CHPs'!G43</f>
        <v>5.8646818705229151</v>
      </c>
    </row>
    <row r="154" spans="1:11" x14ac:dyDescent="0.3">
      <c r="A154" s="5" t="str">
        <f t="shared" si="93"/>
        <v>STEM</v>
      </c>
      <c r="B154" s="5" t="str">
        <f t="shared" ca="1" si="94"/>
        <v>STEM_to_Premise_AGS_1001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8.5261791681098056E-3</v>
      </c>
      <c r="J154" s="1">
        <f>'[1]Electricity and CHPs'!F50</f>
        <v>1.4993016886969671E-2</v>
      </c>
      <c r="K154" s="1">
        <f>'[1]Electricity and CHPs'!G50</f>
        <v>5.0404697129243347E-3</v>
      </c>
    </row>
    <row r="155" spans="1:11" x14ac:dyDescent="0.3">
      <c r="A155" s="5" t="str">
        <f t="shared" si="93"/>
        <v>STEM</v>
      </c>
      <c r="B155" s="5" t="str">
        <f t="shared" ca="1" si="94"/>
        <v>STEM_to_Premise_AGS_1001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1.6567530582746313E-2</v>
      </c>
      <c r="J155" s="1">
        <f>'[1]Electricity and CHPs'!F53</f>
        <v>2.8527491466393322E-2</v>
      </c>
      <c r="K155" s="1">
        <f>'[1]Electricity and CHPs'!G53</f>
        <v>7.7010500600651934E-3</v>
      </c>
    </row>
    <row r="156" spans="1:11" x14ac:dyDescent="0.3">
      <c r="A156" s="5" t="str">
        <f t="shared" si="93"/>
        <v>STEM</v>
      </c>
      <c r="B156" s="5" t="str">
        <f t="shared" ca="1" si="94"/>
        <v>STEM_to_Premise_AGS_1001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1.2975900623689288E-2</v>
      </c>
      <c r="J156" s="1">
        <f>'[1]Electricity and CHPs'!F56</f>
        <v>1.9116643873644531E-2</v>
      </c>
      <c r="K156" s="1">
        <f>'[1]Electricity and CHPs'!G56</f>
        <v>3.7425792831307513E-3</v>
      </c>
    </row>
    <row r="157" spans="1:11" x14ac:dyDescent="0.3">
      <c r="A157" s="5" t="str">
        <f t="shared" si="93"/>
        <v>STEM</v>
      </c>
      <c r="B157" s="5" t="str">
        <f t="shared" ca="1" si="94"/>
        <v>STEM_to_Premise_AGS_1001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0.54529297408597388</v>
      </c>
      <c r="H157" s="1">
        <f t="shared" si="98"/>
        <v>1.9631673477108964</v>
      </c>
      <c r="I157" s="1">
        <f t="shared" si="98"/>
        <v>5.5150358114497564</v>
      </c>
      <c r="J157" s="1">
        <f t="shared" si="98"/>
        <v>15.505424394341635</v>
      </c>
      <c r="K157" s="1">
        <f t="shared" si="98"/>
        <v>30.634879101520955</v>
      </c>
    </row>
    <row r="158" spans="1:11" x14ac:dyDescent="0.3">
      <c r="A158" s="5" t="str">
        <f t="shared" si="93"/>
        <v>STEM</v>
      </c>
      <c r="B158" s="5" t="str">
        <f t="shared" ca="1" si="94"/>
        <v>STEM_to_Premise_AGS_1001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0.54529297408597388</v>
      </c>
      <c r="H158" s="1">
        <f>'[1]Electricity and CHPs'!D33</f>
        <v>1.9631673477108964</v>
      </c>
      <c r="I158" s="1">
        <f>'[1]Electricity and CHPs'!E33</f>
        <v>5.5150358114497564</v>
      </c>
      <c r="J158" s="1">
        <f>'[1]Electricity and CHPs'!F33</f>
        <v>15.505424394341635</v>
      </c>
      <c r="K158" s="1">
        <f>'[1]Electricity and CHPs'!G33</f>
        <v>30.634879101520955</v>
      </c>
    </row>
    <row r="159" spans="1:11" x14ac:dyDescent="0.3">
      <c r="A159" s="5" t="str">
        <f t="shared" si="93"/>
        <v>STEM</v>
      </c>
      <c r="B159" s="5" t="str">
        <f t="shared" ca="1" si="94"/>
        <v>STEM_to_Premise_AGS_1001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12.822827401419074</v>
      </c>
      <c r="H159" s="1">
        <f t="shared" si="99"/>
        <v>28.800050609986052</v>
      </c>
      <c r="I159" s="1">
        <f t="shared" si="99"/>
        <v>36.92482550054973</v>
      </c>
      <c r="J159" s="1">
        <f t="shared" si="99"/>
        <v>73.763679197876129</v>
      </c>
      <c r="K159" s="1">
        <f t="shared" si="99"/>
        <v>126.83728707471403</v>
      </c>
    </row>
    <row r="160" spans="1:11" x14ac:dyDescent="0.3">
      <c r="A160" s="5" t="str">
        <f t="shared" si="93"/>
        <v>STEM</v>
      </c>
      <c r="B160" s="5" t="str">
        <f t="shared" ca="1" si="94"/>
        <v>STEM_to_Premise_AGS_1001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0.14079810723857958</v>
      </c>
      <c r="I160" s="1">
        <f>'[1]Electricity and CHPs'!E34</f>
        <v>0.15605789529797354</v>
      </c>
      <c r="J160" s="1">
        <f>'[1]Electricity and CHPs'!F34</f>
        <v>1.785299518629792</v>
      </c>
      <c r="K160" s="1">
        <f>'[1]Electricity and CHPs'!G34</f>
        <v>10.445193341445005</v>
      </c>
    </row>
    <row r="161" spans="1:11" x14ac:dyDescent="0.3">
      <c r="A161" s="5" t="str">
        <f t="shared" si="93"/>
        <v>STEM</v>
      </c>
      <c r="B161" s="5" t="str">
        <f t="shared" ca="1" si="94"/>
        <v>STEM_to_Premise_AGS_1001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4.849836277771729</v>
      </c>
      <c r="H161" s="1">
        <f>'[1]Electricity and CHPs'!D35</f>
        <v>9.5945036215594399</v>
      </c>
      <c r="I161" s="1">
        <f>'[1]Electricity and CHPs'!E35</f>
        <v>12.30680472374557</v>
      </c>
      <c r="J161" s="1">
        <f>'[1]Electricity and CHPs'!F35</f>
        <v>39.100246101170775</v>
      </c>
      <c r="K161" s="1">
        <f>'[1]Electricity and CHPs'!G35</f>
        <v>62.600238676243045</v>
      </c>
    </row>
    <row r="162" spans="1:11" x14ac:dyDescent="0.3">
      <c r="A162" s="5" t="str">
        <f t="shared" si="93"/>
        <v>STEM</v>
      </c>
      <c r="B162" s="5" t="str">
        <f t="shared" ca="1" si="94"/>
        <v>STEM_to_Premise_AGS_1001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3.390803813238858</v>
      </c>
      <c r="H162" s="1">
        <f>'[1]Electricity and CHPs'!D36</f>
        <v>8.0482570395722401</v>
      </c>
      <c r="I162" s="1">
        <f>'[1]Electricity and CHPs'!E36</f>
        <v>10.326684986111417</v>
      </c>
      <c r="J162" s="1">
        <f>'[1]Electricity and CHPs'!F36</f>
        <v>13.878500827943972</v>
      </c>
      <c r="K162" s="1">
        <f>'[1]Electricity and CHPs'!G36</f>
        <v>18.65191438731005</v>
      </c>
    </row>
    <row r="163" spans="1:11" x14ac:dyDescent="0.3">
      <c r="A163" s="5" t="str">
        <f t="shared" si="93"/>
        <v>STEM</v>
      </c>
      <c r="B163" s="5" t="str">
        <f t="shared" ca="1" si="94"/>
        <v>STEM_to_Premise_AGS_1001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1.2877317492325739</v>
      </c>
      <c r="H163" s="1">
        <f>'[1]Electricity and CHPs'!D37</f>
        <v>4.1841093513926486</v>
      </c>
      <c r="I163" s="1">
        <f>'[1]Electricity and CHPs'!E37</f>
        <v>5.3686688003169234</v>
      </c>
      <c r="J163" s="1">
        <f>'[1]Electricity and CHPs'!F37</f>
        <v>7.2175712400149816</v>
      </c>
      <c r="K163" s="1">
        <f>'[1]Electricity and CHPs'!G37</f>
        <v>19.305496304044091</v>
      </c>
    </row>
    <row r="164" spans="1:11" x14ac:dyDescent="0.3">
      <c r="A164" s="5" t="str">
        <f t="shared" si="93"/>
        <v>STEM</v>
      </c>
      <c r="B164" s="5" t="str">
        <f t="shared" ca="1" si="94"/>
        <v>STEM_to_Premise_AGS_1001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3.2944555611759143</v>
      </c>
      <c r="H164" s="1">
        <f>'[1]Electricity and CHPs'!D38</f>
        <v>6.8323824902231411</v>
      </c>
      <c r="I164" s="1">
        <f>'[1]Electricity and CHPs'!E38</f>
        <v>8.766609095077845</v>
      </c>
      <c r="J164" s="1">
        <f>'[1]Electricity and CHPs'!F38</f>
        <v>11.782061510116604</v>
      </c>
      <c r="K164" s="1">
        <f>'[1]Electricity and CHPs'!G38</f>
        <v>15.834444365671823</v>
      </c>
    </row>
    <row r="165" spans="1:11" x14ac:dyDescent="0.3">
      <c r="A165" s="5" t="str">
        <f>A168</f>
        <v>STEM</v>
      </c>
      <c r="B165" s="5" t="str">
        <f ca="1">B168</f>
        <v>STEM_to_Premise_AGS_1001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2.7228917686168298E-2</v>
      </c>
      <c r="J165" s="1">
        <f>'[1]Electricity and CHPs'!F32</f>
        <v>2.6827969084197587E-2</v>
      </c>
      <c r="K165" s="1">
        <f>'[1]Electricity and CHPs'!G32</f>
        <v>4.0032319481381459E-2</v>
      </c>
    </row>
    <row r="166" spans="1:11" x14ac:dyDescent="0.3">
      <c r="A166" s="5" t="str">
        <f t="shared" ref="A166" si="100">A165</f>
        <v>STEM</v>
      </c>
      <c r="B166" s="5" t="str">
        <f t="shared" ref="B166" ca="1" si="101">B165</f>
        <v>STEM_to_Premise_AGS_1001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2.7228917686168298E-2</v>
      </c>
      <c r="J166" s="1">
        <f t="shared" si="103"/>
        <v>2.6827969084197587E-2</v>
      </c>
      <c r="K166" s="1">
        <f t="shared" si="103"/>
        <v>4.0032319481381459E-2</v>
      </c>
    </row>
    <row r="167" spans="1:11" x14ac:dyDescent="0.3">
      <c r="A167" s="5" t="str">
        <f>A164</f>
        <v>STEM</v>
      </c>
      <c r="B167" s="5" t="str">
        <f ca="1">B164</f>
        <v>STEM_to_Premise_AGS_1001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1.3767632854527565E-2</v>
      </c>
      <c r="J167" s="1">
        <f t="shared" si="104"/>
        <v>0.44715099005400372</v>
      </c>
      <c r="K167" s="1">
        <f t="shared" si="104"/>
        <v>0.31944013530654852</v>
      </c>
    </row>
    <row r="168" spans="1:11" x14ac:dyDescent="0.3">
      <c r="A168" s="5" t="str">
        <f t="shared" si="93"/>
        <v>STEM</v>
      </c>
      <c r="B168" s="5" t="str">
        <f t="shared" ca="1" si="94"/>
        <v>STEM_to_Premise_AGS_1001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2.2572979654698504E-2</v>
      </c>
      <c r="K168" s="1">
        <f>'[1]Electricity and CHPs'!G30</f>
        <v>3.5362405590138014E-2</v>
      </c>
    </row>
    <row r="169" spans="1:11" x14ac:dyDescent="0.3">
      <c r="A169" s="5" t="str">
        <f>A165</f>
        <v>STEM</v>
      </c>
      <c r="B169" s="5" t="str">
        <f ca="1">B165</f>
        <v>STEM_to_Premise_AGS_1001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8.0487381342896538E-3</v>
      </c>
      <c r="J169" s="1">
        <f>'[1]Electricity and CHPs'!F46</f>
        <v>0.41035849693603577</v>
      </c>
      <c r="K169" s="1">
        <f>'[1]Electricity and CHPs'!G46</f>
        <v>0.27047929146744815</v>
      </c>
    </row>
    <row r="170" spans="1:11" x14ac:dyDescent="0.3">
      <c r="A170" s="5" t="str">
        <f t="shared" si="93"/>
        <v>STEM</v>
      </c>
      <c r="B170" s="5" t="str">
        <f t="shared" ca="1" si="94"/>
        <v>STEM_to_Premise_AGS_1001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5.7188947202379105E-3</v>
      </c>
      <c r="J170" s="1">
        <f>'[1]Electricity and CHPs'!F57</f>
        <v>1.4219513463269447E-2</v>
      </c>
      <c r="K170" s="1">
        <f>'[1]Electricity and CHPs'!G57</f>
        <v>1.3598438248962334E-2</v>
      </c>
    </row>
    <row r="171" spans="1:11" x14ac:dyDescent="0.3">
      <c r="A171" s="5" t="str">
        <f t="shared" si="93"/>
        <v>STEM</v>
      </c>
      <c r="B171" s="5" t="str">
        <f t="shared" ca="1" si="94"/>
        <v>STEM_to_Premise_AGS_1001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0.23889266842721754</v>
      </c>
      <c r="G171" s="1">
        <f t="shared" ref="G171:K171" si="106">SUM(G172:G178)</f>
        <v>0.160586713409541</v>
      </c>
      <c r="H171" s="1">
        <f t="shared" si="106"/>
        <v>0.23775198370595577</v>
      </c>
      <c r="I171" s="1">
        <f t="shared" si="106"/>
        <v>0.25040011238996346</v>
      </c>
      <c r="J171" s="1">
        <f t="shared" si="106"/>
        <v>0.73838776384520066</v>
      </c>
      <c r="K171" s="1">
        <f t="shared" si="106"/>
        <v>2.4220745399325598</v>
      </c>
    </row>
    <row r="172" spans="1:11" x14ac:dyDescent="0.3">
      <c r="A172" s="5" t="str">
        <f t="shared" si="93"/>
        <v>STEM</v>
      </c>
      <c r="B172" s="5" t="str">
        <f t="shared" ca="1" si="94"/>
        <v>STEM_to_Premise_AGS_1001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9.5264071834211636E-2</v>
      </c>
      <c r="G172" s="1">
        <f>'[1]Electricity and CHPs'!C70</f>
        <v>3.161623434512098E-2</v>
      </c>
      <c r="H172" s="1">
        <f>'[1]Electricity and CHPs'!D70</f>
        <v>9.4275585489221048E-2</v>
      </c>
      <c r="I172" s="1">
        <f>'[1]Electricity and CHPs'!E70</f>
        <v>1.1620278990497761E-2</v>
      </c>
      <c r="J172" s="1">
        <f>'[1]Electricity and CHPs'!F70</f>
        <v>2.880611440119956E-2</v>
      </c>
      <c r="K172" s="1">
        <f>'[1]Electricity and CHPs'!G70</f>
        <v>7.9002427160625874E-2</v>
      </c>
    </row>
    <row r="173" spans="1:11" x14ac:dyDescent="0.3">
      <c r="A173" s="5" t="str">
        <f t="shared" si="93"/>
        <v>STEM</v>
      </c>
      <c r="B173" s="5" t="str">
        <f t="shared" ca="1" si="94"/>
        <v>STEM_to_Premise_AGS_1001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3.4262206523983506E-2</v>
      </c>
      <c r="G173" s="1">
        <f>'[1]Electricity and CHPs'!C71</f>
        <v>2.7645480130518318E-2</v>
      </c>
      <c r="H173" s="1">
        <f>'[1]Electricity and CHPs'!D71</f>
        <v>3.4134801483596502E-2</v>
      </c>
      <c r="I173" s="1">
        <f>'[1]Electricity and CHPs'!E71</f>
        <v>1.8375572752179586E-2</v>
      </c>
      <c r="J173" s="1">
        <f>'[1]Electricity and CHPs'!F71</f>
        <v>0.13506296500211093</v>
      </c>
      <c r="K173" s="1">
        <f>'[1]Electricity and CHPs'!G71</f>
        <v>1.6663513425168253</v>
      </c>
    </row>
    <row r="174" spans="1:11" x14ac:dyDescent="0.3">
      <c r="A174" s="5" t="str">
        <f t="shared" si="93"/>
        <v>STEM</v>
      </c>
      <c r="B174" s="5" t="str">
        <f t="shared" ca="1" si="94"/>
        <v>STEM_to_Premise_AGS_1001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3.2018498686965574E-2</v>
      </c>
      <c r="G174" s="1">
        <f>'[1]Electricity and CHPs'!C72</f>
        <v>2.4013228253492398E-2</v>
      </c>
      <c r="H174" s="1">
        <f>'[1]Electricity and CHPs'!D72</f>
        <v>3.0766266053816455E-2</v>
      </c>
      <c r="I174" s="1">
        <f>'[1]Electricity and CHPs'!E72</f>
        <v>1.7789266431910922E-2</v>
      </c>
      <c r="J174" s="1">
        <f>'[1]Electricity and CHPs'!F72</f>
        <v>4.7614627113800802E-2</v>
      </c>
      <c r="K174" s="1">
        <f>'[1]Electricity and CHPs'!G72</f>
        <v>8.7236525986760155E-2</v>
      </c>
    </row>
    <row r="175" spans="1:11" x14ac:dyDescent="0.3">
      <c r="A175" s="5" t="str">
        <f t="shared" si="93"/>
        <v>STEM</v>
      </c>
      <c r="B175" s="5" t="str">
        <f t="shared" ca="1" si="94"/>
        <v>STEM_to_Premise_AGS_1001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1.1507265423938946E-2</v>
      </c>
      <c r="G175" s="1">
        <f>'[1]Electricity and CHPs'!C73</f>
        <v>1.1497933024132078E-2</v>
      </c>
      <c r="H175" s="1">
        <f>'[1]Electricity and CHPs'!D73</f>
        <v>1.164570458057943E-2</v>
      </c>
      <c r="I175" s="1">
        <f>'[1]Electricity and CHPs'!E73</f>
        <v>1.6230122603941414E-2</v>
      </c>
      <c r="J175" s="1">
        <f>'[1]Electricity and CHPs'!F73</f>
        <v>3.0382687433220437E-2</v>
      </c>
      <c r="K175" s="1">
        <f>'[1]Electricity and CHPs'!G73</f>
        <v>1.9689552876206919E-2</v>
      </c>
    </row>
    <row r="176" spans="1:11" x14ac:dyDescent="0.3">
      <c r="A176" s="5" t="str">
        <f t="shared" si="93"/>
        <v>STEM</v>
      </c>
      <c r="B176" s="5" t="str">
        <f t="shared" ca="1" si="94"/>
        <v>STEM_to_Premise_AGS_1001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2.7150049884845571E-2</v>
      </c>
      <c r="G176" s="1">
        <f>'[1]Electricity and CHPs'!C74</f>
        <v>2.7140585201004933E-2</v>
      </c>
      <c r="H176" s="1">
        <f>'[1]Electricity and CHPs'!D74</f>
        <v>2.7623076769587369E-2</v>
      </c>
      <c r="I176" s="1">
        <f>'[1]Electricity and CHPs'!E74</f>
        <v>8.4941458959430546E-2</v>
      </c>
      <c r="J176" s="1">
        <f>'[1]Electricity and CHPs'!F74</f>
        <v>0.23479001475473374</v>
      </c>
      <c r="K176" s="1">
        <f>'[1]Electricity and CHPs'!G74</f>
        <v>0.27654089960933392</v>
      </c>
    </row>
    <row r="177" spans="1:11" x14ac:dyDescent="0.3">
      <c r="A177" s="5" t="str">
        <f t="shared" si="93"/>
        <v>STEM</v>
      </c>
      <c r="B177" s="5" t="str">
        <f t="shared" ca="1" si="94"/>
        <v>STEM_to_Premise_AGS_1001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2.7149757866077151E-2</v>
      </c>
      <c r="G177" s="1">
        <f>'[1]Electricity and CHPs'!C75</f>
        <v>2.7140207976342118E-2</v>
      </c>
      <c r="H177" s="1">
        <f>'[1]Electricity and CHPs'!D75</f>
        <v>2.7622382916164485E-2</v>
      </c>
      <c r="I177" s="1">
        <f>'[1]Electricity and CHPs'!E75</f>
        <v>8.4935304156602678E-2</v>
      </c>
      <c r="J177" s="1">
        <f>'[1]Electricity and CHPs'!F75</f>
        <v>0.23477613385890492</v>
      </c>
      <c r="K177" s="1">
        <f>'[1]Electricity and CHPs'!G75</f>
        <v>0.27665668499916618</v>
      </c>
    </row>
    <row r="178" spans="1:11" x14ac:dyDescent="0.3">
      <c r="A178" s="5" t="str">
        <f t="shared" si="93"/>
        <v>STEM</v>
      </c>
      <c r="B178" s="5" t="str">
        <f t="shared" ca="1" si="94"/>
        <v>STEM_to_Premise_AGS_1001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1.1540818207195155E-2</v>
      </c>
      <c r="G178" s="1">
        <f>'[1]Electricity and CHPs'!C76</f>
        <v>1.1533044478930202E-2</v>
      </c>
      <c r="H178" s="1">
        <f>'[1]Electricity and CHPs'!D76</f>
        <v>1.168416641299049E-2</v>
      </c>
      <c r="I178" s="1">
        <f>'[1]Electricity and CHPs'!E76</f>
        <v>1.6508108495400589E-2</v>
      </c>
      <c r="J178" s="1">
        <f>'[1]Electricity and CHPs'!F76</f>
        <v>2.6955221281230284E-2</v>
      </c>
      <c r="K178" s="1">
        <f>'[1]Electricity and CHPs'!G76</f>
        <v>1.6597106783641593E-2</v>
      </c>
    </row>
    <row r="179" spans="1:11" x14ac:dyDescent="0.3">
      <c r="A179" s="9" t="str">
        <f t="shared" si="93"/>
        <v>STEM</v>
      </c>
      <c r="B179" s="9" t="str">
        <f t="shared" ca="1" si="94"/>
        <v>STEM_to_Premise_AGS_1001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29.970521131619861</v>
      </c>
      <c r="G179" s="3">
        <f t="shared" ref="G179:K179" si="107">SUM(G180,G231)</f>
        <v>33.774256288085994</v>
      </c>
      <c r="H179" s="3">
        <f t="shared" si="107"/>
        <v>34.189235099172144</v>
      </c>
      <c r="I179" s="3">
        <f t="shared" si="107"/>
        <v>42.334129286683584</v>
      </c>
      <c r="J179" s="3">
        <f t="shared" si="107"/>
        <v>45.885850267914861</v>
      </c>
      <c r="K179" s="3">
        <f t="shared" si="107"/>
        <v>50.555755737501393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23.058935761942795</v>
      </c>
      <c r="G180" s="1">
        <f t="shared" si="108"/>
        <v>25.549065320290076</v>
      </c>
      <c r="H180" s="1">
        <f t="shared" si="108"/>
        <v>25.192239490461137</v>
      </c>
      <c r="I180" s="1">
        <f t="shared" si="108"/>
        <v>28.576324428949764</v>
      </c>
      <c r="J180" s="1">
        <f t="shared" si="108"/>
        <v>29.563308330659176</v>
      </c>
      <c r="K180" s="1">
        <f t="shared" si="108"/>
        <v>31.077745555519755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17.19101862903311</v>
      </c>
      <c r="G181" s="1">
        <f t="shared" si="109"/>
        <v>13.28030476599122</v>
      </c>
      <c r="H181" s="1">
        <f t="shared" si="109"/>
        <v>14.236456193148047</v>
      </c>
      <c r="I181" s="1">
        <f t="shared" si="109"/>
        <v>12.934608247685372</v>
      </c>
      <c r="J181" s="1">
        <f t="shared" si="109"/>
        <v>13.440448181817713</v>
      </c>
      <c r="K181" s="1">
        <f t="shared" si="109"/>
        <v>10.858548480421279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9.2893791154905828E-3</v>
      </c>
      <c r="G182" s="1">
        <f t="shared" ref="G182:K182" si="110">G183</f>
        <v>2.2443591273720517E-3</v>
      </c>
      <c r="H182" s="1">
        <f t="shared" si="110"/>
        <v>3.2696528566433167E-2</v>
      </c>
      <c r="I182" s="1">
        <f t="shared" si="110"/>
        <v>7.9245140669074593E-3</v>
      </c>
      <c r="J182" s="1">
        <f t="shared" si="110"/>
        <v>8.3970432165078809E-3</v>
      </c>
      <c r="K182" s="1">
        <f t="shared" si="110"/>
        <v>2.5962847949951533E-5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9.2893791154905828E-3</v>
      </c>
      <c r="G183" s="1">
        <f>'[1]Electricity and CHPs'!C$94</f>
        <v>2.2443591273720517E-3</v>
      </c>
      <c r="H183" s="1">
        <f>'[1]Electricity and CHPs'!D$94</f>
        <v>3.2696528566433167E-2</v>
      </c>
      <c r="I183" s="1">
        <f>'[1]Electricity and CHPs'!E$94</f>
        <v>7.9245140669074593E-3</v>
      </c>
      <c r="J183" s="1">
        <f>'[1]Electricity and CHPs'!F$94</f>
        <v>8.3970432165078809E-3</v>
      </c>
      <c r="K183" s="1">
        <f>'[1]Electricity and CHPs'!G$94</f>
        <v>2.5962847949951533E-5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9.2893791154905828E-3</v>
      </c>
      <c r="G184" s="1">
        <f t="shared" ref="G184:K184" si="111">G183-G185</f>
        <v>2.2443591273720517E-3</v>
      </c>
      <c r="H184" s="1">
        <f t="shared" si="111"/>
        <v>3.2696528566433167E-2</v>
      </c>
      <c r="I184" s="1">
        <f t="shared" si="111"/>
        <v>7.9245140669074593E-3</v>
      </c>
      <c r="J184" s="1">
        <f t="shared" si="111"/>
        <v>8.3970432165078809E-3</v>
      </c>
      <c r="K184" s="1">
        <f t="shared" si="111"/>
        <v>2.5962847949951533E-5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1.8035615232838071</v>
      </c>
      <c r="G186" s="1">
        <f t="shared" ref="G186:K186" si="113">SUM(G187:G188)</f>
        <v>4.8661519294954624E-3</v>
      </c>
      <c r="H186" s="1">
        <f t="shared" si="113"/>
        <v>8.1228838192148281E-2</v>
      </c>
      <c r="I186" s="1">
        <f t="shared" si="113"/>
        <v>0.11559327702057587</v>
      </c>
      <c r="J186" s="1">
        <f t="shared" si="113"/>
        <v>9.0392029376409735E-2</v>
      </c>
      <c r="K186" s="1">
        <f t="shared" si="113"/>
        <v>4.998514876152009E-2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1.8035615232838071</v>
      </c>
      <c r="G187" s="1">
        <f>'[1]Electricity and CHPs'!C$91</f>
        <v>4.8661519294954624E-3</v>
      </c>
      <c r="H187" s="1">
        <f>'[1]Electricity and CHPs'!D$91</f>
        <v>8.1228838192148281E-2</v>
      </c>
      <c r="I187" s="1">
        <f>'[1]Electricity and CHPs'!E$91</f>
        <v>0.11559327702057587</v>
      </c>
      <c r="J187" s="1">
        <f>'[1]Electricity and CHPs'!F$91</f>
        <v>2.8534258317207673E-2</v>
      </c>
      <c r="K187" s="1">
        <f>'[1]Electricity and CHPs'!G$91</f>
        <v>6.4495675157421996E-3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6.1857771059202059E-2</v>
      </c>
      <c r="K188" s="1">
        <f>'[1]Electricity and CHPs'!G$95</f>
        <v>4.3535581245777888E-2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1.7577374111748898</v>
      </c>
      <c r="G189" s="1">
        <f t="shared" ref="G189:K189" si="114">SUM(G190:G191)</f>
        <v>4.5133162606755019E-3</v>
      </c>
      <c r="H189" s="1">
        <f t="shared" si="114"/>
        <v>7.5420889799186666E-2</v>
      </c>
      <c r="I189" s="1">
        <f t="shared" si="114"/>
        <v>0.11503996580528929</v>
      </c>
      <c r="J189" s="1">
        <f t="shared" si="114"/>
        <v>8.8409579898997337E-2</v>
      </c>
      <c r="K189" s="1">
        <f t="shared" si="114"/>
        <v>2.7868619581716336E-2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1.7577374111748898</v>
      </c>
      <c r="G190" s="1">
        <f t="shared" ref="G190:K190" si="115">G187-G193</f>
        <v>4.5133162606755019E-3</v>
      </c>
      <c r="H190" s="1">
        <f t="shared" si="115"/>
        <v>7.5420889799186666E-2</v>
      </c>
      <c r="I190" s="1">
        <f t="shared" si="115"/>
        <v>0.11503996580528929</v>
      </c>
      <c r="J190" s="1">
        <f t="shared" si="115"/>
        <v>2.7908453963886432E-2</v>
      </c>
      <c r="K190" s="1">
        <f t="shared" si="115"/>
        <v>3.5958789363688712E-3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6.0501125935110901E-2</v>
      </c>
      <c r="K191" s="1">
        <f t="shared" si="116"/>
        <v>2.4272740645347464E-2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4.5824112108917278E-2</v>
      </c>
      <c r="G192" s="1">
        <f t="shared" ref="G192:K192" si="117">SUM(G193:G194)</f>
        <v>3.5283566881996026E-4</v>
      </c>
      <c r="H192" s="1">
        <f t="shared" si="117"/>
        <v>5.8079483929616106E-3</v>
      </c>
      <c r="I192" s="1">
        <f t="shared" si="117"/>
        <v>5.5331121528658003E-4</v>
      </c>
      <c r="J192" s="1">
        <f t="shared" si="117"/>
        <v>1.9824494774123998E-3</v>
      </c>
      <c r="K192" s="1">
        <f t="shared" si="117"/>
        <v>2.2116529179803751E-2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4.5824112108917278E-2</v>
      </c>
      <c r="G193" s="1">
        <f t="shared" si="118"/>
        <v>3.5283566881996026E-4</v>
      </c>
      <c r="H193" s="1">
        <f t="shared" si="118"/>
        <v>5.8079483929616106E-3</v>
      </c>
      <c r="I193" s="1">
        <f t="shared" si="118"/>
        <v>5.5331121528658003E-4</v>
      </c>
      <c r="J193" s="1">
        <f t="shared" si="118"/>
        <v>6.2580435332124183E-4</v>
      </c>
      <c r="K193" s="1">
        <f t="shared" si="118"/>
        <v>2.8536885793733285E-3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1.356645124091158E-3</v>
      </c>
      <c r="K194" s="1">
        <f t="shared" si="118"/>
        <v>1.9262840600430424E-2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14.159866105696674</v>
      </c>
      <c r="G195" s="1">
        <f t="shared" ref="G195:K195" si="119">SUM(G196:G197)</f>
        <v>13.051709660038547</v>
      </c>
      <c r="H195" s="1">
        <f t="shared" si="119"/>
        <v>13.178280198762689</v>
      </c>
      <c r="I195" s="1">
        <f t="shared" si="119"/>
        <v>12.779662538348093</v>
      </c>
      <c r="J195" s="1">
        <f t="shared" si="119"/>
        <v>11.966665217603213</v>
      </c>
      <c r="K195" s="1">
        <f t="shared" si="119"/>
        <v>10.757983444293778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14.159866105696674</v>
      </c>
      <c r="G196" s="1">
        <f>'[1]Electricity and CHPs'!C$93-G197</f>
        <v>13.051709660038547</v>
      </c>
      <c r="H196" s="1">
        <f>'[1]Electricity and CHPs'!D$93-H197</f>
        <v>13.178280198762689</v>
      </c>
      <c r="I196" s="1">
        <f>'[1]Electricity and CHPs'!E$93-I197</f>
        <v>12.779662538348093</v>
      </c>
      <c r="J196" s="1">
        <f>'[1]Electricity and CHPs'!F$93-J197</f>
        <v>6.8906746992069152</v>
      </c>
      <c r="K196" s="1">
        <f>'[1]Electricity and CHPs'!G$93-K197</f>
        <v>4.4516517753141382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5.0759905183962974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6.3063316689796398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7.0799330528483368</v>
      </c>
      <c r="G198" s="1">
        <f t="shared" ref="G198:K198" si="120">SUM(G199:G200)</f>
        <v>6.5258548300192745</v>
      </c>
      <c r="H198" s="1">
        <f t="shared" si="120"/>
        <v>6.5891400993813445</v>
      </c>
      <c r="I198" s="1">
        <f t="shared" si="120"/>
        <v>6.3898312691740466</v>
      </c>
      <c r="J198" s="1">
        <f t="shared" si="120"/>
        <v>5.9833326088016063</v>
      </c>
      <c r="K198" s="1">
        <f t="shared" si="120"/>
        <v>5.378991722146889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7.0799330528483368</v>
      </c>
      <c r="G199" s="1">
        <f t="shared" si="121"/>
        <v>6.5258548300192745</v>
      </c>
      <c r="H199" s="1">
        <f t="shared" si="121"/>
        <v>6.5891400993813445</v>
      </c>
      <c r="I199" s="1">
        <f t="shared" si="121"/>
        <v>6.3898312691740466</v>
      </c>
      <c r="J199" s="1">
        <f t="shared" si="121"/>
        <v>3.4453373496034576</v>
      </c>
      <c r="K199" s="1">
        <f t="shared" si="121"/>
        <v>2.2258258876570691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2.5379952591981487</v>
      </c>
      <c r="K200" s="1">
        <f t="shared" si="122"/>
        <v>3.1531658344898199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7.0799330528483368</v>
      </c>
      <c r="G201" s="1">
        <f t="shared" ref="G201:K201" si="123">SUM(G202:G203)</f>
        <v>6.5258548300192727</v>
      </c>
      <c r="H201" s="1">
        <f t="shared" si="123"/>
        <v>6.5891400993813445</v>
      </c>
      <c r="I201" s="1">
        <f t="shared" si="123"/>
        <v>6.3898312691740466</v>
      </c>
      <c r="J201" s="1">
        <f t="shared" si="123"/>
        <v>5.9833326088016063</v>
      </c>
      <c r="K201" s="1">
        <f t="shared" si="123"/>
        <v>5.378991722146889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7.0799330528483368</v>
      </c>
      <c r="G202" s="1">
        <f t="shared" si="124"/>
        <v>6.5258548300192727</v>
      </c>
      <c r="H202" s="1">
        <f t="shared" si="124"/>
        <v>6.5891400993813445</v>
      </c>
      <c r="I202" s="1">
        <f t="shared" si="124"/>
        <v>6.3898312691740466</v>
      </c>
      <c r="J202" s="1">
        <f t="shared" si="124"/>
        <v>3.4453373496034576</v>
      </c>
      <c r="K202" s="1">
        <f t="shared" si="124"/>
        <v>2.2258258876570691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2.5379952591981487</v>
      </c>
      <c r="K203" s="1">
        <f t="shared" si="124"/>
        <v>3.1531658344898199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1.218301620937138</v>
      </c>
      <c r="G204" s="1">
        <f t="shared" ref="G204:K204" si="125">G205</f>
        <v>0.22148459489580569</v>
      </c>
      <c r="H204" s="1">
        <f t="shared" si="125"/>
        <v>0.94425062762677658</v>
      </c>
      <c r="I204" s="1">
        <f t="shared" si="125"/>
        <v>3.1427918249794337E-2</v>
      </c>
      <c r="J204" s="1">
        <f t="shared" si="125"/>
        <v>1.3475838448980222</v>
      </c>
      <c r="K204" s="1">
        <f t="shared" si="125"/>
        <v>5.9299365114283374E-3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1.218301620937138</v>
      </c>
      <c r="G205" s="1">
        <f>'[1]Electricity and CHPs'!C$92</f>
        <v>0.22148459489580569</v>
      </c>
      <c r="H205" s="1">
        <f>'[1]Electricity and CHPs'!D$92</f>
        <v>0.94425062762677658</v>
      </c>
      <c r="I205" s="1">
        <f>'[1]Electricity and CHPs'!E$92</f>
        <v>3.1427918249794337E-2</v>
      </c>
      <c r="J205" s="1">
        <f>'[1]Electricity and CHPs'!F$92</f>
        <v>1.3475838448980222</v>
      </c>
      <c r="K205" s="1">
        <f>'[1]Electricity and CHPs'!G$92</f>
        <v>5.9299365114283374E-3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2.741004672356236E-2</v>
      </c>
      <c r="K206" s="1">
        <f t="shared" si="126"/>
        <v>4.462398800660268E-2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2.741004672356236E-2</v>
      </c>
      <c r="K207" s="1">
        <f>'[1]Electricity and CHPs'!G$96</f>
        <v>4.462398800660268E-2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5.8679171329096844</v>
      </c>
      <c r="G208" s="1">
        <f t="shared" ref="G208:K208" si="127">SUM(G209,G215,G217,G223,G225,G227,G229)</f>
        <v>12.268760554298858</v>
      </c>
      <c r="H208" s="1">
        <f t="shared" si="127"/>
        <v>10.95578329731309</v>
      </c>
      <c r="I208" s="1">
        <f t="shared" si="127"/>
        <v>15.641716181264393</v>
      </c>
      <c r="J208" s="1">
        <f t="shared" si="127"/>
        <v>16.122860148841461</v>
      </c>
      <c r="K208" s="1">
        <f t="shared" si="127"/>
        <v>20.219197075098474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2.6346836821967772</v>
      </c>
      <c r="G209" s="1">
        <f t="shared" ref="G209:K209" si="128">+G210</f>
        <v>1.420559329667014</v>
      </c>
      <c r="H209" s="1">
        <f t="shared" si="128"/>
        <v>2.0093766560921158</v>
      </c>
      <c r="I209" s="1">
        <f t="shared" si="128"/>
        <v>0.25029494009619568</v>
      </c>
      <c r="J209" s="1">
        <f t="shared" si="128"/>
        <v>1.1787485531735644E-2</v>
      </c>
      <c r="K209" s="1">
        <f t="shared" si="128"/>
        <v>2.8050631607876679E-3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2.6346836821967772</v>
      </c>
      <c r="G210" s="1">
        <f>'[1]Electricity and CHPs'!C$97+G214</f>
        <v>1.420559329667014</v>
      </c>
      <c r="H210" s="1">
        <f>'[1]Electricity and CHPs'!D$97+H214</f>
        <v>2.0093766560921158</v>
      </c>
      <c r="I210" s="1">
        <f>'[1]Electricity and CHPs'!E$97+I214</f>
        <v>0.25029494009619568</v>
      </c>
      <c r="J210" s="1">
        <f>'[1]Electricity and CHPs'!F$97+J214</f>
        <v>1.1787485531735644E-2</v>
      </c>
      <c r="K210" s="1">
        <f>'[1]Electricity and CHPs'!G$97+K214</f>
        <v>2.8050631607876679E-3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1.7329038146692612</v>
      </c>
      <c r="G211" s="1">
        <f t="shared" ref="G211:K211" si="129">G212</f>
        <v>1.4182913958261889</v>
      </c>
      <c r="H211" s="1">
        <f t="shared" si="129"/>
        <v>2.0007473492289733</v>
      </c>
      <c r="I211" s="1">
        <f t="shared" si="129"/>
        <v>0.24787972332769118</v>
      </c>
      <c r="J211" s="1">
        <f t="shared" si="129"/>
        <v>7.9717227981692205E-3</v>
      </c>
      <c r="K211" s="1">
        <f t="shared" si="129"/>
        <v>9.4448772537730806E-4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1.7329038146692612</v>
      </c>
      <c r="G212" s="1">
        <f t="shared" ref="G212:K212" si="130">G210-G214</f>
        <v>1.4182913958261889</v>
      </c>
      <c r="H212" s="1">
        <f t="shared" si="130"/>
        <v>2.0007473492289733</v>
      </c>
      <c r="I212" s="1">
        <f t="shared" si="130"/>
        <v>0.24787972332769118</v>
      </c>
      <c r="J212" s="1">
        <f t="shared" si="130"/>
        <v>7.9717227981692205E-3</v>
      </c>
      <c r="K212" s="1">
        <f t="shared" si="130"/>
        <v>9.4448772537730806E-4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0.90177986752751582</v>
      </c>
      <c r="G213" s="1">
        <f t="shared" ref="G213:K213" si="131">G214</f>
        <v>2.2679338408250222E-3</v>
      </c>
      <c r="H213" s="1">
        <f t="shared" si="131"/>
        <v>8.6293068631426665E-3</v>
      </c>
      <c r="I213" s="1">
        <f t="shared" si="131"/>
        <v>2.4152167685044974E-3</v>
      </c>
      <c r="J213" s="1">
        <f t="shared" si="131"/>
        <v>3.8157627335664236E-3</v>
      </c>
      <c r="K213" s="1">
        <f t="shared" si="131"/>
        <v>1.8605754354103598E-3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0.90177986752751582</v>
      </c>
      <c r="G214" s="1">
        <f>'[1]Electricity and CHPs'!C$98</f>
        <v>2.2679338408250222E-3</v>
      </c>
      <c r="H214" s="1">
        <f>'[1]Electricity and CHPs'!D$98</f>
        <v>8.6293068631426665E-3</v>
      </c>
      <c r="I214" s="1">
        <f>'[1]Electricity and CHPs'!E$98</f>
        <v>2.4152167685044974E-3</v>
      </c>
      <c r="J214" s="1">
        <f>'[1]Electricity and CHPs'!F$98</f>
        <v>3.8157627335664236E-3</v>
      </c>
      <c r="K214" s="1">
        <f>'[1]Electricity and CHPs'!G$98</f>
        <v>1.8605754354103598E-3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1.4500062671618608</v>
      </c>
      <c r="G215" s="1">
        <f t="shared" ref="G215:K215" si="132">+G216</f>
        <v>3.7972853414799448</v>
      </c>
      <c r="H215" s="1">
        <f t="shared" si="132"/>
        <v>3.7937991032978271</v>
      </c>
      <c r="I215" s="1">
        <f t="shared" si="132"/>
        <v>0.99730360728054557</v>
      </c>
      <c r="J215" s="1">
        <f t="shared" si="132"/>
        <v>0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1.4500062671618608</v>
      </c>
      <c r="G216" s="1">
        <f>'[1]Electricity and CHPs'!C$99</f>
        <v>3.7972853414799448</v>
      </c>
      <c r="H216" s="1">
        <f>'[1]Electricity and CHPs'!D$99</f>
        <v>3.7937991032978271</v>
      </c>
      <c r="I216" s="1">
        <f>'[1]Electricity and CHPs'!E$99</f>
        <v>0.99730360728054557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0.18406962888239223</v>
      </c>
      <c r="G217" s="1">
        <f t="shared" ref="G217:K217" si="133">+G218</f>
        <v>1.8370466201997695</v>
      </c>
      <c r="H217" s="1">
        <f t="shared" si="133"/>
        <v>8.3404695646607224E-3</v>
      </c>
      <c r="I217" s="1">
        <f t="shared" si="133"/>
        <v>3.513537805988903E-3</v>
      </c>
      <c r="J217" s="1">
        <f t="shared" si="133"/>
        <v>1.7164389022939291E-3</v>
      </c>
      <c r="K217" s="1">
        <f t="shared" si="133"/>
        <v>1.0967997735026681E-5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0.18406962888239223</v>
      </c>
      <c r="G218" s="1">
        <f>'[1]Electricity and CHPs'!C$100</f>
        <v>1.8370466201997695</v>
      </c>
      <c r="H218" s="1">
        <f>'[1]Electricity and CHPs'!D$100</f>
        <v>8.3404695646607224E-3</v>
      </c>
      <c r="I218" s="1">
        <f>'[1]Electricity and CHPs'!E$100</f>
        <v>3.513537805988903E-3</v>
      </c>
      <c r="J218" s="1">
        <f>'[1]Electricity and CHPs'!F$100</f>
        <v>1.7164389022939291E-3</v>
      </c>
      <c r="K218" s="1">
        <f>'[1]Electricity and CHPs'!G$100</f>
        <v>1.0967997735026681E-5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0.18406962888239223</v>
      </c>
      <c r="G219" s="1">
        <f t="shared" ref="G219:K219" si="134">G220</f>
        <v>1.8370466201997695</v>
      </c>
      <c r="H219" s="1">
        <f t="shared" si="134"/>
        <v>8.3404695646607224E-3</v>
      </c>
      <c r="I219" s="1">
        <f t="shared" si="134"/>
        <v>3.513537805988903E-3</v>
      </c>
      <c r="J219" s="1">
        <f t="shared" si="134"/>
        <v>1.7164389022939291E-3</v>
      </c>
      <c r="K219" s="1">
        <f t="shared" si="134"/>
        <v>1.0967997735026681E-5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0.18406962888239223</v>
      </c>
      <c r="G220" s="1">
        <f t="shared" ref="G220:K220" si="135">G218-G222</f>
        <v>1.8370466201997695</v>
      </c>
      <c r="H220" s="1">
        <f t="shared" si="135"/>
        <v>8.3404695646607224E-3</v>
      </c>
      <c r="I220" s="1">
        <f t="shared" si="135"/>
        <v>3.513537805988903E-3</v>
      </c>
      <c r="J220" s="1">
        <f t="shared" si="135"/>
        <v>1.7164389022939291E-3</v>
      </c>
      <c r="K220" s="1">
        <f t="shared" si="135"/>
        <v>1.0967997735026681E-5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1.5991575546686538</v>
      </c>
      <c r="G223" s="1">
        <f t="shared" ref="G223:K223" si="137">+G224</f>
        <v>1.443243190642711</v>
      </c>
      <c r="H223" s="1">
        <f t="shared" si="137"/>
        <v>1.2374053106673255</v>
      </c>
      <c r="I223" s="1">
        <f t="shared" si="137"/>
        <v>0.95748535306906635</v>
      </c>
      <c r="J223" s="1">
        <f t="shared" si="137"/>
        <v>0.57329097383636496</v>
      </c>
      <c r="K223" s="1">
        <f t="shared" si="137"/>
        <v>0.34326487006152201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1.5991575546686538</v>
      </c>
      <c r="G224" s="1">
        <f>'[1]Electricity and CHPs'!C$101</f>
        <v>1.443243190642711</v>
      </c>
      <c r="H224" s="1">
        <f>'[1]Electricity and CHPs'!D$101</f>
        <v>1.2374053106673255</v>
      </c>
      <c r="I224" s="1">
        <f>'[1]Electricity and CHPs'!E$101</f>
        <v>0.95748535306906635</v>
      </c>
      <c r="J224" s="1">
        <f>'[1]Electricity and CHPs'!F$101</f>
        <v>0.57329097383636496</v>
      </c>
      <c r="K224" s="1">
        <f>'[1]Electricity and CHPs'!G$101</f>
        <v>0.34326487006152201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7.2580860091774989E-7</v>
      </c>
      <c r="J225" s="1">
        <f t="shared" si="138"/>
        <v>3.6834904661723317E-6</v>
      </c>
      <c r="K225" s="1">
        <f t="shared" si="138"/>
        <v>1.0321788025098081E-5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7.2580860091774989E-7</v>
      </c>
      <c r="J226" s="1">
        <f>'[1]Electricity and CHPs'!F$102</f>
        <v>3.6834904661723317E-6</v>
      </c>
      <c r="K226" s="1">
        <f>'[1]Electricity and CHPs'!G$102</f>
        <v>1.0321788025098081E-5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1.2376686440840252E-3</v>
      </c>
      <c r="K227" s="1">
        <f t="shared" si="139"/>
        <v>1.3591024275243046E-3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1.2376686440840252E-3</v>
      </c>
      <c r="K228" s="1">
        <f>'[1]Electricity and CHPs'!G$90</f>
        <v>1.3591024275243046E-3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3.770626072309418</v>
      </c>
      <c r="H229" s="1">
        <f t="shared" si="140"/>
        <v>3.9068617576911624</v>
      </c>
      <c r="I229" s="1">
        <f t="shared" si="140"/>
        <v>13.433118017203995</v>
      </c>
      <c r="J229" s="1">
        <f t="shared" si="140"/>
        <v>15.534823898436517</v>
      </c>
      <c r="K229" s="1">
        <f t="shared" si="140"/>
        <v>19.871746749662879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3.770626072309418</v>
      </c>
      <c r="H230" s="1">
        <f>'[1]Electricity and CHPs'!D$123</f>
        <v>3.9068617576911624</v>
      </c>
      <c r="I230" s="1">
        <f>'[1]Electricity and CHPs'!E$123</f>
        <v>13.433118017203995</v>
      </c>
      <c r="J230" s="1">
        <f>'[1]Electricity and CHPs'!F$123</f>
        <v>15.534823898436517</v>
      </c>
      <c r="K230" s="1">
        <f>'[1]Electricity and CHPs'!G$123</f>
        <v>19.871746749662879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6.9115853696770655</v>
      </c>
      <c r="G231" s="1">
        <f t="shared" ref="G231:K231" si="141">SUM(G232,G238,G271,G280,G286)</f>
        <v>8.2251909677959212</v>
      </c>
      <c r="H231" s="1">
        <f t="shared" si="141"/>
        <v>8.996995608711007</v>
      </c>
      <c r="I231" s="1">
        <f t="shared" si="141"/>
        <v>13.757804857733822</v>
      </c>
      <c r="J231" s="1">
        <f t="shared" si="141"/>
        <v>16.322541937255689</v>
      </c>
      <c r="K231" s="1">
        <f t="shared" si="141"/>
        <v>19.478010181981638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0.9294804743630779</v>
      </c>
      <c r="G232" s="1">
        <f t="shared" ref="G232:K232" si="142">+G233</f>
        <v>2.0598278469626319</v>
      </c>
      <c r="H232" s="1">
        <f t="shared" si="142"/>
        <v>7.8796633887880538E-2</v>
      </c>
      <c r="I232" s="1">
        <f t="shared" si="142"/>
        <v>1.2822649332758012</v>
      </c>
      <c r="J232" s="1">
        <f t="shared" si="142"/>
        <v>4.0977209845040365E-2</v>
      </c>
      <c r="K232" s="1">
        <f t="shared" si="142"/>
        <v>2.0256537092180948E-2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0.9294804743630779</v>
      </c>
      <c r="G233" s="1">
        <f>'[1]Electricity and CHPs'!C$104</f>
        <v>2.0598278469626319</v>
      </c>
      <c r="H233" s="1">
        <f>'[1]Electricity and CHPs'!D$104</f>
        <v>7.8796633887880538E-2</v>
      </c>
      <c r="I233" s="1">
        <f>'[1]Electricity and CHPs'!E$104</f>
        <v>1.2822649332758012</v>
      </c>
      <c r="J233" s="1">
        <f>'[1]Electricity and CHPs'!F$104</f>
        <v>4.0977209845040365E-2</v>
      </c>
      <c r="K233" s="1">
        <f>'[1]Electricity and CHPs'!G$104</f>
        <v>2.0256537092180948E-2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0.9294804743630779</v>
      </c>
      <c r="G234" s="1">
        <f t="shared" ref="G234:K234" si="143">G235</f>
        <v>2.0598278469626319</v>
      </c>
      <c r="H234" s="1">
        <f t="shared" si="143"/>
        <v>7.8796633887880538E-2</v>
      </c>
      <c r="I234" s="1">
        <f t="shared" si="143"/>
        <v>1.2822649332758012</v>
      </c>
      <c r="J234" s="1">
        <f t="shared" si="143"/>
        <v>4.0977209845040365E-2</v>
      </c>
      <c r="K234" s="1">
        <f t="shared" si="143"/>
        <v>2.0256537092180948E-2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0.9294804743630779</v>
      </c>
      <c r="G235" s="1">
        <f t="shared" ref="G235:K235" si="144">G233-G237</f>
        <v>2.0598278469626319</v>
      </c>
      <c r="H235" s="1">
        <f t="shared" si="144"/>
        <v>7.8796633887880538E-2</v>
      </c>
      <c r="I235" s="1">
        <f t="shared" si="144"/>
        <v>1.2822649332758012</v>
      </c>
      <c r="J235" s="1">
        <f t="shared" si="144"/>
        <v>4.0977209845040365E-2</v>
      </c>
      <c r="K235" s="1">
        <f t="shared" si="144"/>
        <v>2.0256537092180948E-2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3.3856905333823621</v>
      </c>
      <c r="G238" s="1">
        <f t="shared" ref="G238:K238" si="147">SUM(G239:G248)</f>
        <v>2.4905858502664442</v>
      </c>
      <c r="H238" s="1">
        <f t="shared" si="147"/>
        <v>3.0258713987901524</v>
      </c>
      <c r="I238" s="1">
        <f t="shared" si="147"/>
        <v>4.5889420048048128</v>
      </c>
      <c r="J238" s="1">
        <f t="shared" si="147"/>
        <v>5.9051009547259463</v>
      </c>
      <c r="K238" s="1">
        <f t="shared" si="147"/>
        <v>4.8261900592654641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0.82980406269377893</v>
      </c>
      <c r="G239" s="1">
        <f>'[1]Electricity and CHPs_IN'!C$39*0.75-G86-G240</f>
        <v>0.11577678445416331</v>
      </c>
      <c r="H239" s="1">
        <f>'[1]Electricity and CHPs_IN'!D$39*0.75-H86-H240</f>
        <v>8.0395259956429432E-2</v>
      </c>
      <c r="I239" s="1">
        <f>'[1]Electricity and CHPs_IN'!E$39*0.75-I86-I240</f>
        <v>8.8904608211958558E-2</v>
      </c>
      <c r="J239" s="1">
        <f>'[1]Electricity and CHPs'!F$103-J240</f>
        <v>0.10749916148391336</v>
      </c>
      <c r="K239" s="1">
        <f>'[1]Electricity and CHPs'!G$103-K240</f>
        <v>6.1968329664883061E-2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4.2225581912441461E-2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3.585947945567932E-2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2.5355755210332378E-3</v>
      </c>
      <c r="J241" s="1">
        <f>'[1]Electricity and CHPs'!F$107</f>
        <v>1.4053004213752133E-2</v>
      </c>
      <c r="K241" s="1">
        <f>'[1]Electricity and CHPs'!G$107</f>
        <v>2.3936842404877097E-3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0.17330469564764722</v>
      </c>
      <c r="G242" s="1">
        <f>'[1]Electricity and CHPs'!C$109</f>
        <v>1.4913678624565265E-2</v>
      </c>
      <c r="H242" s="1">
        <f>'[1]Electricity and CHPs'!D$109</f>
        <v>0.10099941086934812</v>
      </c>
      <c r="I242" s="1">
        <f>'[1]Electricity and CHPs'!E$109</f>
        <v>8.8297429518668841E-2</v>
      </c>
      <c r="J242" s="1">
        <f>'[1]Electricity and CHPs'!F$109</f>
        <v>0.47403547043728</v>
      </c>
      <c r="K242" s="1">
        <f>'[1]Electricity and CHPs'!G$109</f>
        <v>0.63344169075799428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0.26566699169357211</v>
      </c>
      <c r="G244" s="1">
        <f>'[1]Electricity and CHPs'!C$112</f>
        <v>3.053157838343282E-2</v>
      </c>
      <c r="H244" s="1">
        <f>'[1]Electricity and CHPs'!D$112</f>
        <v>0.38365984816804666</v>
      </c>
      <c r="I244" s="1">
        <f>'[1]Electricity and CHPs'!E$112</f>
        <v>0.63478989419418541</v>
      </c>
      <c r="J244" s="1">
        <f>'[1]Electricity and CHPs'!F$112</f>
        <v>1.7728088017261074</v>
      </c>
      <c r="K244" s="1">
        <f>'[1]Electricity and CHPs'!G$112</f>
        <v>1.5215750631946672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1.4243261023595801</v>
      </c>
      <c r="G246" s="1">
        <f>'[1]Electricity and CHPs'!C$115</f>
        <v>1.5789505554183183</v>
      </c>
      <c r="H246" s="1">
        <f>'[1]Electricity and CHPs'!D$115</f>
        <v>1.75730685131096</v>
      </c>
      <c r="I246" s="1">
        <f>'[1]Electricity and CHPs'!E$115</f>
        <v>1.575777595127521</v>
      </c>
      <c r="J246" s="1">
        <f>'[1]Electricity and CHPs'!F$115</f>
        <v>1.1980074412488726</v>
      </c>
      <c r="K246" s="1">
        <f>'[1]Electricity and CHPs'!G$115</f>
        <v>2.0007107884588122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0.6925886809877837</v>
      </c>
      <c r="G247" s="1">
        <f>'[1]Electricity and CHPs'!C$116</f>
        <v>0.75041325338596443</v>
      </c>
      <c r="H247" s="1">
        <f>'[1]Electricity and CHPs'!D$116</f>
        <v>0.70351002848536859</v>
      </c>
      <c r="I247" s="1">
        <f>'[1]Electricity and CHPs'!E$116</f>
        <v>2.1967964544379468</v>
      </c>
      <c r="J247" s="1">
        <f>'[1]Electricity and CHPs'!F$116</f>
        <v>2.2898498606062669</v>
      </c>
      <c r="K247" s="1">
        <f>'[1]Electricity and CHPs'!G$116</f>
        <v>0.5680071035816957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1.84044779349893E-3</v>
      </c>
      <c r="J248" s="1">
        <f>'[1]Electricity and CHPs'!F$118</f>
        <v>6.6216330973122252E-3</v>
      </c>
      <c r="K248" s="1">
        <f>'[1]Electricity and CHPs'!G$118</f>
        <v>2.2339199112448808E-3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1.911530930799298</v>
      </c>
      <c r="G249" s="1">
        <f t="shared" ref="G249:K249" si="148">SUM(G250:G259)</f>
        <v>0.84553430711941535</v>
      </c>
      <c r="H249" s="1">
        <f t="shared" si="148"/>
        <v>1.1778608320392245</v>
      </c>
      <c r="I249" s="1">
        <f t="shared" si="148"/>
        <v>2.9987412727583509</v>
      </c>
      <c r="J249" s="1">
        <f t="shared" si="148"/>
        <v>4.6038590232205774</v>
      </c>
      <c r="K249" s="1">
        <f t="shared" si="148"/>
        <v>1.5753120453800413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0.80872075951481048</v>
      </c>
      <c r="G250" s="1">
        <f t="shared" si="149"/>
        <v>0.10738202412432203</v>
      </c>
      <c r="H250" s="1">
        <f t="shared" si="149"/>
        <v>7.464691329460546E-2</v>
      </c>
      <c r="I250" s="1">
        <f t="shared" si="149"/>
        <v>8.8479047849952558E-2</v>
      </c>
      <c r="J250" s="1">
        <f t="shared" si="149"/>
        <v>0.10514152378094049</v>
      </c>
      <c r="K250" s="1">
        <f t="shared" si="149"/>
        <v>3.454969822705585E-2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4.1299503768458555E-2</v>
      </c>
      <c r="K251" s="1">
        <f t="shared" si="149"/>
        <v>1.9993022249801307E-2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2.5234384624675905E-3</v>
      </c>
      <c r="J252" s="1">
        <f t="shared" si="149"/>
        <v>1.3744798157844091E-2</v>
      </c>
      <c r="K252" s="1">
        <f t="shared" si="149"/>
        <v>1.3345699102581387E-3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0.16890144480212013</v>
      </c>
      <c r="G253" s="1">
        <f t="shared" ref="G253:K253" si="150">G242-G264</f>
        <v>1.3832315393760834E-2</v>
      </c>
      <c r="H253" s="1">
        <f t="shared" si="150"/>
        <v>9.3777845485622097E-2</v>
      </c>
      <c r="I253" s="1">
        <f t="shared" si="150"/>
        <v>8.787477554351629E-2</v>
      </c>
      <c r="J253" s="1">
        <f t="shared" si="150"/>
        <v>0.46363907401686089</v>
      </c>
      <c r="K253" s="1">
        <f t="shared" si="150"/>
        <v>0.35316780972598821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0.25891703952734962</v>
      </c>
      <c r="G255" s="1">
        <f t="shared" si="152"/>
        <v>2.8317790150938299E-2</v>
      </c>
      <c r="H255" s="1">
        <f t="shared" si="152"/>
        <v>0.35622776064587292</v>
      </c>
      <c r="I255" s="1">
        <f t="shared" si="152"/>
        <v>0.63175134059607518</v>
      </c>
      <c r="J255" s="1">
        <f t="shared" si="152"/>
        <v>1.7339281182545709</v>
      </c>
      <c r="K255" s="1">
        <f t="shared" si="152"/>
        <v>0.8483359088018172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0.67499168695501777</v>
      </c>
      <c r="G258" s="1">
        <f t="shared" si="155"/>
        <v>0.69600217745039417</v>
      </c>
      <c r="H258" s="1">
        <f t="shared" si="155"/>
        <v>0.65320831261312395</v>
      </c>
      <c r="I258" s="1">
        <f t="shared" si="155"/>
        <v>2.1862810321982438</v>
      </c>
      <c r="J258" s="1">
        <f t="shared" si="155"/>
        <v>2.2396295957131276</v>
      </c>
      <c r="K258" s="1">
        <f t="shared" si="155"/>
        <v>0.31668554123853793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1.83163810809559E-3</v>
      </c>
      <c r="J259" s="1">
        <f t="shared" si="156"/>
        <v>6.4764095287747859E-3</v>
      </c>
      <c r="K259" s="1">
        <f t="shared" si="156"/>
        <v>1.2454952265828136E-3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1.4741596025830641</v>
      </c>
      <c r="G260" s="1">
        <f t="shared" ref="G260:K260" si="157">SUM(G261:G270)</f>
        <v>1.6450515431470287</v>
      </c>
      <c r="H260" s="1">
        <f t="shared" si="157"/>
        <v>1.8480105667509283</v>
      </c>
      <c r="I260" s="1">
        <f t="shared" si="157"/>
        <v>1.590200732046462</v>
      </c>
      <c r="J260" s="1">
        <f t="shared" si="157"/>
        <v>1.3012419315053692</v>
      </c>
      <c r="K260" s="1">
        <f t="shared" si="157"/>
        <v>3.2508780138854227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2.1083303178968487E-2</v>
      </c>
      <c r="G261" s="1">
        <f t="shared" si="158"/>
        <v>8.3947603298412769E-3</v>
      </c>
      <c r="H261" s="1">
        <f t="shared" si="158"/>
        <v>5.7483466618239738E-3</v>
      </c>
      <c r="I261" s="1">
        <f t="shared" si="158"/>
        <v>4.2556036200599952E-4</v>
      </c>
      <c r="J261" s="1">
        <f t="shared" si="158"/>
        <v>2.3576377029728749E-3</v>
      </c>
      <c r="K261" s="1">
        <f t="shared" si="158"/>
        <v>2.7418631437827214E-2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9.2607814398290838E-4</v>
      </c>
      <c r="K262" s="1">
        <f t="shared" si="158"/>
        <v>1.5866457205878013E-2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1.213705856564715E-5</v>
      </c>
      <c r="J263" s="1">
        <f t="shared" si="158"/>
        <v>3.0820605590804262E-4</v>
      </c>
      <c r="K263" s="1">
        <f t="shared" si="158"/>
        <v>1.059114330229571E-3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4.4032508455271032E-3</v>
      </c>
      <c r="G264" s="1">
        <f t="shared" si="158"/>
        <v>1.0813632308044315E-3</v>
      </c>
      <c r="H264" s="1">
        <f t="shared" si="158"/>
        <v>7.2215653837260172E-3</v>
      </c>
      <c r="I264" s="1">
        <f t="shared" si="158"/>
        <v>4.2265397515254567E-4</v>
      </c>
      <c r="J264" s="1">
        <f t="shared" si="158"/>
        <v>1.0396396420419129E-2</v>
      </c>
      <c r="K264" s="1">
        <f t="shared" si="158"/>
        <v>0.28027388103200607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6.7499521662224759E-3</v>
      </c>
      <c r="G266" s="1">
        <f t="shared" si="158"/>
        <v>2.2137882324945206E-3</v>
      </c>
      <c r="H266" s="1">
        <f t="shared" si="158"/>
        <v>2.743208752217376E-2</v>
      </c>
      <c r="I266" s="1">
        <f t="shared" si="158"/>
        <v>3.0385535981102378E-3</v>
      </c>
      <c r="J266" s="1">
        <f t="shared" si="158"/>
        <v>3.8880683471536594E-2</v>
      </c>
      <c r="K266" s="1">
        <f t="shared" si="158"/>
        <v>0.67323915439284998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1.4243261023595801</v>
      </c>
      <c r="G268" s="1">
        <f t="shared" si="158"/>
        <v>1.5789505554183183</v>
      </c>
      <c r="H268" s="1">
        <f t="shared" si="158"/>
        <v>1.75730685131096</v>
      </c>
      <c r="I268" s="1">
        <f t="shared" si="158"/>
        <v>1.575777595127521</v>
      </c>
      <c r="J268" s="1">
        <f t="shared" si="158"/>
        <v>1.1980074412488726</v>
      </c>
      <c r="K268" s="1">
        <f t="shared" si="158"/>
        <v>2.0007107884588122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1.7596994032765906E-2</v>
      </c>
      <c r="G269" s="1">
        <f t="shared" si="158"/>
        <v>5.4411075935570208E-2</v>
      </c>
      <c r="H269" s="1">
        <f t="shared" si="158"/>
        <v>5.03017158722446E-2</v>
      </c>
      <c r="I269" s="1">
        <f t="shared" si="158"/>
        <v>1.0515422239702976E-2</v>
      </c>
      <c r="J269" s="1">
        <f t="shared" si="158"/>
        <v>5.022026489313957E-2</v>
      </c>
      <c r="K269" s="1">
        <f t="shared" si="158"/>
        <v>0.25132156234315778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8.8096854033399425E-6</v>
      </c>
      <c r="J270" s="1">
        <f t="shared" si="158"/>
        <v>1.4522356853743936E-4</v>
      </c>
      <c r="K270" s="1">
        <f t="shared" si="158"/>
        <v>9.8842468466206717E-4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1.9348849701901314</v>
      </c>
      <c r="G271" s="1">
        <f t="shared" ref="G271:K271" si="159">SUM(G272:G273)</f>
        <v>1.8588618503640459</v>
      </c>
      <c r="H271" s="1">
        <f t="shared" si="159"/>
        <v>2.5503921344847638</v>
      </c>
      <c r="I271" s="1">
        <f t="shared" si="159"/>
        <v>2.2434329457015778</v>
      </c>
      <c r="J271" s="1">
        <f t="shared" si="159"/>
        <v>1.5226243282272778</v>
      </c>
      <c r="K271" s="1">
        <f t="shared" si="159"/>
        <v>2.0108406682053706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1.9348849701901314</v>
      </c>
      <c r="G272" s="1">
        <f>'[1]Electricity and CHPs'!C$106-G273</f>
        <v>1.8588618503640459</v>
      </c>
      <c r="H272" s="1">
        <f>'[1]Electricity and CHPs'!D$106-H273</f>
        <v>2.5503921344847638</v>
      </c>
      <c r="I272" s="1">
        <f>'[1]Electricity and CHPs'!E$106-I273</f>
        <v>2.2434329457015778</v>
      </c>
      <c r="J272" s="1">
        <f>'[1]Electricity and CHPs'!F$106-J273</f>
        <v>0.29378116952774525</v>
      </c>
      <c r="K272" s="1">
        <f>'[1]Electricity and CHPs'!G$106-K273</f>
        <v>1.8663259534985599E-3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1.2288431586995325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2.008974342251872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1.9348849701901314</v>
      </c>
      <c r="G277" s="1">
        <f t="shared" ref="G277:K277" si="161">SUM(G278:G279)</f>
        <v>1.8588618503640459</v>
      </c>
      <c r="H277" s="1">
        <f t="shared" si="161"/>
        <v>2.5503921344847638</v>
      </c>
      <c r="I277" s="1">
        <f t="shared" si="161"/>
        <v>2.2434329457015778</v>
      </c>
      <c r="J277" s="1">
        <f t="shared" si="161"/>
        <v>1.5226243282272778</v>
      </c>
      <c r="K277" s="1">
        <f t="shared" si="161"/>
        <v>2.0108406682053706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1.9348849701901314</v>
      </c>
      <c r="G278" s="1">
        <f t="shared" ref="G278:K278" si="162">G272</f>
        <v>1.8588618503640459</v>
      </c>
      <c r="H278" s="1">
        <f t="shared" si="162"/>
        <v>2.5503921344847638</v>
      </c>
      <c r="I278" s="1">
        <f t="shared" si="162"/>
        <v>2.2434329457015778</v>
      </c>
      <c r="J278" s="1">
        <f t="shared" si="162"/>
        <v>0.29378116952774525</v>
      </c>
      <c r="K278" s="1">
        <f t="shared" si="162"/>
        <v>1.8663259534985599E-3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1.2288431586995325</v>
      </c>
      <c r="K279" s="1">
        <f t="shared" si="163"/>
        <v>2.008974342251872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0.66152939174149417</v>
      </c>
      <c r="G280" s="1">
        <f t="shared" ref="G280:K280" si="164">SUM(G281:G285)</f>
        <v>1.8159154202027992</v>
      </c>
      <c r="H280" s="1">
        <f t="shared" si="164"/>
        <v>3.3419354415482103</v>
      </c>
      <c r="I280" s="1">
        <f t="shared" si="164"/>
        <v>5.632844524684085</v>
      </c>
      <c r="J280" s="1">
        <f t="shared" si="164"/>
        <v>8.5986713193004114</v>
      </c>
      <c r="K280" s="1">
        <f t="shared" si="164"/>
        <v>12.477797197892006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0.66143675856397133</v>
      </c>
      <c r="G281" s="1">
        <f>'[1]Electricity and CHPs'!C$105-G282</f>
        <v>1.8157915745051119</v>
      </c>
      <c r="H281" s="1">
        <f>'[1]Electricity and CHPs'!D$105-H282</f>
        <v>3.3418078663323363</v>
      </c>
      <c r="I281" s="1">
        <f>'[1]Electricity and CHPs'!E$105-I282</f>
        <v>5.5156340571272242</v>
      </c>
      <c r="J281" s="1">
        <f>'[1]Electricity and CHPs'!F$105-J282</f>
        <v>8.0626372616583861</v>
      </c>
      <c r="K281" s="1">
        <f>'[1]Electricity and CHPs'!G$105-K282</f>
        <v>7.8779946055522743E-3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0.32448252500853492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12.406057803029277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4.6316588720253694E-5</v>
      </c>
      <c r="G283" s="1">
        <f>'[1]Electricity and CHPs'!C$110</f>
        <v>6.192285040335404E-5</v>
      </c>
      <c r="H283" s="1">
        <f>'[1]Electricity and CHPs'!D$110</f>
        <v>6.3787606371610331E-5</v>
      </c>
      <c r="I283" s="1">
        <f>'[1]Electricity and CHPs'!E$110</f>
        <v>3.503898182177425E-2</v>
      </c>
      <c r="J283" s="1">
        <f>'[1]Electricity and CHPs'!F$110</f>
        <v>6.4712080543816025E-2</v>
      </c>
      <c r="K283" s="1">
        <f>'[1]Electricity and CHPs'!G$110</f>
        <v>2.4298613113812866E-2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4.6316588802630156E-5</v>
      </c>
      <c r="G284" s="1">
        <f>'[1]Electricity and CHPs'!C$113</f>
        <v>6.1922847284051345E-5</v>
      </c>
      <c r="H284" s="1">
        <f>'[1]Electricity and CHPs'!D$113</f>
        <v>6.3787609502611892E-5</v>
      </c>
      <c r="I284" s="1">
        <f>'[1]Electricity and CHPs'!E$113</f>
        <v>6.1433811184606599E-2</v>
      </c>
      <c r="J284" s="1">
        <f>'[1]Electricity and CHPs'!F$113</f>
        <v>0.11760471564426504</v>
      </c>
      <c r="K284" s="1">
        <f>'[1]Electricity and CHPs'!G$113</f>
        <v>3.4066449957239078E-2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2.0737674550479493E-2</v>
      </c>
      <c r="J285" s="1">
        <f>'[1]Electricity and CHPs'!F$117</f>
        <v>2.9234736445410425E-2</v>
      </c>
      <c r="K285" s="1">
        <f>'[1]Electricity and CHPs'!G$117</f>
        <v>5.4963371861248998E-3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1.0320449267544952E-2</v>
      </c>
      <c r="J286" s="1">
        <f t="shared" si="165"/>
        <v>0.25516812515701337</v>
      </c>
      <c r="K286" s="1">
        <f t="shared" si="165"/>
        <v>0.14292571952661587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6.0162285044185288E-3</v>
      </c>
      <c r="J287" s="1">
        <f>'[1]Electricity and CHPs'!F$108</f>
        <v>0.24621509816162149</v>
      </c>
      <c r="K287" s="1">
        <f>'[1]Electricity and CHPs'!G$108</f>
        <v>0.1352396457337241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4.3042207631264233E-3</v>
      </c>
      <c r="J288" s="1">
        <f>'[1]Electricity and CHPs'!F$119</f>
        <v>8.9530269953918724E-3</v>
      </c>
      <c r="K288" s="1">
        <f>'[1]Electricity and CHPs'!G$119</f>
        <v>7.6860737928917599E-3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438.01783909004297</v>
      </c>
      <c r="G289" s="3">
        <f t="shared" ref="G289" si="166">SUM(G290,G292,G300,G308,G356,G377,G385,G387,G395,G399,G393)</f>
        <v>419.82424679558102</v>
      </c>
      <c r="H289" s="3">
        <f t="shared" ref="H289" si="167">SUM(H290,H292,H300,H308,H356,H377,H385,H387,H395,H399,H393)</f>
        <v>398.21076737468712</v>
      </c>
      <c r="I289" s="3">
        <f t="shared" ref="I289" si="168">SUM(I290,I292,I300,I308,I356,I377,I385,I387,I395,I399,I393)</f>
        <v>429.6089796825691</v>
      </c>
      <c r="J289" s="3">
        <f t="shared" ref="J289" si="169">SUM(J290,J292,J300,J308,J356,J377,J385,J387,J395,J399,J393)</f>
        <v>377.47524190327061</v>
      </c>
      <c r="K289" s="3">
        <f t="shared" ref="K289" si="170">SUM(K290,K292,K300,K308,K356,K377,K385,K387,K395,K399,K393)</f>
        <v>382.88077545467524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250.94823257064652</v>
      </c>
      <c r="G290" s="1">
        <f t="shared" ref="G290:K290" si="171">G291</f>
        <v>253.29178226490097</v>
      </c>
      <c r="H290" s="1">
        <f t="shared" si="171"/>
        <v>196.76579856608339</v>
      </c>
      <c r="I290" s="1">
        <f t="shared" si="171"/>
        <v>204.49302906671338</v>
      </c>
      <c r="J290" s="1">
        <f t="shared" si="171"/>
        <v>98.945326968001169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250.94823257064652</v>
      </c>
      <c r="G291" s="1">
        <f>'[1]Electricity and CHPs_IN'!C$14</f>
        <v>253.29178226490097</v>
      </c>
      <c r="H291" s="1">
        <f>'[1]Electricity and CHPs_IN'!D$14</f>
        <v>196.76579856608339</v>
      </c>
      <c r="I291" s="1">
        <f>'[1]Electricity and CHPs_IN'!E$14</f>
        <v>204.49302906671338</v>
      </c>
      <c r="J291" s="1">
        <f>'[1]Electricity and CHPs_IN'!F$14</f>
        <v>98.945326968001169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149.43050496960552</v>
      </c>
      <c r="G292" s="1">
        <f t="shared" ref="G292:K292" si="173">SUM(G293:G295)</f>
        <v>125.63288357309223</v>
      </c>
      <c r="H292" s="1">
        <f t="shared" si="173"/>
        <v>141.17351814185449</v>
      </c>
      <c r="I292" s="1">
        <f t="shared" si="173"/>
        <v>150.49355170444576</v>
      </c>
      <c r="J292" s="1">
        <f t="shared" si="173"/>
        <v>151.75484980798819</v>
      </c>
      <c r="K292" s="1">
        <f t="shared" si="173"/>
        <v>152.64640908835298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66.745686222086832</v>
      </c>
      <c r="G293" s="1">
        <f>'[1]Electricity and CHPs_IN'!C$15</f>
        <v>49.798805900391031</v>
      </c>
      <c r="H293" s="1">
        <f>'[1]Electricity and CHPs_IN'!D$15</f>
        <v>68.516984599325454</v>
      </c>
      <c r="I293" s="1">
        <f>'[1]Electricity and CHPs_IN'!E$15</f>
        <v>70.214179508029574</v>
      </c>
      <c r="J293" s="1">
        <f>'[1]Electricity and CHPs_IN'!F$15</f>
        <v>72.534969185489231</v>
      </c>
      <c r="K293" s="1">
        <f>'[1]Electricity and CHPs_IN'!G$15</f>
        <v>69.178595620186883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66.632412490437474</v>
      </c>
      <c r="G294" s="1">
        <f>'[1]Electricity and CHPs_IN'!C$16</f>
        <v>55.764025743850809</v>
      </c>
      <c r="H294" s="1">
        <f>'[1]Electricity and CHPs_IN'!D$16</f>
        <v>65.568409559565453</v>
      </c>
      <c r="I294" s="1">
        <f>'[1]Electricity and CHPs_IN'!E$16</f>
        <v>64.485124365418102</v>
      </c>
      <c r="J294" s="1">
        <f>'[1]Electricity and CHPs_IN'!F$16</f>
        <v>62.778218571775682</v>
      </c>
      <c r="K294" s="1">
        <f>'[1]Electricity and CHPs_IN'!G$16</f>
        <v>66.134622601540201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16.052406257081206</v>
      </c>
      <c r="G295" s="1">
        <f>'[1]Electricity and CHPs_IN'!C$13</f>
        <v>20.07005192885039</v>
      </c>
      <c r="H295" s="1">
        <f>'[1]Electricity and CHPs_IN'!D$13</f>
        <v>7.0881239829636069</v>
      </c>
      <c r="I295" s="1">
        <f>'[1]Electricity and CHPs_IN'!E$13</f>
        <v>15.794247830998112</v>
      </c>
      <c r="J295" s="1">
        <f>'[1]Electricity and CHPs_IN'!F$13</f>
        <v>16.441662050723252</v>
      </c>
      <c r="K295" s="1">
        <f>'[1]Electricity and CHPs_IN'!G$13</f>
        <v>17.333190866625902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0.21809546396598284</v>
      </c>
      <c r="G296" s="1">
        <f t="shared" ref="G296:K296" si="174">SUM(G297:G299)</f>
        <v>6.9999147631204503E-2</v>
      </c>
      <c r="H296" s="1">
        <f t="shared" si="174"/>
        <v>8.438927174821971E-2</v>
      </c>
      <c r="I296" s="1">
        <f t="shared" si="174"/>
        <v>8.9038313656453622E-2</v>
      </c>
      <c r="J296" s="1">
        <f t="shared" si="174"/>
        <v>5.4572748130345003E-2</v>
      </c>
      <c r="K296" s="1">
        <f t="shared" si="174"/>
        <v>1.1590767638120109E-2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0.18099359342345467</v>
      </c>
      <c r="G297" s="1">
        <f>'[1]Electricity and CHPs_IN'!C$18</f>
        <v>1.3989509741806704E-2</v>
      </c>
      <c r="H297" s="1">
        <f>'[1]Electricity and CHPs_IN'!D$18</f>
        <v>7.0355943809898638E-2</v>
      </c>
      <c r="I297" s="1">
        <f>'[1]Electricity and CHPs_IN'!E$18</f>
        <v>1.3340730521600095E-2</v>
      </c>
      <c r="J297" s="1">
        <f>'[1]Electricity and CHPs_IN'!F$18</f>
        <v>2.7175782652564099E-2</v>
      </c>
      <c r="K297" s="1">
        <f>'[1]Electricity and CHPs_IN'!G$18</f>
        <v>7.5189609426451416E-5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1.2601426167072036E-2</v>
      </c>
      <c r="G298" s="1">
        <f>IFERROR(G70/SUM(G70,G183),0)*'[1]Electricity and CHPs_IN'!C$28</f>
        <v>2.5963388269930488E-3</v>
      </c>
      <c r="H298" s="1">
        <f>IFERROR(H70/SUM(H70,H183),0)*'[1]Electricity and CHPs_IN'!D$28</f>
        <v>1.0750130508758378E-2</v>
      </c>
      <c r="I298" s="1">
        <f>IFERROR(I70/SUM(I70,I183),0)*'[1]Electricity and CHPs_IN'!E$28</f>
        <v>2.7695664312343076E-3</v>
      </c>
      <c r="J298" s="1">
        <f>IFERROR(J70/SUM(J70,J183),0)*'[1]Electricity and CHPs_IN'!F$28</f>
        <v>2.8280226844542675E-3</v>
      </c>
      <c r="K298" s="1">
        <f>IFERROR(K70/SUM(K70,K183),0)*'[1]Electricity and CHPs_IN'!G$28</f>
        <v>1.4662018794329187E-5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2.4500444375456131E-2</v>
      </c>
      <c r="G299" s="1">
        <f>IFERROR(G71/SUM(G71,G233),0)*'[1]Electricity and CHPs_IN'!C$41</f>
        <v>5.3413299062404752E-2</v>
      </c>
      <c r="H299" s="1">
        <f>IFERROR(H71/SUM(H71,H233),0)*'[1]Electricity and CHPs_IN'!D$41</f>
        <v>3.2831974295626926E-3</v>
      </c>
      <c r="I299" s="1">
        <f>IFERROR(I71/SUM(I71,I233),0)*'[1]Electricity and CHPs_IN'!E$41</f>
        <v>7.2928016703619217E-2</v>
      </c>
      <c r="J299" s="1">
        <f>IFERROR(J71/SUM(J71,J233),0)*'[1]Electricity and CHPs_IN'!F$41</f>
        <v>2.456894279332664E-2</v>
      </c>
      <c r="K299" s="1">
        <f>IFERROR(K71/SUM(K71,K233),0)*'[1]Electricity and CHPs_IN'!G$41</f>
        <v>1.1500916009899328E-2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0.21809546396598284</v>
      </c>
      <c r="G300" s="1">
        <f t="shared" ref="G300:K300" si="175">G296</f>
        <v>6.9999147631204503E-2</v>
      </c>
      <c r="H300" s="1">
        <f t="shared" si="175"/>
        <v>8.438927174821971E-2</v>
      </c>
      <c r="I300" s="1">
        <f t="shared" si="175"/>
        <v>8.9038313656453622E-2</v>
      </c>
      <c r="J300" s="1">
        <f t="shared" si="175"/>
        <v>5.4572748130345003E-2</v>
      </c>
      <c r="K300" s="1">
        <f t="shared" si="175"/>
        <v>1.1590767638120109E-2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0.18099359342345467</v>
      </c>
      <c r="G301" s="1">
        <f t="shared" si="176"/>
        <v>1.3989509741806704E-2</v>
      </c>
      <c r="H301" s="1">
        <f t="shared" si="176"/>
        <v>7.0355943809898638E-2</v>
      </c>
      <c r="I301" s="1">
        <f t="shared" si="176"/>
        <v>1.3340730521600095E-2</v>
      </c>
      <c r="J301" s="1">
        <f t="shared" si="176"/>
        <v>2.7175782652564099E-2</v>
      </c>
      <c r="K301" s="1">
        <f t="shared" si="176"/>
        <v>7.5189609426451416E-5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1.2601426167072036E-2</v>
      </c>
      <c r="G302" s="1">
        <f t="shared" si="177"/>
        <v>2.5963388269930488E-3</v>
      </c>
      <c r="H302" s="1">
        <f t="shared" si="177"/>
        <v>1.0750130508758378E-2</v>
      </c>
      <c r="I302" s="1">
        <f t="shared" si="177"/>
        <v>2.7695664312343076E-3</v>
      </c>
      <c r="J302" s="1">
        <f t="shared" si="177"/>
        <v>2.8280226844542675E-3</v>
      </c>
      <c r="K302" s="1">
        <f t="shared" si="177"/>
        <v>1.4662018794329187E-5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2.4500444375456131E-2</v>
      </c>
      <c r="G303" s="1">
        <f t="shared" si="178"/>
        <v>5.3413299062404752E-2</v>
      </c>
      <c r="H303" s="1">
        <f t="shared" si="178"/>
        <v>3.2831974295626926E-3</v>
      </c>
      <c r="I303" s="1">
        <f t="shared" si="178"/>
        <v>7.2928016703619217E-2</v>
      </c>
      <c r="J303" s="1">
        <f t="shared" si="178"/>
        <v>2.456894279332664E-2</v>
      </c>
      <c r="K303" s="1">
        <f t="shared" si="178"/>
        <v>1.1500916009899328E-2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4.2084020839819285</v>
      </c>
      <c r="G308" s="1">
        <f t="shared" ref="G308:K308" si="179">SUM(G309:G323)</f>
        <v>2.2152879502550995</v>
      </c>
      <c r="H308" s="1">
        <f t="shared" si="179"/>
        <v>2.713854984520693</v>
      </c>
      <c r="I308" s="1">
        <f t="shared" si="179"/>
        <v>4.1991202737633611</v>
      </c>
      <c r="J308" s="1">
        <f t="shared" si="179"/>
        <v>5.2735795851890801</v>
      </c>
      <c r="K308" s="1">
        <f t="shared" si="179"/>
        <v>7.9558214041545803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8.2146736729533071E-2</v>
      </c>
      <c r="K309" s="1">
        <f>'[1]Electricity and CHPs_IN'!G$21</f>
        <v>2.3843261834411895E-2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1.4872419619295398E-2</v>
      </c>
      <c r="H310" s="1">
        <f>'[1]Electricity and CHPs_IN'!D$22</f>
        <v>0.12076965059412983</v>
      </c>
      <c r="I310" s="1">
        <f>'[1]Electricity and CHPs_IN'!E$22</f>
        <v>5.3105356427577619E-2</v>
      </c>
      <c r="J310" s="1">
        <f>'[1]Electricity and CHPs_IN'!F$22</f>
        <v>0.13381912135222615</v>
      </c>
      <c r="K310" s="1">
        <f>'[1]Electricity and CHPs_IN'!G$22</f>
        <v>3.9437545673919799E-2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8.2056126331908633E-2</v>
      </c>
      <c r="K311" s="1">
        <f>'[1]Electricity and CHPs_IN'!G$23</f>
        <v>3.1937206479244717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1.336168623215668</v>
      </c>
      <c r="G312" s="1">
        <f>IFERROR(G84/SUM(G84+G187),0)*'[1]Electricity and CHPs_IN'!C$24</f>
        <v>6.3302257756256237E-3</v>
      </c>
      <c r="H312" s="1">
        <f>IFERROR(H84/SUM(H84+H187),0)*'[1]Electricity and CHPs_IN'!D$24</f>
        <v>5.7629721909388476E-2</v>
      </c>
      <c r="I312" s="1">
        <f>IFERROR(I84/SUM(I84+I187),0)*'[1]Electricity and CHPs_IN'!E$24</f>
        <v>7.1264956866157789E-2</v>
      </c>
      <c r="J312" s="1">
        <f>IFERROR(J84/SUM(J84+J187),0)*'[1]Electricity and CHPs_IN'!F$24</f>
        <v>1.9032838692810802E-2</v>
      </c>
      <c r="K312" s="1">
        <f>IFERROR(K84/SUM(K84+K187),0)*'[1]Electricity and CHPs_IN'!G$24</f>
        <v>4.6329092887361914E-3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5.3314174582376264E-2</v>
      </c>
      <c r="K313" s="1">
        <f>IFERROR(K85/SUM(K85+K188),0)*'[1]Electricity and CHPs_IN'!G$29</f>
        <v>3.5330153171659863E-2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0.89329671448351755</v>
      </c>
      <c r="G314" s="1">
        <f>G86/SUM(G86,G239)*'[1]Electricity and CHPs_IN'!C$39</f>
        <v>0.12647520284454844</v>
      </c>
      <c r="H314" s="1">
        <f>H86/SUM(H86,H239)*'[1]Electricity and CHPs_IN'!D$39</f>
        <v>8.4254080158399344E-2</v>
      </c>
      <c r="I314" s="1">
        <f>I86/SUM(I86,I239)*'[1]Electricity and CHPs_IN'!E$39</f>
        <v>0.1072848853369876</v>
      </c>
      <c r="J314" s="1">
        <f>J86/SUM(J86,J239)*'[1]Electricity and CHPs_IN'!F$39</f>
        <v>0.1827975653646087</v>
      </c>
      <c r="K314" s="1">
        <f>K86/SUM(K86,K239)*'[1]Electricity and CHPs_IN'!G$39</f>
        <v>0.12403236279410536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5.6241117414088222E-2</v>
      </c>
      <c r="K315" s="1">
        <f>IFERROR(K87/SUM(K87,K240),0)*'[1]Electricity and CHPs_IN'!G$40</f>
        <v>4.8541918780868942E-2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3.8809655808447467E-2</v>
      </c>
      <c r="G317" s="1">
        <f>G89/SUM(G89,G242)*'[1]Electricity and CHPs_IN'!C$48</f>
        <v>5.5136380640443804E-3</v>
      </c>
      <c r="H317" s="1">
        <f>H89/SUM(H89,H242)*'[1]Electricity and CHPs_IN'!D$48</f>
        <v>3.7004252256514922E-2</v>
      </c>
      <c r="I317" s="1">
        <f>I89/SUM(I89,I242)*'[1]Electricity and CHPs_IN'!E$48</f>
        <v>2.7089826059641914E-2</v>
      </c>
      <c r="J317" s="1">
        <f>J89/SUM(J89,J242)*'[1]Electricity and CHPs_IN'!F$48</f>
        <v>0.18137572596605683</v>
      </c>
      <c r="K317" s="1">
        <f>K89/SUM(K89,K242)*'[1]Electricity and CHPs_IN'!G$48</f>
        <v>0.27145601814868819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5.9211229089311517E-3</v>
      </c>
      <c r="J318" s="1">
        <f>IFERROR(J90/SUM(J90,J243),0)*'[1]Electricity and CHPs_IN'!F$49</f>
        <v>1.7086512456867008E-2</v>
      </c>
      <c r="K318" s="1">
        <f>IFERROR(K90/SUM(K90,K243),0)*'[1]Electricity and CHPs_IN'!G$49</f>
        <v>1.2127137887051163E-2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4.6875905090301345E-2</v>
      </c>
      <c r="G319" s="1">
        <f>IFERROR(G91/SUM(G91,G244),0)*'[1]Electricity and CHPs_IN'!C$51</f>
        <v>1.3789894767373903E-2</v>
      </c>
      <c r="H319" s="1">
        <f>IFERROR(H91/SUM(H91,H244),0)*'[1]Electricity and CHPs_IN'!D$51</f>
        <v>0.16239865164302833</v>
      </c>
      <c r="I319" s="1">
        <f>IFERROR(I91/SUM(I91,I244),0)*'[1]Electricity and CHPs_IN'!E$51</f>
        <v>0.29533010495762213</v>
      </c>
      <c r="J319" s="1">
        <f>IFERROR(J91/SUM(J91,J244),0)*'[1]Electricity and CHPs_IN'!F$51</f>
        <v>0.81360704634334502</v>
      </c>
      <c r="K319" s="1">
        <f>IFERROR(K91/SUM(K91,K244),0)*'[1]Electricity and CHPs_IN'!G$51</f>
        <v>0.72224287050328073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2.2625896004142873E-2</v>
      </c>
      <c r="J320" s="1">
        <f>IFERROR(J92/SUM(J92,J245),0)*'[1]Electricity and CHPs_IN'!F$52</f>
        <v>7.8825515753193201E-2</v>
      </c>
      <c r="K320" s="1">
        <f>IFERROR(K92/SUM(K92,K245),0)*'[1]Electricity and CHPs_IN'!G$52</f>
        <v>5.3908199558264223E-2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1.0647077806804013</v>
      </c>
      <c r="G321" s="1">
        <f>IFERROR(G93/SUM(G93,G246),0)*'[1]Electricity and CHPs_IN'!C$54</f>
        <v>1.2568489779485978</v>
      </c>
      <c r="H321" s="1">
        <f>IFERROR(H93/SUM(H93,H246),0)*'[1]Electricity and CHPs_IN'!D$54</f>
        <v>1.543318001417822</v>
      </c>
      <c r="I321" s="1">
        <f>IFERROR(I93/SUM(I93,I246),0)*'[1]Electricity and CHPs_IN'!E$54</f>
        <v>1.6436728121920972</v>
      </c>
      <c r="J321" s="1">
        <f>IFERROR(J93/SUM(J93,J246),0)*'[1]Electricity and CHPs_IN'!F$54</f>
        <v>1.8443470498791288</v>
      </c>
      <c r="K321" s="1">
        <f>IFERROR(K93/SUM(K93,K246),0)*'[1]Electricity and CHPs_IN'!G$54</f>
        <v>2.9954338577539077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0.82854340470359278</v>
      </c>
      <c r="G322" s="1">
        <f>IFERROR(G94/SUM(G94,G247),0)*'[1]Electricity and CHPs_IN'!C$55</f>
        <v>0.79145759123561399</v>
      </c>
      <c r="H322" s="1">
        <f>IFERROR(H94/SUM(H94,H247),0)*'[1]Electricity and CHPs_IN'!D$55</f>
        <v>0.70848062654141031</v>
      </c>
      <c r="I322" s="1">
        <f>IFERROR(I94/SUM(I94,I247),0)*'[1]Electricity and CHPs_IN'!E$55</f>
        <v>1.9649601514995234</v>
      </c>
      <c r="J322" s="1">
        <f>IFERROR(J94/SUM(J94,J247),0)*'[1]Electricity and CHPs_IN'!F$55</f>
        <v>1.700525017829545</v>
      </c>
      <c r="K322" s="1">
        <f>IFERROR(K94/SUM(K94,K247),0)*'[1]Electricity and CHPs_IN'!G$55</f>
        <v>0.42149625455068712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7.8651615106791906E-3</v>
      </c>
      <c r="J323" s="1">
        <f>IFERROR(J95/SUM(J95,J248),0)*'[1]Electricity and CHPs_IN'!F$58</f>
        <v>2.8405036493392793E-2</v>
      </c>
      <c r="K323" s="1">
        <f>IFERROR(K95/SUM(K95,K248),0)*'[1]Electricity and CHPs_IN'!G$58</f>
        <v>9.6182662845265832E-3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3.0638206764077998</v>
      </c>
      <c r="G324" s="1">
        <f t="shared" ref="G324:K324" si="180">G308-G340</f>
        <v>0.88894433656216654</v>
      </c>
      <c r="H324" s="1">
        <f t="shared" si="180"/>
        <v>1.0868423428590617</v>
      </c>
      <c r="I324" s="1">
        <f t="shared" si="180"/>
        <v>2.5432152818372185</v>
      </c>
      <c r="J324" s="1">
        <f t="shared" si="180"/>
        <v>3.3540236889719468</v>
      </c>
      <c r="K324" s="1">
        <f t="shared" si="180"/>
        <v>2.7656045232167825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8.0345120409774928E-2</v>
      </c>
      <c r="K325" s="1">
        <f t="shared" si="181"/>
        <v>1.3293524379025451E-2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1.3794048002589779E-2</v>
      </c>
      <c r="H326" s="1">
        <f t="shared" si="182"/>
        <v>0.11213449202609171</v>
      </c>
      <c r="I326" s="1">
        <f t="shared" si="182"/>
        <v>5.2851156615438544E-2</v>
      </c>
      <c r="J326" s="1">
        <f t="shared" si="182"/>
        <v>0.13088424259109346</v>
      </c>
      <c r="K326" s="1">
        <f t="shared" si="182"/>
        <v>2.1987930112336233E-2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8.0256497250811451E-2</v>
      </c>
      <c r="K327" s="1">
        <f t="shared" si="183"/>
        <v>1.7806206041702899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1.302219828014509</v>
      </c>
      <c r="G328" s="1">
        <f t="shared" si="184"/>
        <v>5.8712328223259102E-3</v>
      </c>
      <c r="H328" s="1">
        <f t="shared" si="184"/>
        <v>5.3509135450196567E-2</v>
      </c>
      <c r="I328" s="1">
        <f t="shared" si="184"/>
        <v>7.0923832356953501E-2</v>
      </c>
      <c r="J328" s="1">
        <f t="shared" si="184"/>
        <v>1.8615416477815325E-2</v>
      </c>
      <c r="K328" s="1">
        <f t="shared" si="184"/>
        <v>2.583022952285048E-3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5.2144904921448743E-2</v>
      </c>
      <c r="K329" s="1">
        <f t="shared" si="185"/>
        <v>1.9697902735116617E-2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0.87060021743445137</v>
      </c>
      <c r="G330" s="1">
        <f t="shared" si="186"/>
        <v>0.11730472000074145</v>
      </c>
      <c r="H330" s="1">
        <f t="shared" si="186"/>
        <v>7.8229823744699528E-2</v>
      </c>
      <c r="I330" s="1">
        <f t="shared" si="186"/>
        <v>0.10677134396314868</v>
      </c>
      <c r="J330" s="1">
        <f t="shared" si="186"/>
        <v>0.1787885068178614</v>
      </c>
      <c r="K330" s="1">
        <f t="shared" si="186"/>
        <v>6.9152754771660122E-2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5.5007654966173034E-2</v>
      </c>
      <c r="K331" s="1">
        <f t="shared" si="187"/>
        <v>2.7063964033093506E-2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3.7823596838062711E-2</v>
      </c>
      <c r="G333" s="1">
        <f t="shared" si="189"/>
        <v>5.1138543741504243E-3</v>
      </c>
      <c r="H333" s="1">
        <f t="shared" si="189"/>
        <v>3.4358408831824082E-2</v>
      </c>
      <c r="I333" s="1">
        <f t="shared" si="189"/>
        <v>2.6960154983907168E-2</v>
      </c>
      <c r="J333" s="1">
        <f t="shared" si="189"/>
        <v>0.17739785075253117</v>
      </c>
      <c r="K333" s="1">
        <f t="shared" si="189"/>
        <v>0.15134704387990333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5.8927802250221322E-3</v>
      </c>
      <c r="J334" s="1">
        <f t="shared" si="190"/>
        <v>1.6711776454980579E-2</v>
      </c>
      <c r="K334" s="1">
        <f t="shared" si="190"/>
        <v>6.7613401332802248E-3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4.5684902342497148E-2</v>
      </c>
      <c r="G335" s="1">
        <f t="shared" si="191"/>
        <v>1.2790015023851855E-2</v>
      </c>
      <c r="H335" s="1">
        <f t="shared" si="191"/>
        <v>0.15078697518893336</v>
      </c>
      <c r="I335" s="1">
        <f t="shared" si="191"/>
        <v>0.29391644610568274</v>
      </c>
      <c r="J335" s="1">
        <f t="shared" si="191"/>
        <v>0.79576327322563079</v>
      </c>
      <c r="K335" s="1">
        <f t="shared" si="191"/>
        <v>0.40267784136630902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2.2517592456240413E-2</v>
      </c>
      <c r="J336" s="1">
        <f t="shared" si="192"/>
        <v>7.7096739404330053E-2</v>
      </c>
      <c r="K336" s="1">
        <f t="shared" si="192"/>
        <v>3.005586945418999E-2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0.80749213177827928</v>
      </c>
      <c r="G338" s="1">
        <f t="shared" si="194"/>
        <v>0.73407046633850737</v>
      </c>
      <c r="H338" s="1">
        <f t="shared" si="194"/>
        <v>0.65782350761731667</v>
      </c>
      <c r="I338" s="1">
        <f t="shared" si="194"/>
        <v>1.9555544618483651</v>
      </c>
      <c r="J338" s="1">
        <f t="shared" si="194"/>
        <v>1.6632296395071429</v>
      </c>
      <c r="K338" s="1">
        <f t="shared" si="194"/>
        <v>0.2350001763370595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7.8275132824597894E-3</v>
      </c>
      <c r="J339" s="1">
        <f t="shared" si="195"/>
        <v>2.7782066192353145E-2</v>
      </c>
      <c r="K339" s="1">
        <f t="shared" si="195"/>
        <v>5.3625488922315664E-3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1.1445814075741287</v>
      </c>
      <c r="G340" s="1">
        <f t="shared" ref="G340:K340" si="196">SUM(G341:G355)</f>
        <v>1.326343613692933</v>
      </c>
      <c r="H340" s="1">
        <f t="shared" si="196"/>
        <v>1.6270126416616313</v>
      </c>
      <c r="I340" s="1">
        <f t="shared" si="196"/>
        <v>1.6559049919261428</v>
      </c>
      <c r="J340" s="1">
        <f t="shared" si="196"/>
        <v>1.9195558962171335</v>
      </c>
      <c r="K340" s="1">
        <f t="shared" si="196"/>
        <v>5.1902168809377978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1.8016163197581425E-3</v>
      </c>
      <c r="K341" s="1">
        <f t="shared" si="197"/>
        <v>1.0549737455386444E-2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1.0783716167056187E-3</v>
      </c>
      <c r="H342" s="1">
        <f t="shared" si="198"/>
        <v>8.6351585680381204E-3</v>
      </c>
      <c r="I342" s="1">
        <f t="shared" si="198"/>
        <v>2.5419981213907483E-4</v>
      </c>
      <c r="J342" s="1">
        <f t="shared" si="198"/>
        <v>2.9348787611326865E-3</v>
      </c>
      <c r="K342" s="1">
        <f t="shared" si="198"/>
        <v>1.7449615561583566E-2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1.7996290810971816E-3</v>
      </c>
      <c r="K343" s="1">
        <f t="shared" si="199"/>
        <v>1.4131000437541819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3.394879520115901E-2</v>
      </c>
      <c r="G344" s="1">
        <f t="shared" si="200"/>
        <v>4.5899295329971355E-4</v>
      </c>
      <c r="H344" s="1">
        <f t="shared" si="200"/>
        <v>4.1205864591919092E-3</v>
      </c>
      <c r="I344" s="1">
        <f t="shared" si="200"/>
        <v>3.4112450920428805E-4</v>
      </c>
      <c r="J344" s="1">
        <f t="shared" si="200"/>
        <v>4.1742221499547691E-4</v>
      </c>
      <c r="K344" s="1">
        <f t="shared" si="200"/>
        <v>2.0498863364511433E-3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1.1692696609275216E-3</v>
      </c>
      <c r="K345" s="1">
        <f t="shared" si="201"/>
        <v>1.5632250436543246E-2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2.2696497049066178E-2</v>
      </c>
      <c r="G346" s="1">
        <f t="shared" si="202"/>
        <v>9.1704828438069902E-3</v>
      </c>
      <c r="H346" s="1">
        <f t="shared" si="202"/>
        <v>6.0242564136998161E-3</v>
      </c>
      <c r="I346" s="1">
        <f t="shared" si="202"/>
        <v>5.135413738389244E-4</v>
      </c>
      <c r="J346" s="1">
        <f t="shared" si="202"/>
        <v>4.0090585467472961E-3</v>
      </c>
      <c r="K346" s="1">
        <f t="shared" si="202"/>
        <v>5.4879608022445237E-2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1.2334624479151887E-3</v>
      </c>
      <c r="K347" s="1">
        <f t="shared" si="203"/>
        <v>2.1477954747775436E-2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9.8605897038475665E-4</v>
      </c>
      <c r="G349" s="1">
        <f t="shared" si="205"/>
        <v>3.9978368989395611E-4</v>
      </c>
      <c r="H349" s="1">
        <f t="shared" si="205"/>
        <v>2.6458434246908399E-3</v>
      </c>
      <c r="I349" s="1">
        <f t="shared" si="205"/>
        <v>1.2967107573474621E-4</v>
      </c>
      <c r="J349" s="1">
        <f t="shared" si="205"/>
        <v>3.9778752135256612E-3</v>
      </c>
      <c r="K349" s="1">
        <f t="shared" si="205"/>
        <v>0.12010897426878486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2.8342683909019471E-5</v>
      </c>
      <c r="J350" s="1">
        <f t="shared" si="206"/>
        <v>3.7473600188642903E-4</v>
      </c>
      <c r="K350" s="1">
        <f t="shared" si="206"/>
        <v>5.3657977537709383E-3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1.1910027478041971E-3</v>
      </c>
      <c r="G351" s="1">
        <f t="shared" si="207"/>
        <v>9.9987974352204814E-4</v>
      </c>
      <c r="H351" s="1">
        <f t="shared" si="207"/>
        <v>1.1611676454094971E-2</v>
      </c>
      <c r="I351" s="1">
        <f t="shared" si="207"/>
        <v>1.4136588519393922E-3</v>
      </c>
      <c r="J351" s="1">
        <f t="shared" si="207"/>
        <v>1.7843773117714234E-2</v>
      </c>
      <c r="K351" s="1">
        <f t="shared" si="207"/>
        <v>0.31956502913697171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1.0830354790246008E-4</v>
      </c>
      <c r="J352" s="1">
        <f t="shared" si="208"/>
        <v>1.728776348863148E-3</v>
      </c>
      <c r="K352" s="1">
        <f t="shared" si="208"/>
        <v>2.3852330104074233E-2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1.0647077806804013</v>
      </c>
      <c r="G353" s="1">
        <f t="shared" si="209"/>
        <v>1.2568489779485978</v>
      </c>
      <c r="H353" s="1">
        <f t="shared" si="209"/>
        <v>1.543318001417822</v>
      </c>
      <c r="I353" s="1">
        <f t="shared" si="209"/>
        <v>1.6436728121920972</v>
      </c>
      <c r="J353" s="1">
        <f t="shared" si="209"/>
        <v>1.8443470498791288</v>
      </c>
      <c r="K353" s="1">
        <f t="shared" si="209"/>
        <v>2.9954338577539077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2.1051272925313502E-2</v>
      </c>
      <c r="G354" s="1">
        <f t="shared" si="210"/>
        <v>5.7387124897106623E-2</v>
      </c>
      <c r="H354" s="1">
        <f t="shared" si="210"/>
        <v>5.0657118924093636E-2</v>
      </c>
      <c r="I354" s="1">
        <f t="shared" si="210"/>
        <v>9.4056896511582888E-3</v>
      </c>
      <c r="J354" s="1">
        <f t="shared" si="210"/>
        <v>3.7295378322402151E-2</v>
      </c>
      <c r="K354" s="1">
        <f t="shared" si="210"/>
        <v>0.18649607821362763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3.7648228219401211E-5</v>
      </c>
      <c r="J355" s="1">
        <f t="shared" si="211"/>
        <v>6.2297030103964854E-4</v>
      </c>
      <c r="K355" s="1">
        <f t="shared" si="211"/>
        <v>4.2557173922950168E-3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22.439173644143509</v>
      </c>
      <c r="G356" s="1">
        <f t="shared" ref="G356:K356" si="213">SUM(G357:G362)</f>
        <v>24.494686577483208</v>
      </c>
      <c r="H356" s="1">
        <f t="shared" si="213"/>
        <v>25.03318384653732</v>
      </c>
      <c r="I356" s="1">
        <f t="shared" si="213"/>
        <v>25.070515537744413</v>
      </c>
      <c r="J356" s="1">
        <f t="shared" si="213"/>
        <v>26.626849581595238</v>
      </c>
      <c r="K356" s="1">
        <f t="shared" si="213"/>
        <v>32.283710137096918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18.203608001530455</v>
      </c>
      <c r="G357" s="1">
        <f>'[1]Electricity and CHPs_IN'!C$19</f>
        <v>20.429805101630365</v>
      </c>
      <c r="H357" s="1">
        <f>'[1]Electricity and CHPs_IN'!D$19</f>
        <v>20.734994505848295</v>
      </c>
      <c r="I357" s="1">
        <f>'[1]Electricity and CHPs_IN'!E$19</f>
        <v>20.696687054175893</v>
      </c>
      <c r="J357" s="1">
        <f>'[1]Electricity and CHPs_IN'!F$19</f>
        <v>12.282684899206833</v>
      </c>
      <c r="K357" s="1">
        <f>'[1]Electricity and CHPs_IN'!G$19</f>
        <v>13.018195121209178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9.6627081851249272</v>
      </c>
      <c r="K358" s="1">
        <f>'[1]Electricity and CHPs_IN'!G$20</f>
        <v>13.01746865406164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3.8411112634508808</v>
      </c>
      <c r="G359" s="1">
        <f>IFERROR(G131/SUM(G131,G196),0)*'[1]Electricity and CHPs_IN'!C$26</f>
        <v>3.6556793075867291</v>
      </c>
      <c r="H359" s="1">
        <f>IFERROR(H131/SUM(H131,H196),0)*'[1]Electricity and CHPs_IN'!D$26</f>
        <v>3.6645157957803827</v>
      </c>
      <c r="I359" s="1">
        <f>IFERROR(I131/SUM(I131,I196),0)*'[1]Electricity and CHPs_IN'!E$26</f>
        <v>3.6794991011799354</v>
      </c>
      <c r="J359" s="1">
        <f>IFERROR(J131/SUM(J131,J196),0)*'[1]Electricity and CHPs_IN'!F$26</f>
        <v>2.7298751104007621</v>
      </c>
      <c r="K359" s="1">
        <f>IFERROR(K131/SUM(K131,K196),0)*'[1]Electricity and CHPs_IN'!G$26</f>
        <v>2.4917566407352507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1.0800712161636521</v>
      </c>
      <c r="K360" s="1">
        <f>IFERROR(K132/SUM(K132,K197),0)*'[1]Electricity and CHPs_IN'!G$27</f>
        <v>1.3368183896895023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0.39445437916217296</v>
      </c>
      <c r="G361" s="1">
        <f>IFERROR(G133/SUM(G133,G272),0)*'[1]Electricity and CHPs_IN'!C$44</f>
        <v>0.40920216826611366</v>
      </c>
      <c r="H361" s="1">
        <f>IFERROR(H133/SUM(H133,H272),0)*'[1]Electricity and CHPs_IN'!D$44</f>
        <v>0.63367354490864358</v>
      </c>
      <c r="I361" s="1">
        <f>IFERROR(I133/SUM(I133,I272),0)*'[1]Electricity and CHPs_IN'!E$44</f>
        <v>0.69432938238858322</v>
      </c>
      <c r="J361" s="1">
        <f>IFERROR(J133/SUM(J133,J272),0)*'[1]Electricity and CHPs_IN'!F$44</f>
        <v>0.15431477256941498</v>
      </c>
      <c r="K361" s="1">
        <f>IFERROR(K133/SUM(K133,K272),0)*'[1]Electricity and CHPs_IN'!G$44</f>
        <v>2.0212178990572064E-3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0.71719539812964683</v>
      </c>
      <c r="K362" s="1">
        <f>IFERROR(K134/SUM(K134,K273),0)*'[1]Electricity and CHPs_IN'!G$45</f>
        <v>2.4174501135022899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11.022359632490669</v>
      </c>
      <c r="G363" s="1">
        <f t="shared" ref="G363:K363" si="214">SUM(G364:G367)</f>
        <v>12.042742204608547</v>
      </c>
      <c r="H363" s="1">
        <f t="shared" si="214"/>
        <v>12.199755150814338</v>
      </c>
      <c r="I363" s="1">
        <f t="shared" si="214"/>
        <v>12.188093077677914</v>
      </c>
      <c r="J363" s="1">
        <f t="shared" si="214"/>
        <v>12.877669705448088</v>
      </c>
      <c r="K363" s="1">
        <f t="shared" si="214"/>
        <v>14.932119402847785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9.1018040007652292</v>
      </c>
      <c r="G364" s="1">
        <f t="shared" ref="G364:K364" si="215">G357*IFERROR(G136/G129,0)</f>
        <v>10.214902550815182</v>
      </c>
      <c r="H364" s="1">
        <f t="shared" si="215"/>
        <v>10.367497252924148</v>
      </c>
      <c r="I364" s="1">
        <f t="shared" si="215"/>
        <v>10.348343527087946</v>
      </c>
      <c r="J364" s="1">
        <f t="shared" si="215"/>
        <v>6.1413424496034166</v>
      </c>
      <c r="K364" s="1">
        <f t="shared" si="215"/>
        <v>6.5090975606045891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4.8313540925624636</v>
      </c>
      <c r="K365" s="1">
        <f t="shared" si="216"/>
        <v>6.5087343270308198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1.9205556317254404</v>
      </c>
      <c r="G366" s="1">
        <f t="shared" si="217"/>
        <v>1.8278396537933645</v>
      </c>
      <c r="H366" s="1">
        <f t="shared" si="217"/>
        <v>1.8322578978901911</v>
      </c>
      <c r="I366" s="1">
        <f t="shared" si="217"/>
        <v>1.8397495505899677</v>
      </c>
      <c r="J366" s="1">
        <f t="shared" si="217"/>
        <v>1.3649375552003811</v>
      </c>
      <c r="K366" s="1">
        <f t="shared" si="217"/>
        <v>1.2458783203676254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0.54003560808182605</v>
      </c>
      <c r="K367" s="1">
        <f t="shared" si="218"/>
        <v>0.66840919484475114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11.416814011652841</v>
      </c>
      <c r="G370" s="1">
        <f t="shared" ref="G370:K370" si="221">SUM(G371:G376)</f>
        <v>12.451944372874662</v>
      </c>
      <c r="H370" s="1">
        <f t="shared" si="221"/>
        <v>12.833428695722983</v>
      </c>
      <c r="I370" s="1">
        <f t="shared" si="221"/>
        <v>12.882422460066497</v>
      </c>
      <c r="J370" s="1">
        <f t="shared" si="221"/>
        <v>13.749179876147151</v>
      </c>
      <c r="K370" s="1">
        <f t="shared" si="221"/>
        <v>17.351590734249132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9.1018040007652274</v>
      </c>
      <c r="G371" s="1">
        <f t="shared" si="222"/>
        <v>10.214902550815182</v>
      </c>
      <c r="H371" s="1">
        <f t="shared" si="222"/>
        <v>10.367497252924148</v>
      </c>
      <c r="I371" s="1">
        <f t="shared" si="222"/>
        <v>10.348343527087946</v>
      </c>
      <c r="J371" s="1">
        <f t="shared" si="222"/>
        <v>6.1413424496034166</v>
      </c>
      <c r="K371" s="1">
        <f t="shared" si="222"/>
        <v>6.5090975606045891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4.8313540925624636</v>
      </c>
      <c r="K372" s="1">
        <f t="shared" si="223"/>
        <v>6.5087343270308198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1.9205556317254404</v>
      </c>
      <c r="G373" s="1">
        <f t="shared" si="224"/>
        <v>1.8278396537933645</v>
      </c>
      <c r="H373" s="1">
        <f t="shared" si="224"/>
        <v>1.8322578978901916</v>
      </c>
      <c r="I373" s="1">
        <f t="shared" si="224"/>
        <v>1.8397495505899677</v>
      </c>
      <c r="J373" s="1">
        <f t="shared" si="224"/>
        <v>1.3649375552003811</v>
      </c>
      <c r="K373" s="1">
        <f t="shared" si="224"/>
        <v>1.2458783203676254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0.54003560808182605</v>
      </c>
      <c r="K374" s="1">
        <f t="shared" si="225"/>
        <v>0.66840919484475114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0.39445437916217296</v>
      </c>
      <c r="G375" s="1">
        <f t="shared" ref="G375:K375" si="226">G361</f>
        <v>0.40920216826611366</v>
      </c>
      <c r="H375" s="1">
        <f t="shared" si="226"/>
        <v>0.63367354490864358</v>
      </c>
      <c r="I375" s="1">
        <f t="shared" si="226"/>
        <v>0.69432938238858322</v>
      </c>
      <c r="J375" s="1">
        <f t="shared" si="226"/>
        <v>0.15431477256941498</v>
      </c>
      <c r="K375" s="1">
        <f t="shared" si="226"/>
        <v>2.0212178990572064E-3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0.71719539812964683</v>
      </c>
      <c r="K376" s="1">
        <f t="shared" si="227"/>
        <v>2.4174501135022899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0.59746331423870314</v>
      </c>
      <c r="G377" s="1">
        <f t="shared" ref="G377:K377" si="228">SUM(G378:G384)</f>
        <v>0.56206843418216512</v>
      </c>
      <c r="H377" s="1">
        <f t="shared" si="228"/>
        <v>1.3814395278924678</v>
      </c>
      <c r="I377" s="1">
        <f t="shared" si="228"/>
        <v>2.5259338370993052</v>
      </c>
      <c r="J377" s="1">
        <f t="shared" si="228"/>
        <v>4.211349079089441</v>
      </c>
      <c r="K377" s="1">
        <f t="shared" si="228"/>
        <v>29.374017927082409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0.41498246010739714</v>
      </c>
      <c r="G378" s="1">
        <f>IFERROR(G150/SUM(G150,G205),0)*'[1]Electricity and CHPs_IN'!C$25</f>
        <v>4.6732398325601748E-2</v>
      </c>
      <c r="H378" s="1">
        <f>IFERROR(H150/SUM(H150,H205),0)*'[1]Electricity and CHPs_IN'!D$25</f>
        <v>0.2510085927492941</v>
      </c>
      <c r="I378" s="1">
        <f>IFERROR(I150/SUM(I150,I205),0)*'[1]Electricity and CHPs_IN'!E$25</f>
        <v>1.2968756638415154E-2</v>
      </c>
      <c r="J378" s="1">
        <f>IFERROR(J150/SUM(J150,J205),0)*'[1]Electricity and CHPs_IN'!F$25</f>
        <v>0.46640989332823635</v>
      </c>
      <c r="K378" s="1">
        <f>IFERROR(K150/SUM(K150,K205),0)*'[1]Electricity and CHPs_IN'!G$25</f>
        <v>1.9619889958670377E-3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6.2999309555762772E-2</v>
      </c>
      <c r="K379" s="1">
        <f>'[1]Electricity and CHPs_IN'!G$31</f>
        <v>23.961728912230463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0.18248085413130599</v>
      </c>
      <c r="G380" s="1">
        <f>IFERROR(G152/SUM(G152,G281),0)*'[1]Electricity and CHPs_IN'!C$42</f>
        <v>0.5153360358565634</v>
      </c>
      <c r="H380" s="1">
        <f>IFERROR(H152/SUM(H152,H281),0)*'[1]Electricity and CHPs_IN'!D$42</f>
        <v>1.1304309351431738</v>
      </c>
      <c r="I380" s="1">
        <f>IFERROR(I152/SUM(I152,I281),0)*'[1]Electricity and CHPs_IN'!E$42</f>
        <v>2.4737785707483759</v>
      </c>
      <c r="J380" s="1">
        <f>IFERROR(J152/SUM(J152,J281),0)*'[1]Electricity and CHPs_IN'!F$42</f>
        <v>3.4731672222909848</v>
      </c>
      <c r="K380" s="1">
        <f>IFERROR(K152/SUM(K152,K281),0)*'[1]Electricity and CHPs_IN'!G$42</f>
        <v>3.5910587498098178E-3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0.14885690783578917</v>
      </c>
      <c r="K381" s="1">
        <f>IFERROR(K153/SUM(K153,K282),0)*'[1]Electricity and CHPs_IN'!G$43</f>
        <v>5.3930987002901878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8.1746994484199944E-3</v>
      </c>
      <c r="J382" s="1">
        <f>IFERROR(J154/SUM(J283,J154),0)*'[1]Electricity and CHPs_IN'!F$50</f>
        <v>1.3319574057078095E-2</v>
      </c>
      <c r="K382" s="1">
        <f>IFERROR(K154/SUM(K283,K154),0)*'[1]Electricity and CHPs_IN'!G$50</f>
        <v>3.6205624976492125E-3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1.4796929545046368E-2</v>
      </c>
      <c r="J383" s="1">
        <f>IFERROR(J155/SUM(J284,J155),0)*'[1]Electricity and CHPs_IN'!F$53</f>
        <v>2.2557358369477223E-2</v>
      </c>
      <c r="K383" s="1">
        <f>IFERROR(K155/SUM(K284,K155),0)*'[1]Electricity and CHPs_IN'!G$53</f>
        <v>5.3732761633221949E-3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1.6214880719047801E-2</v>
      </c>
      <c r="J384" s="1">
        <f>IFERROR(J156/SUM(J285,J156),0)*'[1]Electricity and CHPs_IN'!F$56</f>
        <v>2.4038813652112325E-2</v>
      </c>
      <c r="K384" s="1">
        <f>IFERROR(K156/SUM(K285,K156),0)*'[1]Electricity and CHPs_IN'!G$56</f>
        <v>4.6434281551111668E-3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0.54529297408597388</v>
      </c>
      <c r="H385" s="1">
        <f t="shared" si="229"/>
        <v>1.9631673477108964</v>
      </c>
      <c r="I385" s="1">
        <f t="shared" si="229"/>
        <v>5.5150358114497564</v>
      </c>
      <c r="J385" s="1">
        <f t="shared" si="229"/>
        <v>15.505424394341635</v>
      </c>
      <c r="K385" s="1">
        <f t="shared" si="229"/>
        <v>30.634879101520955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0.54529297408597388</v>
      </c>
      <c r="H386" s="1">
        <f>'[1]Electricity and CHPs_IN'!D$33</f>
        <v>1.9631673477108964</v>
      </c>
      <c r="I386" s="1">
        <f>'[1]Electricity and CHPs_IN'!E$33</f>
        <v>5.5150358114497564</v>
      </c>
      <c r="J386" s="1">
        <f>'[1]Electricity and CHPs_IN'!F$33</f>
        <v>15.505424394341635</v>
      </c>
      <c r="K386" s="1">
        <f>'[1]Electricity and CHPs_IN'!G$33</f>
        <v>30.634879101520955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12.822827401419074</v>
      </c>
      <c r="H387" s="1">
        <f t="shared" si="230"/>
        <v>28.800050609986052</v>
      </c>
      <c r="I387" s="1">
        <f t="shared" si="230"/>
        <v>36.92482550054973</v>
      </c>
      <c r="J387" s="1">
        <f t="shared" si="230"/>
        <v>73.763679197876129</v>
      </c>
      <c r="K387" s="1">
        <f t="shared" si="230"/>
        <v>126.83728707471403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0.14079810723857958</v>
      </c>
      <c r="I388" s="1">
        <f>'[1]Electricity and CHPs_IN'!E34</f>
        <v>0.15605789529797354</v>
      </c>
      <c r="J388" s="1">
        <f>'[1]Electricity and CHPs_IN'!F34</f>
        <v>1.785299518629792</v>
      </c>
      <c r="K388" s="1">
        <f>'[1]Electricity and CHPs_IN'!G34</f>
        <v>10.445193341445005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4.849836277771729</v>
      </c>
      <c r="H389" s="1">
        <f>'[1]Electricity and CHPs_IN'!D35</f>
        <v>9.5945036215594399</v>
      </c>
      <c r="I389" s="1">
        <f>'[1]Electricity and CHPs_IN'!E35</f>
        <v>12.30680472374557</v>
      </c>
      <c r="J389" s="1">
        <f>'[1]Electricity and CHPs_IN'!F35</f>
        <v>39.100246101170775</v>
      </c>
      <c r="K389" s="1">
        <f>'[1]Electricity and CHPs_IN'!G35</f>
        <v>62.600238676243045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3.390803813238858</v>
      </c>
      <c r="H390" s="1">
        <f>'[1]Electricity and CHPs_IN'!D36</f>
        <v>8.0482570395722401</v>
      </c>
      <c r="I390" s="1">
        <f>'[1]Electricity and CHPs_IN'!E36</f>
        <v>10.326684986111417</v>
      </c>
      <c r="J390" s="1">
        <f>'[1]Electricity and CHPs_IN'!F36</f>
        <v>13.878500827943972</v>
      </c>
      <c r="K390" s="1">
        <f>'[1]Electricity and CHPs_IN'!G36</f>
        <v>18.65191438731005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1.2877317492325739</v>
      </c>
      <c r="H391" s="1">
        <f>'[1]Electricity and CHPs_IN'!D37</f>
        <v>4.1841093513926486</v>
      </c>
      <c r="I391" s="1">
        <f>'[1]Electricity and CHPs_IN'!E37</f>
        <v>5.3686688003169234</v>
      </c>
      <c r="J391" s="1">
        <f>'[1]Electricity and CHPs_IN'!F37</f>
        <v>7.2175712400149816</v>
      </c>
      <c r="K391" s="1">
        <f>'[1]Electricity and CHPs_IN'!G37</f>
        <v>19.305496304044091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3.2944555611759143</v>
      </c>
      <c r="H392" s="1">
        <f>'[1]Electricity and CHPs_IN'!D38</f>
        <v>6.8323824902231411</v>
      </c>
      <c r="I392" s="1">
        <f>'[1]Electricity and CHPs_IN'!E38</f>
        <v>8.766609095077845</v>
      </c>
      <c r="J392" s="1">
        <f>'[1]Electricity and CHPs_IN'!F38</f>
        <v>11.782061510116604</v>
      </c>
      <c r="K392" s="1">
        <f>'[1]Electricity and CHPs_IN'!G38</f>
        <v>15.834444365671823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2.7228917686168298E-2</v>
      </c>
      <c r="J394" s="1">
        <f>'[1]Electricity and CHPs_IN'!F$32</f>
        <v>2.6827969084197587E-2</v>
      </c>
      <c r="K394" s="1">
        <f>'[1]Electricity and CHPs_IN'!G$32</f>
        <v>4.0032319481381459E-2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1.6159667029538818E-2</v>
      </c>
      <c r="J395" s="1">
        <f t="shared" ref="J395" si="235">SUM(J396:J398)</f>
        <v>0.50673279137522464</v>
      </c>
      <c r="K395" s="1">
        <f t="shared" ref="K395" si="236">SUM(K396:K398)</f>
        <v>0.35285231671250272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2.4272021134084453E-2</v>
      </c>
      <c r="K396" s="1">
        <f>IFERROR(K168/SUM(K168,K207),0)*'[1]Electricity and CHPs_IN'!G$30</f>
        <v>3.7223584831724242E-2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9.2976531464758743E-3</v>
      </c>
      <c r="J397" s="1">
        <f>IFERROR(J169/SUM(J169,J287),0)*'[1]Electricity and CHPs_IN'!F$46</f>
        <v>0.4663093551267295</v>
      </c>
      <c r="K397" s="1">
        <f>IFERROR(K169/SUM(K169,K287),0)*'[1]Electricity and CHPs_IN'!G$46</f>
        <v>0.30052629367699291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6.862013883062945E-3</v>
      </c>
      <c r="J398" s="1">
        <f>IFERROR(J170/SUM(J170,J288),0)*'[1]Electricity and CHPs_IN'!F$57</f>
        <v>1.6151415114410719E-2</v>
      </c>
      <c r="K398" s="1">
        <f>IFERROR(K170/SUM(K170,K288),0)*'[1]Electricity and CHPs_IN'!G$57</f>
        <v>1.5102438203785573E-2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0.29696704346075209</v>
      </c>
      <c r="G399" s="1">
        <f t="shared" ref="G399:K399" si="237">SUM(G400:G406)</f>
        <v>0.18941847253111266</v>
      </c>
      <c r="H399" s="1">
        <f t="shared" si="237"/>
        <v>0.29536507835353037</v>
      </c>
      <c r="I399" s="1">
        <f t="shared" si="237"/>
        <v>0.28176997011738847</v>
      </c>
      <c r="J399" s="1">
        <f t="shared" si="237"/>
        <v>0.83287774968424366</v>
      </c>
      <c r="K399" s="1">
        <f t="shared" si="237"/>
        <v>2.7842076374026941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0.13609362057336932</v>
      </c>
      <c r="G400" s="1">
        <f>'[1]Electricity and CHPs_IN'!C63</f>
        <v>4.5168137815263062E-2</v>
      </c>
      <c r="H400" s="1">
        <f>'[1]Electricity and CHPs_IN'!D63</f>
        <v>0.13468150143265234</v>
      </c>
      <c r="I400" s="1">
        <f>'[1]Electricity and CHPs_IN'!E63</f>
        <v>1.6602487613956388E-2</v>
      </c>
      <c r="J400" s="1">
        <f>'[1]Electricity and CHPs_IN'!F63</f>
        <v>4.1153720602180352E-2</v>
      </c>
      <c r="K400" s="1">
        <f>'[1]Electricity and CHPs_IN'!G63</f>
        <v>0.11286268344386351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3.9518411829261933E-2</v>
      </c>
      <c r="G401" s="1">
        <f>'[1]Electricity and CHPs_IN'!C64</f>
        <v>3.1887009178754012E-2</v>
      </c>
      <c r="H401" s="1">
        <f>'[1]Electricity and CHPs_IN'!D64</f>
        <v>3.9371469201360448E-2</v>
      </c>
      <c r="I401" s="1">
        <f>'[1]Electricity and CHPs_IN'!E64</f>
        <v>2.1195559732537304E-2</v>
      </c>
      <c r="J401" s="1">
        <f>'[1]Electricity and CHPs_IN'!F64</f>
        <v>0.15577871930575848</v>
      </c>
      <c r="K401" s="1">
        <f>'[1]Electricity and CHPs_IN'!G64</f>
        <v>1.9218891901919102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3.5806164580657732E-2</v>
      </c>
      <c r="G402" s="1">
        <f>'[1]Electricity and CHPs_IN'!C65</f>
        <v>2.6854423671995111E-2</v>
      </c>
      <c r="H402" s="1">
        <f>'[1]Electricity and CHPs_IN'!D65</f>
        <v>3.4405879333523223E-2</v>
      </c>
      <c r="I402" s="1">
        <f>'[1]Electricity and CHPs_IN'!E65</f>
        <v>1.9894597127893283E-2</v>
      </c>
      <c r="J402" s="1">
        <f>'[1]Electricity and CHPs_IN'!F65</f>
        <v>5.3248125391819792E-2</v>
      </c>
      <c r="K402" s="1">
        <f>'[1]Electricity and CHPs_IN'!G65</f>
        <v>9.7553340383688528E-2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1.2727569122239251E-2</v>
      </c>
      <c r="G403" s="1">
        <f>'[1]Electricity and CHPs_IN'!C66</f>
        <v>1.2717248749827784E-2</v>
      </c>
      <c r="H403" s="1">
        <f>'[1]Electricity and CHPs_IN'!D66</f>
        <v>1.2880664112038826E-2</v>
      </c>
      <c r="I403" s="1">
        <f>'[1]Electricity and CHPs_IN'!E66</f>
        <v>1.7950410615863714E-2</v>
      </c>
      <c r="J403" s="1">
        <f>'[1]Electricity and CHPs_IN'!F66</f>
        <v>3.3601233838792176E-2</v>
      </c>
      <c r="K403" s="1">
        <f>'[1]Electricity and CHPs_IN'!G66</f>
        <v>2.1776080722921951E-2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3.0028463162189403E-2</v>
      </c>
      <c r="G404" s="1">
        <f>'[1]Electricity and CHPs_IN'!C67</f>
        <v>3.0017996501536991E-2</v>
      </c>
      <c r="H404" s="1">
        <f>'[1]Electricity and CHPs_IN'!D67</f>
        <v>3.0551566941796469E-2</v>
      </c>
      <c r="I404" s="1">
        <f>'[1]Electricity and CHPs_IN'!E67</f>
        <v>9.3937947989900489E-2</v>
      </c>
      <c r="J404" s="1">
        <f>'[1]Electricity and CHPs_IN'!F67</f>
        <v>0.25965019062957251</v>
      </c>
      <c r="K404" s="1">
        <f>'[1]Electricity and CHPs_IN'!G67</f>
        <v>0.3058210244072343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3.0028140228889298E-2</v>
      </c>
      <c r="G405" s="1">
        <f>'[1]Electricity and CHPs_IN'!C68</f>
        <v>3.0017579342070597E-2</v>
      </c>
      <c r="H405" s="1">
        <f>'[1]Electricity and CHPs_IN'!D68</f>
        <v>3.0550799633647763E-2</v>
      </c>
      <c r="I405" s="1">
        <f>'[1]Electricity and CHPs_IN'!E68</f>
        <v>9.3931141610123753E-2</v>
      </c>
      <c r="J405" s="1">
        <f>'[1]Electricity and CHPs_IN'!F68</f>
        <v>0.25963484023553685</v>
      </c>
      <c r="K405" s="1">
        <f>'[1]Electricity and CHPs_IN'!G68</f>
        <v>0.30594906739378741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1.2764673964145143E-2</v>
      </c>
      <c r="G406" s="1">
        <f>'[1]Electricity and CHPs_IN'!C69</f>
        <v>1.2756077271665117E-2</v>
      </c>
      <c r="H406" s="1">
        <f>'[1]Electricity and CHPs_IN'!D69</f>
        <v>1.29231976985113E-2</v>
      </c>
      <c r="I406" s="1">
        <f>'[1]Electricity and CHPs_IN'!E69</f>
        <v>1.825782542711351E-2</v>
      </c>
      <c r="J406" s="1">
        <f>'[1]Electricity and CHPs_IN'!F69</f>
        <v>2.981091968058356E-2</v>
      </c>
      <c r="K406" s="1">
        <f>'[1]Electricity and CHPs_IN'!G69</f>
        <v>1.8356250859288239E-2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56.428569265761638</v>
      </c>
      <c r="G407" s="3">
        <f t="shared" ref="G407:K407" si="239">G408+G461</f>
        <v>53.615658946915062</v>
      </c>
      <c r="H407" s="3">
        <f t="shared" si="239"/>
        <v>55.858097354148065</v>
      </c>
      <c r="I407" s="3">
        <f t="shared" si="239"/>
        <v>56.923008974169115</v>
      </c>
      <c r="J407" s="3">
        <f t="shared" si="239"/>
        <v>59.950630451172529</v>
      </c>
      <c r="K407" s="3">
        <f t="shared" si="239"/>
        <v>65.112106200858761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47.993893706564478</v>
      </c>
      <c r="G408" s="1">
        <f t="shared" si="240"/>
        <v>44.925714243683252</v>
      </c>
      <c r="H408" s="1">
        <f t="shared" si="240"/>
        <v>44.079685641435418</v>
      </c>
      <c r="I408" s="1">
        <f t="shared" si="240"/>
        <v>40.871529862719505</v>
      </c>
      <c r="J408" s="1">
        <f t="shared" si="240"/>
        <v>39.83446847283534</v>
      </c>
      <c r="K408" s="1">
        <f t="shared" si="240"/>
        <v>37.080534987109829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39.647957773632356</v>
      </c>
      <c r="G409" s="1">
        <f t="shared" ref="G409:K409" si="241">SUM(G410,G416,G425,G434,G436)</f>
        <v>33.993981034426646</v>
      </c>
      <c r="H409" s="1">
        <f t="shared" si="241"/>
        <v>34.841909306290844</v>
      </c>
      <c r="I409" s="1">
        <f t="shared" si="241"/>
        <v>33.728126630075643</v>
      </c>
      <c r="J409" s="1">
        <f t="shared" si="241"/>
        <v>33.814389040887818</v>
      </c>
      <c r="K409" s="1">
        <f t="shared" si="241"/>
        <v>29.958628005016848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6.4807334573513217E-2</v>
      </c>
      <c r="G410" s="1">
        <f t="shared" ref="G410:K410" si="242">G411</f>
        <v>1.3352599681678524E-2</v>
      </c>
      <c r="H410" s="1">
        <f t="shared" si="242"/>
        <v>5.5286385473614502E-2</v>
      </c>
      <c r="I410" s="1">
        <f t="shared" si="242"/>
        <v>1.424348450349072E-2</v>
      </c>
      <c r="J410" s="1">
        <f t="shared" si="242"/>
        <v>1.4544116662907655E-2</v>
      </c>
      <c r="K410" s="1">
        <f t="shared" si="242"/>
        <v>7.5404668085121525E-5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6.4807334573513217E-2</v>
      </c>
      <c r="G411" s="1">
        <f>'[1]Electricity and CHPs_IN'!C$28-G298</f>
        <v>1.3352599681678524E-2</v>
      </c>
      <c r="H411" s="1">
        <f>'[1]Electricity and CHPs_IN'!D$28-H298</f>
        <v>5.5286385473614502E-2</v>
      </c>
      <c r="I411" s="1">
        <f>'[1]Electricity and CHPs_IN'!E$28-I298</f>
        <v>1.424348450349072E-2</v>
      </c>
      <c r="J411" s="1">
        <f>'[1]Electricity and CHPs_IN'!F$28-J298</f>
        <v>1.4544116662907655E-2</v>
      </c>
      <c r="K411" s="1">
        <f>'[1]Electricity and CHPs_IN'!G$28-K298</f>
        <v>7.5404668085121525E-5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6.4807334573513217E-2</v>
      </c>
      <c r="G412" s="1">
        <f t="shared" ref="G412:K412" si="243">G413</f>
        <v>1.3352599681678524E-2</v>
      </c>
      <c r="H412" s="1">
        <f t="shared" si="243"/>
        <v>5.5286385473614502E-2</v>
      </c>
      <c r="I412" s="1">
        <f t="shared" si="243"/>
        <v>1.424348450349072E-2</v>
      </c>
      <c r="J412" s="1">
        <f t="shared" si="243"/>
        <v>1.4544116662907655E-2</v>
      </c>
      <c r="K412" s="1">
        <f t="shared" si="243"/>
        <v>7.5404668085121525E-5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6.4807334573513217E-2</v>
      </c>
      <c r="G413" s="1">
        <f t="shared" ref="G413:K413" si="244">G411-G415</f>
        <v>1.3352599681678524E-2</v>
      </c>
      <c r="H413" s="1">
        <f t="shared" si="244"/>
        <v>5.5286385473614502E-2</v>
      </c>
      <c r="I413" s="1">
        <f t="shared" si="244"/>
        <v>1.424348450349072E-2</v>
      </c>
      <c r="J413" s="1">
        <f t="shared" si="244"/>
        <v>1.4544116662907655E-2</v>
      </c>
      <c r="K413" s="1">
        <f t="shared" si="244"/>
        <v>7.5404668085121525E-5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2.4949752352332339</v>
      </c>
      <c r="G416" s="1">
        <f t="shared" ref="G416:K416" si="247">SUM(G417:G418)</f>
        <v>1.2163876770713906E-2</v>
      </c>
      <c r="H416" s="1">
        <f t="shared" si="247"/>
        <v>0.11543211845052945</v>
      </c>
      <c r="I416" s="1">
        <f t="shared" si="247"/>
        <v>0.15241662929498473</v>
      </c>
      <c r="J416" s="1">
        <f t="shared" si="247"/>
        <v>0.10824400949979684</v>
      </c>
      <c r="K416" s="1">
        <f t="shared" si="247"/>
        <v>5.6510183141561456E-2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2.4949752352332339</v>
      </c>
      <c r="G417" s="1">
        <f>'[1]Electricity and CHPs_IN'!C$24-G312</f>
        <v>1.2163876770713906E-2</v>
      </c>
      <c r="H417" s="1">
        <f>'[1]Electricity and CHPs_IN'!D$24-H312</f>
        <v>0.11543211845052945</v>
      </c>
      <c r="I417" s="1">
        <f>'[1]Electricity and CHPs_IN'!E$24-I312</f>
        <v>0.15241662929498473</v>
      </c>
      <c r="J417" s="1">
        <f>'[1]Electricity and CHPs_IN'!F$24-J312</f>
        <v>4.0268436907267141E-2</v>
      </c>
      <c r="K417" s="1">
        <f>'[1]Electricity and CHPs_IN'!G$24-K312</f>
        <v>9.6977301891121304E-3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6.7975572592529704E-2</v>
      </c>
      <c r="K418" s="1">
        <f>'[1]Electricity and CHPs_IN'!G$29-K313</f>
        <v>4.6812452952449325E-2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2.4315839821973322</v>
      </c>
      <c r="G419" s="1">
        <f t="shared" ref="G419:K419" si="248">SUM(G420:G421)</f>
        <v>1.1281896582256572E-2</v>
      </c>
      <c r="H419" s="1">
        <f t="shared" si="248"/>
        <v>0.10717859911217567</v>
      </c>
      <c r="I419" s="1">
        <f t="shared" si="248"/>
        <v>0.15168705546025316</v>
      </c>
      <c r="J419" s="1">
        <f t="shared" si="248"/>
        <v>0.10587003602507478</v>
      </c>
      <c r="K419" s="1">
        <f t="shared" si="248"/>
        <v>3.1506574162237282E-2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2.4315839821973322</v>
      </c>
      <c r="G420" s="1">
        <f t="shared" ref="G420:K420" si="249">G417-G423</f>
        <v>1.1281896582256572E-2</v>
      </c>
      <c r="H420" s="1">
        <f t="shared" si="249"/>
        <v>0.10717859911217567</v>
      </c>
      <c r="I420" s="1">
        <f t="shared" si="249"/>
        <v>0.15168705546025316</v>
      </c>
      <c r="J420" s="1">
        <f t="shared" si="249"/>
        <v>3.9385282250227659E-2</v>
      </c>
      <c r="K420" s="1">
        <f t="shared" si="249"/>
        <v>5.4068530382077656E-3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6.6484753774847111E-2</v>
      </c>
      <c r="K421" s="1">
        <f t="shared" si="250"/>
        <v>2.6099721124029519E-2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6.339125303590154E-2</v>
      </c>
      <c r="G422" s="1">
        <f t="shared" ref="G422:K422" si="251">SUM(G423:G424)</f>
        <v>8.819801884573337E-4</v>
      </c>
      <c r="H422" s="1">
        <f t="shared" si="251"/>
        <v>8.2535193383537781E-3</v>
      </c>
      <c r="I422" s="1">
        <f t="shared" si="251"/>
        <v>7.2957383473158275E-4</v>
      </c>
      <c r="J422" s="1">
        <f t="shared" si="251"/>
        <v>2.3739734747220691E-3</v>
      </c>
      <c r="K422" s="1">
        <f t="shared" si="251"/>
        <v>2.500360897932417E-2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6.339125303590154E-2</v>
      </c>
      <c r="G423" s="1">
        <f t="shared" ref="G423:K423" si="252">IFERROR(G344/G312,0)*G417</f>
        <v>8.819801884573337E-4</v>
      </c>
      <c r="H423" s="1">
        <f t="shared" si="252"/>
        <v>8.2535193383537781E-3</v>
      </c>
      <c r="I423" s="1">
        <f t="shared" si="252"/>
        <v>7.2957383473158275E-4</v>
      </c>
      <c r="J423" s="1">
        <f t="shared" si="252"/>
        <v>8.8315465703947972E-4</v>
      </c>
      <c r="K423" s="1">
        <f t="shared" si="252"/>
        <v>4.2908771509043648E-3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1.4908188176825895E-3</v>
      </c>
      <c r="K424" s="1">
        <f t="shared" si="253"/>
        <v>2.0712731828419807E-2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35.838247809830584</v>
      </c>
      <c r="G425" s="1">
        <f t="shared" ref="G425:K425" si="254">SUM(G426:G427)</f>
        <v>33.784165790745966</v>
      </c>
      <c r="H425" s="1">
        <f t="shared" si="254"/>
        <v>33.829815636990567</v>
      </c>
      <c r="I425" s="1">
        <f t="shared" si="254"/>
        <v>33.527009698324811</v>
      </c>
      <c r="J425" s="1">
        <f t="shared" si="254"/>
        <v>32.441545612252661</v>
      </c>
      <c r="K425" s="1">
        <f t="shared" si="254"/>
        <v>29.849265627972954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35.838247809830584</v>
      </c>
      <c r="G426" s="1">
        <f>'[1]Electricity and CHPs_IN'!C$26-G359</f>
        <v>33.784165790745966</v>
      </c>
      <c r="H426" s="1">
        <f>'[1]Electricity and CHPs_IN'!D$26-H359</f>
        <v>33.829815636990567</v>
      </c>
      <c r="I426" s="1">
        <f>'[1]Electricity and CHPs_IN'!E$26-I359</f>
        <v>33.527009698324811</v>
      </c>
      <c r="J426" s="1">
        <f>'[1]Electricity and CHPs_IN'!F$26-J359</f>
        <v>22.30759428082051</v>
      </c>
      <c r="K426" s="1">
        <f>'[1]Electricity and CHPs_IN'!G$26-K359</f>
        <v>18.005054695323956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10.133951331432149</v>
      </c>
      <c r="K427" s="1">
        <f>'[1]Electricity and CHPs_IN'!G$27-K360</f>
        <v>11.844210932649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17.919123904915292</v>
      </c>
      <c r="G428" s="1">
        <f t="shared" ref="G428:K428" si="255">SUM(G429:G430)</f>
        <v>16.892082895372983</v>
      </c>
      <c r="H428" s="1">
        <f t="shared" si="255"/>
        <v>16.91490781849528</v>
      </c>
      <c r="I428" s="1">
        <f t="shared" si="255"/>
        <v>16.763504849162405</v>
      </c>
      <c r="J428" s="1">
        <f t="shared" si="255"/>
        <v>16.22077280612633</v>
      </c>
      <c r="K428" s="1">
        <f t="shared" si="255"/>
        <v>14.924632813986477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17.919123904915292</v>
      </c>
      <c r="G429" s="1">
        <f t="shared" ref="G429:K429" si="256">IFERROR(G366/G359,0)*G426</f>
        <v>16.892082895372983</v>
      </c>
      <c r="H429" s="1">
        <f t="shared" si="256"/>
        <v>16.91490781849528</v>
      </c>
      <c r="I429" s="1">
        <f t="shared" si="256"/>
        <v>16.763504849162405</v>
      </c>
      <c r="J429" s="1">
        <f t="shared" si="256"/>
        <v>11.153797140410255</v>
      </c>
      <c r="K429" s="1">
        <f t="shared" si="256"/>
        <v>9.002527347661978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5.0669756657160745</v>
      </c>
      <c r="K430" s="1">
        <f t="shared" si="257"/>
        <v>5.9221054663245001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17.919123904915292</v>
      </c>
      <c r="G431" s="1">
        <f t="shared" ref="G431:K431" si="258">SUM(G432:G433)</f>
        <v>16.892082895372983</v>
      </c>
      <c r="H431" s="1">
        <f t="shared" si="258"/>
        <v>16.914907818495287</v>
      </c>
      <c r="I431" s="1">
        <f t="shared" si="258"/>
        <v>16.763504849162405</v>
      </c>
      <c r="J431" s="1">
        <f t="shared" si="258"/>
        <v>16.22077280612633</v>
      </c>
      <c r="K431" s="1">
        <f t="shared" si="258"/>
        <v>14.924632813986477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17.919123904915292</v>
      </c>
      <c r="G432" s="1">
        <f t="shared" ref="G432:K432" si="259">G426-G429</f>
        <v>16.892082895372983</v>
      </c>
      <c r="H432" s="1">
        <f t="shared" si="259"/>
        <v>16.914907818495287</v>
      </c>
      <c r="I432" s="1">
        <f t="shared" si="259"/>
        <v>16.763504849162405</v>
      </c>
      <c r="J432" s="1">
        <f t="shared" si="259"/>
        <v>11.153797140410255</v>
      </c>
      <c r="K432" s="1">
        <f t="shared" si="259"/>
        <v>9.002527347661978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5.0669756657160745</v>
      </c>
      <c r="K433" s="1">
        <f t="shared" si="260"/>
        <v>5.9221054663245001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1.2499273939950193</v>
      </c>
      <c r="G434" s="1">
        <f t="shared" ref="G434:K434" si="261">G435</f>
        <v>0.1842987672282814</v>
      </c>
      <c r="H434" s="1">
        <f t="shared" si="261"/>
        <v>0.84137516537613799</v>
      </c>
      <c r="I434" s="1">
        <f t="shared" si="261"/>
        <v>3.4456817952355959E-2</v>
      </c>
      <c r="J434" s="1">
        <f t="shared" si="261"/>
        <v>1.2205821339524989</v>
      </c>
      <c r="K434" s="1">
        <f t="shared" si="261"/>
        <v>5.8041702799294615E-3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1.2499273939950193</v>
      </c>
      <c r="G435" s="1">
        <f>'[1]Electricity and CHPs_IN'!C$25-G378</f>
        <v>0.1842987672282814</v>
      </c>
      <c r="H435" s="1">
        <f>'[1]Electricity and CHPs_IN'!D$25-H378</f>
        <v>0.84137516537613799</v>
      </c>
      <c r="I435" s="1">
        <f>'[1]Electricity and CHPs_IN'!E$25-I378</f>
        <v>3.4456817952355959E-2</v>
      </c>
      <c r="J435" s="1">
        <f>'[1]Electricity and CHPs_IN'!F$25-J378</f>
        <v>1.2205821339524989</v>
      </c>
      <c r="K435" s="1">
        <f>'[1]Electricity and CHPs_IN'!G$25-K378</f>
        <v>5.8041702799294615E-3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2.947316851995958E-2</v>
      </c>
      <c r="K436" s="1">
        <f t="shared" si="262"/>
        <v>4.6972618954318639E-2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2.947316851995958E-2</v>
      </c>
      <c r="K437" s="1">
        <f>'[1]Electricity and CHPs_IN'!G$30-K396</f>
        <v>4.6972618954318639E-2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8.3459359329321217</v>
      </c>
      <c r="G438" s="1">
        <f t="shared" ref="G438:K438" si="263">SUM(G439,G445,G447,G453,G455,G457,G459)</f>
        <v>10.931733209256606</v>
      </c>
      <c r="H438" s="1">
        <f t="shared" si="263"/>
        <v>9.2377763351445719</v>
      </c>
      <c r="I438" s="1">
        <f t="shared" si="263"/>
        <v>7.1434032326438617</v>
      </c>
      <c r="J438" s="1">
        <f t="shared" si="263"/>
        <v>6.0200794319475239</v>
      </c>
      <c r="K438" s="1">
        <f t="shared" si="263"/>
        <v>7.1219069820929795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4.395995443845119</v>
      </c>
      <c r="G439" s="1">
        <f t="shared" ref="G439:K439" si="264">+G440</f>
        <v>1.6658335691802011</v>
      </c>
      <c r="H439" s="1">
        <f t="shared" si="264"/>
        <v>2.3642069498405451</v>
      </c>
      <c r="I439" s="1">
        <f t="shared" si="264"/>
        <v>0.29644465314727753</v>
      </c>
      <c r="J439" s="1">
        <f t="shared" si="264"/>
        <v>1.9349118082473669E-2</v>
      </c>
      <c r="K439" s="1">
        <f t="shared" si="264"/>
        <v>5.9909109999101429E-3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4.395995443845119</v>
      </c>
      <c r="G440" s="1">
        <f t="shared" ref="G440:K440" si="265">SUM(G442:G444)</f>
        <v>1.6658335691802011</v>
      </c>
      <c r="H440" s="1">
        <f t="shared" si="265"/>
        <v>2.3642069498405451</v>
      </c>
      <c r="I440" s="1">
        <f t="shared" si="265"/>
        <v>0.29644465314727753</v>
      </c>
      <c r="J440" s="1">
        <f t="shared" si="265"/>
        <v>1.9349118082473669E-2</v>
      </c>
      <c r="K440" s="1">
        <f t="shared" si="265"/>
        <v>5.9909109999101429E-3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2.0280808142436957</v>
      </c>
      <c r="G441" s="1">
        <f t="shared" ref="G441:K441" si="266">G442</f>
        <v>1.6598783755525346</v>
      </c>
      <c r="H441" s="1">
        <f t="shared" si="266"/>
        <v>2.3415479144147717</v>
      </c>
      <c r="I441" s="1">
        <f t="shared" si="266"/>
        <v>0.29010272056956232</v>
      </c>
      <c r="J441" s="1">
        <f t="shared" si="266"/>
        <v>9.3295992117841363E-3</v>
      </c>
      <c r="K441" s="1">
        <f t="shared" si="266"/>
        <v>1.1053685835944527E-3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2.0280808142436957</v>
      </c>
      <c r="G442" s="1">
        <f>'[1]Electricity and CHPs_IN'!C$90</f>
        <v>1.6598783755525346</v>
      </c>
      <c r="H442" s="1">
        <f>'[1]Electricity and CHPs_IN'!D$90</f>
        <v>2.3415479144147717</v>
      </c>
      <c r="I442" s="1">
        <f>'[1]Electricity and CHPs_IN'!E$90</f>
        <v>0.29010272056956232</v>
      </c>
      <c r="J442" s="1">
        <f>'[1]Electricity and CHPs_IN'!F$90</f>
        <v>9.3295992117841363E-3</v>
      </c>
      <c r="K442" s="1">
        <f>'[1]Electricity and CHPs_IN'!G$90</f>
        <v>1.1053685835944527E-3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1.1839573148007116</v>
      </c>
      <c r="G443" s="1">
        <f t="shared" ref="G443:K443" si="267">G444</f>
        <v>2.9775968138331999E-3</v>
      </c>
      <c r="H443" s="1">
        <f t="shared" si="267"/>
        <v>1.1329517712886846E-2</v>
      </c>
      <c r="I443" s="1">
        <f t="shared" si="267"/>
        <v>3.1709662888576096E-3</v>
      </c>
      <c r="J443" s="1">
        <f t="shared" si="267"/>
        <v>5.0097594353447662E-3</v>
      </c>
      <c r="K443" s="1">
        <f t="shared" si="267"/>
        <v>2.4427712081578454E-3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1.1839573148007116</v>
      </c>
      <c r="G444" s="1">
        <f>'[1]Electricity and CHPs_IN'!C$91</f>
        <v>2.9775968138331999E-3</v>
      </c>
      <c r="H444" s="1">
        <f>'[1]Electricity and CHPs_IN'!D$91</f>
        <v>1.1329517712886846E-2</v>
      </c>
      <c r="I444" s="1">
        <f>'[1]Electricity and CHPs_IN'!E$91</f>
        <v>3.1709662888576096E-3</v>
      </c>
      <c r="J444" s="1">
        <f>'[1]Electricity and CHPs_IN'!F$91</f>
        <v>5.0097594353447662E-3</v>
      </c>
      <c r="K444" s="1">
        <f>'[1]Electricity and CHPs_IN'!G$91</f>
        <v>2.4427712081578454E-3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1.4500062671618608</v>
      </c>
      <c r="G445" s="1">
        <f t="shared" ref="G445:K445" si="268">G446</f>
        <v>3.7972853414799448</v>
      </c>
      <c r="H445" s="1">
        <f t="shared" si="268"/>
        <v>3.7937991032978271</v>
      </c>
      <c r="I445" s="1">
        <f t="shared" si="268"/>
        <v>0.99730360728054557</v>
      </c>
      <c r="J445" s="1">
        <f t="shared" si="268"/>
        <v>0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1.4500062671618608</v>
      </c>
      <c r="G446" s="1">
        <f>'[1]Electricity and CHPs_IN'!C$92</f>
        <v>3.7972853414799448</v>
      </c>
      <c r="H446" s="1">
        <f>'[1]Electricity and CHPs_IN'!D$92</f>
        <v>3.7937991032978271</v>
      </c>
      <c r="I446" s="1">
        <f>'[1]Electricity and CHPs_IN'!E$92</f>
        <v>0.99730360728054557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0.21542342954134769</v>
      </c>
      <c r="G447" s="1">
        <f t="shared" ref="G447:K447" si="269">G448</f>
        <v>2.1499629545275423</v>
      </c>
      <c r="H447" s="1">
        <f t="shared" si="269"/>
        <v>9.7611570605840251E-3</v>
      </c>
      <c r="I447" s="1">
        <f t="shared" si="269"/>
        <v>4.1120220026787764E-3</v>
      </c>
      <c r="J447" s="1">
        <f t="shared" si="269"/>
        <v>2.0088113241462395E-3</v>
      </c>
      <c r="K447" s="1">
        <f t="shared" si="269"/>
        <v>1.2836249530284148E-5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0.21542342954134769</v>
      </c>
      <c r="G448" s="1">
        <f>'[1]Electricity and CHPs_IN'!C$93</f>
        <v>2.1499629545275423</v>
      </c>
      <c r="H448" s="1">
        <f>'[1]Electricity and CHPs_IN'!D$93</f>
        <v>9.7611570605840251E-3</v>
      </c>
      <c r="I448" s="1">
        <f>'[1]Electricity and CHPs_IN'!E$93</f>
        <v>4.1120220026787764E-3</v>
      </c>
      <c r="J448" s="1">
        <f>'[1]Electricity and CHPs_IN'!F$93</f>
        <v>2.0088113241462395E-3</v>
      </c>
      <c r="K448" s="1">
        <f>'[1]Electricity and CHPs_IN'!G$93</f>
        <v>1.2836249530284148E-5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0.21542342954134769</v>
      </c>
      <c r="G449" s="1">
        <f t="shared" ref="G449:K449" si="270">G450</f>
        <v>2.1499629545275423</v>
      </c>
      <c r="H449" s="1">
        <f t="shared" si="270"/>
        <v>9.7611570605840251E-3</v>
      </c>
      <c r="I449" s="1">
        <f t="shared" si="270"/>
        <v>4.1120220026787764E-3</v>
      </c>
      <c r="J449" s="1">
        <f t="shared" si="270"/>
        <v>2.0088113241462395E-3</v>
      </c>
      <c r="K449" s="1">
        <f t="shared" si="270"/>
        <v>1.2836249530284148E-5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0.21542342954134769</v>
      </c>
      <c r="G450" s="1">
        <f t="shared" ref="G450:K450" si="271">G448</f>
        <v>2.1499629545275423</v>
      </c>
      <c r="H450" s="1">
        <f t="shared" si="271"/>
        <v>9.7611570605840251E-3</v>
      </c>
      <c r="I450" s="1">
        <f t="shared" si="271"/>
        <v>4.1120220026787764E-3</v>
      </c>
      <c r="J450" s="1">
        <f t="shared" si="271"/>
        <v>2.0088113241462395E-3</v>
      </c>
      <c r="K450" s="1">
        <f t="shared" si="271"/>
        <v>1.2836249530284148E-5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2.2845107923837937</v>
      </c>
      <c r="G453" s="1">
        <f t="shared" ref="G453:K453" si="273">G454</f>
        <v>2.0617759866324441</v>
      </c>
      <c r="H453" s="1">
        <f t="shared" si="273"/>
        <v>1.7677218723818937</v>
      </c>
      <c r="I453" s="1">
        <f t="shared" si="273"/>
        <v>1.3678362186700961</v>
      </c>
      <c r="J453" s="1">
        <f t="shared" si="273"/>
        <v>0.81898710548052167</v>
      </c>
      <c r="K453" s="1">
        <f t="shared" si="273"/>
        <v>0.4903783858021743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2.2845107923837937</v>
      </c>
      <c r="G454" s="1">
        <f>'[1]Electricity and CHPs_IN'!C$94</f>
        <v>2.0617759866324441</v>
      </c>
      <c r="H454" s="1">
        <f>'[1]Electricity and CHPs_IN'!D$94</f>
        <v>1.7677218723818937</v>
      </c>
      <c r="I454" s="1">
        <f>'[1]Electricity and CHPs_IN'!E$94</f>
        <v>1.3678362186700961</v>
      </c>
      <c r="J454" s="1">
        <f>'[1]Electricity and CHPs_IN'!F$94</f>
        <v>0.81898710548052167</v>
      </c>
      <c r="K454" s="1">
        <f>'[1]Electricity and CHPs_IN'!G$94</f>
        <v>0.4903783858021743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7.2580860091774989E-7</v>
      </c>
      <c r="J455" s="1">
        <f t="shared" si="274"/>
        <v>3.6834904661723317E-6</v>
      </c>
      <c r="K455" s="1">
        <f t="shared" si="274"/>
        <v>1.0321788025098081E-5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7.2580860091774989E-7</v>
      </c>
      <c r="J456" s="1">
        <f>'[1]Electricity and CHPs_IN'!F$95</f>
        <v>3.6834904661723317E-6</v>
      </c>
      <c r="K456" s="1">
        <f>'[1]Electricity and CHPs_IN'!G$95</f>
        <v>1.0321788025098081E-5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1.4560807577459138E-3</v>
      </c>
      <c r="K457" s="1">
        <f t="shared" si="275"/>
        <v>1.5989440323815347E-3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1.4560807577459138E-3</v>
      </c>
      <c r="K458" s="1">
        <f>'[1]Electricity and CHPs_IN'!G$96</f>
        <v>1.5989440323815347E-3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1.2568753574364748</v>
      </c>
      <c r="H459" s="1">
        <f>H460</f>
        <v>1.3022872525637212</v>
      </c>
      <c r="I459" s="1">
        <f t="shared" ref="I459" si="277">I460</f>
        <v>4.4777060057346629</v>
      </c>
      <c r="J459" s="1">
        <f t="shared" ref="J459" si="278">J460</f>
        <v>5.1782746328121698</v>
      </c>
      <c r="K459" s="1">
        <f t="shared" ref="K459" si="279">K460</f>
        <v>6.623915583220958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1.2568753574364748</v>
      </c>
      <c r="H460" s="1">
        <f>'[1]Electricity and CHPs_IN'!D$97</f>
        <v>1.3022872525637212</v>
      </c>
      <c r="I460" s="1">
        <f>'[1]Electricity and CHPs_IN'!E$97</f>
        <v>4.4777060057346629</v>
      </c>
      <c r="J460" s="1">
        <f>'[1]Electricity and CHPs_IN'!F$97</f>
        <v>5.1782746328121698</v>
      </c>
      <c r="K460" s="1">
        <f>'[1]Electricity and CHPs_IN'!G$97</f>
        <v>6.623915583220958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8.4346755591971601</v>
      </c>
      <c r="G461" s="1">
        <f t="shared" ref="G461:K461" si="280">SUM(G462,G468,G501,G510,G516)</f>
        <v>8.6899447032318058</v>
      </c>
      <c r="H461" s="1">
        <f t="shared" si="280"/>
        <v>11.778411712712646</v>
      </c>
      <c r="I461" s="1">
        <f t="shared" si="280"/>
        <v>16.051479111449609</v>
      </c>
      <c r="J461" s="1">
        <f t="shared" si="280"/>
        <v>20.116161978337193</v>
      </c>
      <c r="K461" s="1">
        <f t="shared" si="280"/>
        <v>28.031571213748929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0.32296040313101243</v>
      </c>
      <c r="G462" s="1">
        <f t="shared" ref="G462:K462" si="281">+G463</f>
        <v>0.64551618969181568</v>
      </c>
      <c r="H462" s="1">
        <f t="shared" si="281"/>
        <v>3.4278365999953896E-2</v>
      </c>
      <c r="I462" s="1">
        <f t="shared" si="281"/>
        <v>0.56149242352618189</v>
      </c>
      <c r="J462" s="1">
        <f t="shared" si="281"/>
        <v>5.4462465965077367E-2</v>
      </c>
      <c r="K462" s="1">
        <f t="shared" si="281"/>
        <v>2.5494310114413558E-2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0.32296040313101243</v>
      </c>
      <c r="G463" s="1">
        <f>'[1]Electricity and CHPs_IN'!C$41-G299</f>
        <v>0.64551618969181568</v>
      </c>
      <c r="H463" s="1">
        <f>'[1]Electricity and CHPs_IN'!D$41-H299</f>
        <v>3.4278365999953896E-2</v>
      </c>
      <c r="I463" s="1">
        <f>'[1]Electricity and CHPs_IN'!E$41-I299</f>
        <v>0.56149242352618189</v>
      </c>
      <c r="J463" s="1">
        <f>'[1]Electricity and CHPs_IN'!F$41-J299</f>
        <v>5.4462465965077367E-2</v>
      </c>
      <c r="K463" s="1">
        <f>'[1]Electricity and CHPs_IN'!G$41-K299</f>
        <v>2.5494310114413558E-2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0.32296040313101243</v>
      </c>
      <c r="G464" s="1">
        <f t="shared" ref="G464:K464" si="282">G465</f>
        <v>0.64551618969181568</v>
      </c>
      <c r="H464" s="1">
        <f t="shared" si="282"/>
        <v>3.4278365999953896E-2</v>
      </c>
      <c r="I464" s="1">
        <f t="shared" si="282"/>
        <v>0.56149242352618189</v>
      </c>
      <c r="J464" s="1">
        <f t="shared" si="282"/>
        <v>5.4462465965077367E-2</v>
      </c>
      <c r="K464" s="1">
        <f t="shared" si="282"/>
        <v>2.5494310114413558E-2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0.32296040313101243</v>
      </c>
      <c r="G465" s="1">
        <f t="shared" ref="G465:K465" si="283">G463-G467</f>
        <v>0.64551618969181568</v>
      </c>
      <c r="H465" s="1">
        <f t="shared" si="283"/>
        <v>3.4278365999953896E-2</v>
      </c>
      <c r="I465" s="1">
        <f t="shared" si="283"/>
        <v>0.56149242352618189</v>
      </c>
      <c r="J465" s="1">
        <f t="shared" si="283"/>
        <v>5.4462465965077367E-2</v>
      </c>
      <c r="K465" s="1">
        <f t="shared" si="283"/>
        <v>2.5494310114413558E-2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4.0962234567102493</v>
      </c>
      <c r="G468" s="1">
        <f t="shared" ref="G468:K468" si="286">SUM(G469:G478)</f>
        <v>2.9449663145837324</v>
      </c>
      <c r="H468" s="1">
        <f t="shared" si="286"/>
        <v>3.5872723430195563</v>
      </c>
      <c r="I468" s="1">
        <f t="shared" si="286"/>
        <v>5.4522285573601605</v>
      </c>
      <c r="J468" s="1">
        <f t="shared" si="286"/>
        <v>6.7910978361043206</v>
      </c>
      <c r="K468" s="1">
        <f t="shared" si="286"/>
        <v>5.7582656506057859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1.1064054169250386</v>
      </c>
      <c r="G469" s="1">
        <f>'[1]Electricity and CHPs_IN'!C$39-G314</f>
        <v>0.1543690459388844</v>
      </c>
      <c r="H469" s="1">
        <f>'[1]Electricity and CHPs_IN'!D$39-H314</f>
        <v>0.10719367994190591</v>
      </c>
      <c r="I469" s="1">
        <f>'[1]Electricity and CHPs_IN'!E$39-I314</f>
        <v>0.11853947761594474</v>
      </c>
      <c r="J469" s="1">
        <f>'[1]Electricity and CHPs_IN'!F$39-J314</f>
        <v>0.20703800263323666</v>
      </c>
      <c r="K469" s="1">
        <f>'[1]Electricity and CHPs_IN'!G$39-K314</f>
        <v>0.13708840098295882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6.3699144964260934E-2</v>
      </c>
      <c r="K470" s="6">
        <f>'[1]Electricity and CHPs_IN'!G$40-K315</f>
        <v>5.3651594442013159E-2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0.1985105402531771</v>
      </c>
      <c r="G472" s="1">
        <f>'[1]Electricity and CHPs_IN'!C$48-G317</f>
        <v>1.5708977482336406E-2</v>
      </c>
      <c r="H472" s="1">
        <f>'[1]Electricity and CHPs_IN'!D$48-H317</f>
        <v>0.12116020801374573</v>
      </c>
      <c r="I472" s="1">
        <f>'[1]Electricity and CHPs_IN'!E$48-I317</f>
        <v>8.4250063791169241E-2</v>
      </c>
      <c r="J472" s="1">
        <f>'[1]Electricity and CHPs_IN'!F$48-J317</f>
        <v>0.47131249331506336</v>
      </c>
      <c r="K472" s="1">
        <f>'[1]Electricity and CHPs_IN'!G$48-K317</f>
        <v>0.64857056688901249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0.24520647232654633</v>
      </c>
      <c r="G474" s="1">
        <f>'[1]Electricity and CHPs_IN'!C$51-G319</f>
        <v>3.2518204781469606E-2</v>
      </c>
      <c r="H474" s="1">
        <f>'[1]Electricity and CHPs_IN'!D$51-H319</f>
        <v>0.40472944040168546</v>
      </c>
      <c r="I474" s="1">
        <f>'[1]Electricity and CHPs_IN'!E$51-I319</f>
        <v>0.66096941397001874</v>
      </c>
      <c r="J474" s="1">
        <f>'[1]Electricity and CHPs_IN'!F$51-J319</f>
        <v>1.8123515271525683</v>
      </c>
      <c r="K474" s="1">
        <f>'[1]Electricity and CHPs_IN'!G$51-K319</f>
        <v>1.5594190570052575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1.5807047565690262</v>
      </c>
      <c r="G476" s="1">
        <f>'[1]Electricity and CHPs_IN'!C$54-G321</f>
        <v>1.7936850484130846</v>
      </c>
      <c r="H476" s="1">
        <f>'[1]Electricity and CHPs_IN'!D$54-H321</f>
        <v>2.0693819927492956</v>
      </c>
      <c r="I476" s="1">
        <f>'[1]Electricity and CHPs_IN'!E$54-I321</f>
        <v>1.9676308413244974</v>
      </c>
      <c r="J476" s="1">
        <f>'[1]Electricity and CHPs_IN'!F$54-J321</f>
        <v>1.677527327247645</v>
      </c>
      <c r="K476" s="1">
        <f>'[1]Electricity and CHPs_IN'!G$54-K321</f>
        <v>2.7244992495714562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0.96539627063646083</v>
      </c>
      <c r="G477" s="1">
        <f>'[1]Electricity and CHPs_IN'!C$55-G322</f>
        <v>0.94868503796795756</v>
      </c>
      <c r="H477" s="1">
        <f>'[1]Electricity and CHPs_IN'!D$55-H322</f>
        <v>0.88480702191292337</v>
      </c>
      <c r="I477" s="1">
        <f>'[1]Electricity and CHPs_IN'!E$55-I322</f>
        <v>2.6184792122053269</v>
      </c>
      <c r="J477" s="1">
        <f>'[1]Electricity and CHPs_IN'!F$55-J322</f>
        <v>2.5507875267443163</v>
      </c>
      <c r="K477" s="1">
        <f>'[1]Electricity and CHPs_IN'!G$55-K322</f>
        <v>0.63224438182603127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2.359548453203757E-3</v>
      </c>
      <c r="J478" s="1">
        <f>'[1]Electricity and CHPs_IN'!F$58-J323</f>
        <v>8.3818140472306651E-3</v>
      </c>
      <c r="K478" s="1">
        <f>'[1]Electricity and CHPs_IN'!G$58-K323</f>
        <v>2.792399889056104E-3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2.451605487622988</v>
      </c>
      <c r="G479" s="1">
        <f t="shared" ref="G479:K479" si="287">SUM(G480:G489)</f>
        <v>1.0678039926628049</v>
      </c>
      <c r="H479" s="1">
        <f t="shared" si="287"/>
        <v>1.4093595745414476</v>
      </c>
      <c r="I479" s="1">
        <f t="shared" si="287"/>
        <v>3.4679179657358139</v>
      </c>
      <c r="J479" s="1">
        <f t="shared" si="287"/>
        <v>5.0014212933458664</v>
      </c>
      <c r="K479" s="1">
        <f t="shared" si="287"/>
        <v>1.6914400341908127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1.0782943460197472</v>
      </c>
      <c r="G480" s="1">
        <f t="shared" ref="G480:K480" si="289">G469-G491</f>
        <v>0.14317603216576269</v>
      </c>
      <c r="H480" s="1">
        <f t="shared" si="289"/>
        <v>9.9529217726140623E-2</v>
      </c>
      <c r="I480" s="1">
        <f t="shared" si="289"/>
        <v>0.11797206379993674</v>
      </c>
      <c r="J480" s="1">
        <f t="shared" si="289"/>
        <v>0.20249731046207622</v>
      </c>
      <c r="K480" s="1">
        <f t="shared" si="289"/>
        <v>7.6431992116045538E-2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6.2302115408478319E-2</v>
      </c>
      <c r="K481" s="1">
        <f t="shared" si="290"/>
        <v>2.9912802352366576E-2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0.1934668701959445</v>
      </c>
      <c r="G483" s="1">
        <f t="shared" ref="G483:K483" si="292">G472-G494</f>
        <v>1.4569948603508831E-2</v>
      </c>
      <c r="H483" s="1">
        <f t="shared" si="292"/>
        <v>0.11249712417448496</v>
      </c>
      <c r="I483" s="1">
        <f t="shared" si="292"/>
        <v>8.3846783372222677E-2</v>
      </c>
      <c r="J483" s="1">
        <f t="shared" si="292"/>
        <v>0.46097581637002483</v>
      </c>
      <c r="K483" s="1">
        <f t="shared" si="292"/>
        <v>0.36160273297900913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0.2389763721981818</v>
      </c>
      <c r="G485" s="1">
        <f t="shared" ref="G485:K485" si="294">G474-G496</f>
        <v>3.0160369946237924E-2</v>
      </c>
      <c r="H485" s="1">
        <f t="shared" si="294"/>
        <v>0.37579085460774958</v>
      </c>
      <c r="I485" s="1">
        <f t="shared" si="294"/>
        <v>0.65780554666616231</v>
      </c>
      <c r="J485" s="1">
        <f t="shared" si="294"/>
        <v>1.7726036050992899</v>
      </c>
      <c r="K485" s="1">
        <f t="shared" si="294"/>
        <v>0.86943537320457343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0.9408678992091144</v>
      </c>
      <c r="G488" s="1">
        <f t="shared" ref="G488:K488" si="296">G477-G499</f>
        <v>0.87989764194729536</v>
      </c>
      <c r="H488" s="1">
        <f t="shared" si="296"/>
        <v>0.82154237803307228</v>
      </c>
      <c r="I488" s="1">
        <f t="shared" si="296"/>
        <v>2.6059453179127541</v>
      </c>
      <c r="J488" s="1">
        <f t="shared" si="296"/>
        <v>2.4948444592607131</v>
      </c>
      <c r="K488" s="1">
        <f t="shared" si="296"/>
        <v>0.35250026450558958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2.3482539847379368E-3</v>
      </c>
      <c r="J489" s="1">
        <f t="shared" si="297"/>
        <v>8.1979867452845398E-3</v>
      </c>
      <c r="K489" s="1">
        <f t="shared" si="297"/>
        <v>1.5568690332285189E-3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1.6446179690872613</v>
      </c>
      <c r="G490" s="1">
        <f t="shared" ref="G490:K490" si="298">SUM(G491:G500)</f>
        <v>1.8771623219209277</v>
      </c>
      <c r="H490" s="1">
        <f t="shared" si="298"/>
        <v>2.1779127684781083</v>
      </c>
      <c r="I490" s="1">
        <f t="shared" si="298"/>
        <v>1.9843105916243471</v>
      </c>
      <c r="J490" s="1">
        <f t="shared" si="298"/>
        <v>1.7896765427584542</v>
      </c>
      <c r="K490" s="1">
        <f t="shared" si="298"/>
        <v>4.0668256164149721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2.8111070905291361E-2</v>
      </c>
      <c r="G491" s="1">
        <f t="shared" ref="G491:K491" si="300">IFERROR(G346/G314,0)*G469</f>
        <v>1.1193013773121707E-2</v>
      </c>
      <c r="H491" s="1">
        <f t="shared" si="300"/>
        <v>7.6644622157652923E-3</v>
      </c>
      <c r="I491" s="1">
        <f t="shared" si="300"/>
        <v>5.6741381600799849E-4</v>
      </c>
      <c r="J491" s="1">
        <f t="shared" si="300"/>
        <v>4.5406921711604346E-3</v>
      </c>
      <c r="K491" s="1">
        <f t="shared" si="300"/>
        <v>6.0656408866913279E-2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1.3970295557826184E-3</v>
      </c>
      <c r="K492" s="1">
        <f t="shared" si="301"/>
        <v>2.3738792089646583E-2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5.0436700572325964E-3</v>
      </c>
      <c r="G494" s="1">
        <f t="shared" ref="G494:K494" si="303">IFERROR(G349/G317,0)*G472</f>
        <v>1.1390288788275759E-3</v>
      </c>
      <c r="H494" s="1">
        <f t="shared" si="303"/>
        <v>8.6630838392607757E-3</v>
      </c>
      <c r="I494" s="1">
        <f t="shared" si="303"/>
        <v>4.0328041894656277E-4</v>
      </c>
      <c r="J494" s="1">
        <f t="shared" si="303"/>
        <v>1.033667694503855E-2</v>
      </c>
      <c r="K494" s="1">
        <f t="shared" si="303"/>
        <v>0.28696783391000336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6.2301001283645418E-3</v>
      </c>
      <c r="G496" s="1">
        <f t="shared" ref="G496:K496" si="305">IFERROR(G351/G319,0)*G474</f>
        <v>2.3578348352316812E-3</v>
      </c>
      <c r="H496" s="1">
        <f t="shared" si="305"/>
        <v>2.8938585793935899E-2</v>
      </c>
      <c r="I496" s="1">
        <f t="shared" si="305"/>
        <v>3.1638673038564338E-3</v>
      </c>
      <c r="J496" s="1">
        <f t="shared" si="305"/>
        <v>3.9747922053278394E-2</v>
      </c>
      <c r="K496" s="1">
        <f t="shared" si="305"/>
        <v>0.68998368380068409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1.5807047565690262</v>
      </c>
      <c r="G498" s="1">
        <f t="shared" ref="G498:K498" si="307">G476</f>
        <v>1.7936850484130846</v>
      </c>
      <c r="H498" s="1">
        <f t="shared" si="307"/>
        <v>2.0693819927492956</v>
      </c>
      <c r="I498" s="1">
        <f t="shared" si="307"/>
        <v>1.9676308413244974</v>
      </c>
      <c r="J498" s="1">
        <f t="shared" si="307"/>
        <v>1.677527327247645</v>
      </c>
      <c r="K498" s="1">
        <f t="shared" si="307"/>
        <v>2.7244992495714562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2.4528371427346454E-2</v>
      </c>
      <c r="G499" s="1">
        <f t="shared" ref="G499:K499" si="308">IFERROR(G354/G322,0)*G477</f>
        <v>6.8787396020662153E-2</v>
      </c>
      <c r="H499" s="1">
        <f t="shared" si="308"/>
        <v>6.3264643879851062E-2</v>
      </c>
      <c r="I499" s="1">
        <f t="shared" si="308"/>
        <v>1.2533894292572746E-2</v>
      </c>
      <c r="J499" s="1">
        <f t="shared" si="308"/>
        <v>5.5943067483603205E-2</v>
      </c>
      <c r="K499" s="1">
        <f t="shared" si="308"/>
        <v>0.27974411732044169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1.1294468465820363E-5</v>
      </c>
      <c r="J500" s="1">
        <f t="shared" si="309"/>
        <v>1.8382730194612589E-4</v>
      </c>
      <c r="K500" s="1">
        <f t="shared" si="309"/>
        <v>1.2355308558275851E-3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3.3176067622871188</v>
      </c>
      <c r="G501" s="1">
        <f t="shared" ref="G501:K501" si="310">SUM(G502:G503)</f>
        <v>3.3047428517542841</v>
      </c>
      <c r="H501" s="1">
        <f t="shared" si="310"/>
        <v>4.7995868870268659</v>
      </c>
      <c r="I501" s="1">
        <f t="shared" si="310"/>
        <v>4.6782737393491391</v>
      </c>
      <c r="J501" s="1">
        <f t="shared" si="310"/>
        <v>5.1314283430639964</v>
      </c>
      <c r="K501" s="1">
        <f t="shared" si="310"/>
        <v>10.62489519066783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3.3176067622871188</v>
      </c>
      <c r="G502" s="6">
        <f>'[1]Electricity and CHPs_IN'!C$44-G361</f>
        <v>3.3047428517542841</v>
      </c>
      <c r="H502" s="6">
        <f>'[1]Electricity and CHPs_IN'!D$44-H361</f>
        <v>4.7995868870268659</v>
      </c>
      <c r="I502" s="6">
        <f>'[1]Electricity and CHPs_IN'!E$44-I361</f>
        <v>4.6782737393491391</v>
      </c>
      <c r="J502" s="6">
        <f>'[1]Electricity and CHPs_IN'!F$44-J361</f>
        <v>0.78161033097246524</v>
      </c>
      <c r="K502" s="6">
        <f>'[1]Electricity and CHPs_IN'!G$44-K361</f>
        <v>6.8564709489185843E-3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4.3498180120915313</v>
      </c>
      <c r="K503" s="1">
        <f>'[1]Electricity and CHPs_IN'!G$45</f>
        <v>10.618038719718912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3.3176067622871188</v>
      </c>
      <c r="G507" s="1">
        <f t="shared" ref="G507:K507" si="312">SUM(G508:G509)</f>
        <v>3.3047428517542841</v>
      </c>
      <c r="H507" s="1">
        <f t="shared" si="312"/>
        <v>4.7995868870268659</v>
      </c>
      <c r="I507" s="1">
        <f t="shared" si="312"/>
        <v>4.6782737393491391</v>
      </c>
      <c r="J507" s="1">
        <f t="shared" si="312"/>
        <v>5.1314283430639964</v>
      </c>
      <c r="K507" s="1">
        <f t="shared" si="312"/>
        <v>10.62489519066783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3.3176067622871188</v>
      </c>
      <c r="G508" s="1">
        <f t="shared" ref="G508:K508" si="313">G502</f>
        <v>3.3047428517542841</v>
      </c>
      <c r="H508" s="1">
        <f t="shared" si="313"/>
        <v>4.7995868870268659</v>
      </c>
      <c r="I508" s="1">
        <f t="shared" si="313"/>
        <v>4.6782737393491391</v>
      </c>
      <c r="J508" s="1">
        <f t="shared" si="313"/>
        <v>0.78161033097246524</v>
      </c>
      <c r="K508" s="1">
        <f t="shared" si="313"/>
        <v>6.8564709489185843E-3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4.3498180120915313</v>
      </c>
      <c r="K509" s="1">
        <f t="shared" si="314"/>
        <v>10.618038719718912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0.69788493706877952</v>
      </c>
      <c r="G510" s="1">
        <f t="shared" ref="G510:K510" si="315">SUM(G511:G515)</f>
        <v>1.794719347201974</v>
      </c>
      <c r="H510" s="1">
        <f t="shared" si="315"/>
        <v>3.3572741166662698</v>
      </c>
      <c r="I510" s="1">
        <f t="shared" si="315"/>
        <v>5.3473700619327911</v>
      </c>
      <c r="J510" s="1">
        <f t="shared" si="315"/>
        <v>7.8492183106112785</v>
      </c>
      <c r="K510" s="1">
        <f t="shared" si="315"/>
        <v>11.464116754798525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0.69788493706877952</v>
      </c>
      <c r="G511" s="6">
        <f>'[1]Electricity and CHPs_IN'!C$42-G380</f>
        <v>1.794719347201974</v>
      </c>
      <c r="H511" s="6">
        <f>'[1]Electricity and CHPs_IN'!D$42-H380</f>
        <v>3.3572741166662698</v>
      </c>
      <c r="I511" s="6">
        <f>'[1]Electricity and CHPs_IN'!E$42-I380</f>
        <v>5.2329931304292714</v>
      </c>
      <c r="J511" s="6">
        <f>'[1]Electricity and CHPs_IN'!F$42-J380</f>
        <v>7.3470845086924923</v>
      </c>
      <c r="K511" s="6">
        <f>'[1]Electricity and CHPs_IN'!G$42-K380</f>
        <v>7.5964704322904596E-3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0.31488961272955485</v>
      </c>
      <c r="K512" s="1">
        <f>'[1]Electricity and CHPs_IN'!G$43-K381</f>
        <v>11.408478019844658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3.3594549178956129E-2</v>
      </c>
      <c r="J513" s="1">
        <f>'[1]Electricity and CHPs_IN'!F$50-J382</f>
        <v>5.7489253543098723E-2</v>
      </c>
      <c r="K513" s="1">
        <f>'[1]Electricity and CHPs_IN'!G$50-K382</f>
        <v>1.7453660550559656E-2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5.486827208449431E-2</v>
      </c>
      <c r="J514" s="1">
        <f>'[1]Electricity and CHPs_IN'!F$53-J383</f>
        <v>9.2992814312233885E-2</v>
      </c>
      <c r="K514" s="1">
        <f>'[1]Electricity and CHPs_IN'!G$53-K383</f>
        <v>2.3769283681645294E-2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2.5914110240068532E-2</v>
      </c>
      <c r="J515" s="1">
        <f>'[1]Electricity and CHPs_IN'!F$56-J384</f>
        <v>3.6762121333897987E-2</v>
      </c>
      <c r="K515" s="1">
        <f>'[1]Electricity and CHPs_IN'!G$56-K384</f>
        <v>6.8193202893720006E-3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1.2114329281338269E-2</v>
      </c>
      <c r="J516" s="1">
        <f t="shared" si="316"/>
        <v>0.28995502259251854</v>
      </c>
      <c r="K516" s="1">
        <f t="shared" si="316"/>
        <v>0.15879930756237531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6.9497609377698454E-3</v>
      </c>
      <c r="J517" s="1">
        <f>'[1]Electricity and CHPs_IN'!F$46-J397</f>
        <v>0.27978561307603772</v>
      </c>
      <c r="K517" s="1">
        <f>'[1]Electricity and CHPs_IN'!G$46-K397</f>
        <v>0.15026314683849651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5.1645683435684224E-3</v>
      </c>
      <c r="J518" s="1">
        <f>'[1]Electricity and CHPs_IN'!F$57-J398</f>
        <v>1.0169409516480821E-2</v>
      </c>
      <c r="K518" s="1">
        <f>'[1]Electricity and CHPs_IN'!G$57-K398</f>
        <v>8.5361607238788068E-3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0.32978920751733987</v>
      </c>
      <c r="G520" s="13">
        <f t="shared" si="317"/>
        <v>0.32673299129638511</v>
      </c>
      <c r="H520" s="13">
        <f t="shared" si="317"/>
        <v>0.3253102909890036</v>
      </c>
      <c r="I520" s="13">
        <f t="shared" si="317"/>
        <v>0.33008812509879953</v>
      </c>
      <c r="J520" s="13">
        <f t="shared" si="317"/>
        <v>0.3317058400514763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0.79999989586952758</v>
      </c>
      <c r="G523" s="13">
        <f t="shared" si="318"/>
        <v>0.79999991671552684</v>
      </c>
      <c r="H523" s="13">
        <f t="shared" si="318"/>
        <v>0.79999976388758354</v>
      </c>
      <c r="I523" s="13">
        <f t="shared" si="318"/>
        <v>0.79999989475535793</v>
      </c>
      <c r="J523" s="13">
        <f t="shared" si="318"/>
        <v>0.79999989788175818</v>
      </c>
      <c r="K523" s="13">
        <f t="shared" si="318"/>
        <v>0.79999990142879551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0.21882690644517455</v>
      </c>
      <c r="G524" s="13">
        <f t="shared" ref="G524:K524" si="319">IFERROR(G69/G297,"-")</f>
        <v>4.8285890341444072E-2</v>
      </c>
      <c r="H524" s="13">
        <f t="shared" si="319"/>
        <v>0.29291807265485981</v>
      </c>
      <c r="I524" s="13">
        <f t="shared" si="319"/>
        <v>0.25985822267970921</v>
      </c>
      <c r="J524" s="13">
        <f t="shared" si="319"/>
        <v>0.29912643277513989</v>
      </c>
      <c r="K524" s="13">
        <f t="shared" si="319"/>
        <v>0.20329306479627032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2.3334156806858318E-2</v>
      </c>
      <c r="G525" s="13">
        <f t="shared" ref="G525:K525" si="320">IFERROR(G70/(G298+G411),"-")</f>
        <v>2.7362520923784429E-2</v>
      </c>
      <c r="H525" s="13">
        <f t="shared" si="320"/>
        <v>9.6274890305525121E-2</v>
      </c>
      <c r="I525" s="13">
        <f t="shared" si="320"/>
        <v>9.0570335746597286E-2</v>
      </c>
      <c r="J525" s="13">
        <f t="shared" si="320"/>
        <v>9.3987180885571939E-2</v>
      </c>
      <c r="K525" s="13">
        <f t="shared" si="320"/>
        <v>5.6051040853549144E-2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0.20293599222548617</v>
      </c>
      <c r="G526" s="13">
        <f t="shared" ref="G526:K526" si="321">IFERROR(G71/(G299+G463),"-")</f>
        <v>0.24385958184446455</v>
      </c>
      <c r="H526" s="13">
        <f t="shared" si="321"/>
        <v>0.20092819929025721</v>
      </c>
      <c r="I526" s="13">
        <f t="shared" si="321"/>
        <v>0.26251317284602016</v>
      </c>
      <c r="J526" s="13">
        <f t="shared" si="321"/>
        <v>0.23390086500401452</v>
      </c>
      <c r="K526" s="13">
        <f t="shared" si="321"/>
        <v>0.24700667236516816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0.58284786957283841</v>
      </c>
      <c r="K527" s="13">
        <f t="shared" si="322"/>
        <v>0.55241979717667333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0.17323422130227259</v>
      </c>
      <c r="H528" s="13">
        <f t="shared" si="323"/>
        <v>0.34906097776418415</v>
      </c>
      <c r="I528" s="13">
        <f t="shared" si="323"/>
        <v>0.37898555058249495</v>
      </c>
      <c r="J528" s="13">
        <f t="shared" si="323"/>
        <v>0.38466293428724924</v>
      </c>
      <c r="K528" s="13">
        <f t="shared" si="323"/>
        <v>0.39999093304746419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0.5033243485417247</v>
      </c>
      <c r="K529" s="13">
        <f t="shared" si="324"/>
        <v>0.544755474293106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0.25211433012741236</v>
      </c>
      <c r="G530" s="13">
        <f t="shared" ref="G530:K530" si="325">IFERROR(G84/SUM(G312,G417),"-")</f>
        <v>0.13693030989501023</v>
      </c>
      <c r="H530" s="13">
        <f t="shared" si="325"/>
        <v>0.23433047977935645</v>
      </c>
      <c r="I530" s="13">
        <f t="shared" si="325"/>
        <v>0.24162730829100884</v>
      </c>
      <c r="J530" s="13">
        <f t="shared" si="325"/>
        <v>0.22742664676650892</v>
      </c>
      <c r="K530" s="13">
        <f t="shared" si="325"/>
        <v>0.21500508083135456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0.40000000000000024</v>
      </c>
      <c r="K531" s="13">
        <f t="shared" si="326"/>
        <v>0.40000000000000013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0.33503616630678934</v>
      </c>
      <c r="G532" s="13">
        <f t="shared" ref="G532:K532" si="327">IFERROR(G86/SUM(G314,G469),"-'")</f>
        <v>0.33775447617073279</v>
      </c>
      <c r="H532" s="13">
        <f t="shared" si="327"/>
        <v>0.33006685523869311</v>
      </c>
      <c r="I532" s="13">
        <f t="shared" si="327"/>
        <v>0.35631082027899447</v>
      </c>
      <c r="J532" s="13">
        <f t="shared" si="327"/>
        <v>0.24346915792780954</v>
      </c>
      <c r="K532" s="13">
        <f t="shared" si="327"/>
        <v>0.21471515007661682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0.31083576747400021</v>
      </c>
      <c r="K533" s="13">
        <f t="shared" si="329"/>
        <v>0.31747896625620803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0.14276832074390441</v>
      </c>
      <c r="G535" s="13">
        <f t="shared" ref="G535:K535" si="331">IFERROR(G89/SUM(G317,G472),"-")</f>
        <v>0.24664721173114568</v>
      </c>
      <c r="H535" s="13">
        <f t="shared" si="331"/>
        <v>0.19503006228539282</v>
      </c>
      <c r="I535" s="13">
        <f t="shared" si="331"/>
        <v>0.25499593166866202</v>
      </c>
      <c r="J535" s="13">
        <f t="shared" si="331"/>
        <v>0.27949579443598038</v>
      </c>
      <c r="K535" s="13">
        <f t="shared" si="331"/>
        <v>0.28816982664242713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0.42000000000000004</v>
      </c>
      <c r="J536" s="13">
        <f t="shared" si="332"/>
        <v>0.43999999999999984</v>
      </c>
      <c r="K536" s="13">
        <f t="shared" si="332"/>
        <v>0.45000000000000018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0.17388013951632528</v>
      </c>
      <c r="G537" s="13">
        <f t="shared" ref="G537:K537" si="333">IFERROR(G91/SUM(G319,G474),"-")</f>
        <v>0.27959325402244561</v>
      </c>
      <c r="H537" s="13">
        <f t="shared" si="333"/>
        <v>0.27144560417816194</v>
      </c>
      <c r="I537" s="13">
        <f t="shared" si="333"/>
        <v>0.296594042551315</v>
      </c>
      <c r="J537" s="13">
        <f t="shared" si="333"/>
        <v>0.30307233283488544</v>
      </c>
      <c r="K537" s="13">
        <f t="shared" si="333"/>
        <v>0.30886060130346571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</v>
      </c>
      <c r="J538" s="13">
        <f t="shared" si="334"/>
        <v>0.43999999999999989</v>
      </c>
      <c r="K538" s="13">
        <f t="shared" si="334"/>
        <v>0.4500000000000004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0.36265669010976187</v>
      </c>
      <c r="G539" s="13">
        <f t="shared" ref="G539:K539" si="335">IFERROR(G93/SUM(G321,G476),"-")</f>
        <v>0.36268497559035429</v>
      </c>
      <c r="H539" s="13">
        <f t="shared" si="335"/>
        <v>0.36276924411044525</v>
      </c>
      <c r="I539" s="13">
        <f t="shared" si="335"/>
        <v>0.36450430704009218</v>
      </c>
      <c r="J539" s="13">
        <f t="shared" si="335"/>
        <v>0.37398888615865022</v>
      </c>
      <c r="K539" s="13">
        <f t="shared" si="335"/>
        <v>0.38456203371498254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0.33134254405752073</v>
      </c>
      <c r="G540" s="13">
        <f t="shared" ref="G540:K540" si="336">IFERROR(G94/SUM(G322,G477),"-")</f>
        <v>0.3597669357417656</v>
      </c>
      <c r="H540" s="13">
        <f t="shared" si="336"/>
        <v>0.35355380993169405</v>
      </c>
      <c r="I540" s="13">
        <f t="shared" si="336"/>
        <v>0.35966894892869034</v>
      </c>
      <c r="J540" s="13">
        <f t="shared" si="336"/>
        <v>0.35908123849561158</v>
      </c>
      <c r="K540" s="13">
        <f t="shared" si="336"/>
        <v>0.35935920976707941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</v>
      </c>
      <c r="J541" s="13">
        <f t="shared" si="337"/>
        <v>0.60999999999999976</v>
      </c>
      <c r="K541" s="13">
        <f t="shared" si="337"/>
        <v>0.61999999999999944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0.35745695376016628</v>
      </c>
      <c r="G542" s="13">
        <f t="shared" ref="G542:K542" si="338">IFERROR(G129/G357,"-")</f>
        <v>0.35745695376016606</v>
      </c>
      <c r="H542" s="13">
        <f t="shared" si="338"/>
        <v>0.35745695376016623</v>
      </c>
      <c r="I542" s="13">
        <f t="shared" si="338"/>
        <v>0.3574569537601659</v>
      </c>
      <c r="J542" s="13">
        <f t="shared" si="338"/>
        <v>0.35745695376016612</v>
      </c>
      <c r="K542" s="13">
        <f t="shared" si="338"/>
        <v>0.35745695376016606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0.3347083932228691</v>
      </c>
      <c r="K543" s="13">
        <f t="shared" si="339"/>
        <v>0.34140256108732608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3.82476377452819E-2</v>
      </c>
      <c r="G544" s="13">
        <f t="shared" ref="G544:K544" si="340">IFERROR(G131/SUM(G359,G426),"-")</f>
        <v>3.7721438991654289E-2</v>
      </c>
      <c r="H544" s="13">
        <f t="shared" si="340"/>
        <v>3.8072385597526265E-2</v>
      </c>
      <c r="I544" s="13">
        <f t="shared" si="340"/>
        <v>3.7695919929180942E-2</v>
      </c>
      <c r="J544" s="13">
        <f t="shared" si="340"/>
        <v>3.3679168303614157E-2</v>
      </c>
      <c r="K544" s="13">
        <f t="shared" si="340"/>
        <v>3.0057029708723634E-2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4.8242849883234823E-2</v>
      </c>
      <c r="K545" s="13">
        <f t="shared" si="341"/>
        <v>5.4000000000000006E-2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6.1974339160929266E-2</v>
      </c>
      <c r="G546" s="13">
        <f t="shared" ref="G546:K546" si="342">IFERROR(G133/SUM(G361,G502),"-")</f>
        <v>6.1974338304398066E-2</v>
      </c>
      <c r="H546" s="13">
        <f t="shared" si="342"/>
        <v>6.197380423239067E-2</v>
      </c>
      <c r="I546" s="13">
        <f t="shared" si="342"/>
        <v>6.1973817257402086E-2</v>
      </c>
      <c r="J546" s="13">
        <f t="shared" si="342"/>
        <v>6.1972650567355257E-2</v>
      </c>
      <c r="K546" s="13">
        <f t="shared" si="342"/>
        <v>6.1972650567355278E-2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4.788082384705046E-2</v>
      </c>
      <c r="K547" s="13">
        <f t="shared" si="343"/>
        <v>4.5431760215214285E-2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0.2429456083401097</v>
      </c>
      <c r="G548" s="13">
        <f t="shared" ref="G548:K548" si="344">IFERROR(G150/SUM(G378,G435),"-")</f>
        <v>0.24309084045760732</v>
      </c>
      <c r="H548" s="13">
        <f t="shared" si="344"/>
        <v>0.25787601349290334</v>
      </c>
      <c r="I548" s="13">
        <f t="shared" si="344"/>
        <v>0.24941707728429008</v>
      </c>
      <c r="J548" s="13">
        <f t="shared" si="344"/>
        <v>0.30524145216071191</v>
      </c>
      <c r="K548" s="13">
        <f t="shared" si="344"/>
        <v>0.25810723152938964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0.20734439291742393</v>
      </c>
      <c r="K549" s="13">
        <f t="shared" si="345"/>
        <v>0.26551699005812579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0.19645299235781558</v>
      </c>
      <c r="G550" s="13">
        <f t="shared" ref="G550:K550" si="346">IFERROR(G152/SUM(G380,G511),"-")</f>
        <v>0.22570312504829462</v>
      </c>
      <c r="H550" s="13">
        <f t="shared" si="346"/>
        <v>0.25073467761620621</v>
      </c>
      <c r="I550" s="13">
        <f t="shared" si="346"/>
        <v>0.33832462492550291</v>
      </c>
      <c r="J550" s="13">
        <f t="shared" si="346"/>
        <v>0.3522495241750363</v>
      </c>
      <c r="K550" s="13">
        <f t="shared" si="346"/>
        <v>0.33288341364965446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0.3307663395683198</v>
      </c>
      <c r="K551" s="13">
        <f t="shared" si="347"/>
        <v>0.34905544689116808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0.20412574916470089</v>
      </c>
      <c r="J552" s="13">
        <f t="shared" si="348"/>
        <v>0.21173937480829341</v>
      </c>
      <c r="K552" s="13">
        <f t="shared" si="348"/>
        <v>0.23917701266584684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0.23781644487082132</v>
      </c>
      <c r="J553" s="13">
        <f t="shared" si="349"/>
        <v>0.246884022795654</v>
      </c>
      <c r="K553" s="13">
        <f t="shared" si="349"/>
        <v>0.26425441351182666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0.3080040686538546</v>
      </c>
      <c r="J554" s="13">
        <f t="shared" si="350"/>
        <v>0.31441364969211538</v>
      </c>
      <c r="K554" s="13">
        <f t="shared" si="350"/>
        <v>0.32649929475962575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0.42000000000000021</v>
      </c>
      <c r="K562" s="13">
        <f t="shared" si="352"/>
        <v>0.42000000000000004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0.49538579447507897</v>
      </c>
      <c r="J563" s="13">
        <f t="shared" si="353"/>
        <v>0.55000839628302134</v>
      </c>
      <c r="K563" s="13">
        <f t="shared" si="353"/>
        <v>0.60001248289699971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0.4755211923445824</v>
      </c>
      <c r="J564" s="13">
        <f t="shared" si="354"/>
        <v>0.54023814461271313</v>
      </c>
      <c r="K564" s="13">
        <f t="shared" si="354"/>
        <v>0.57526413856313663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0.69998925322773597</v>
      </c>
      <c r="G565" s="13">
        <f t="shared" si="355"/>
        <v>0.69996762927067879</v>
      </c>
      <c r="H565" s="13">
        <f t="shared" si="355"/>
        <v>0.69998911867168101</v>
      </c>
      <c r="I565" s="13">
        <f t="shared" si="355"/>
        <v>0.69991192047205741</v>
      </c>
      <c r="J565" s="13">
        <f t="shared" si="355"/>
        <v>0.69996379378814644</v>
      </c>
      <c r="K565" s="13">
        <f t="shared" si="355"/>
        <v>0.69998714145336349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0.86699350854513846</v>
      </c>
      <c r="G566" s="13">
        <f t="shared" si="355"/>
        <v>0.86698253748232423</v>
      </c>
      <c r="H566" s="13">
        <f t="shared" si="355"/>
        <v>0.86699333746013729</v>
      </c>
      <c r="I566" s="13">
        <f t="shared" si="355"/>
        <v>0.86695388015496677</v>
      </c>
      <c r="J566" s="13">
        <f t="shared" si="355"/>
        <v>0.86701807284095589</v>
      </c>
      <c r="K566" s="13">
        <f t="shared" si="355"/>
        <v>0.86703819919525738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0.89421749193047528</v>
      </c>
      <c r="G567" s="13">
        <f t="shared" si="355"/>
        <v>0.89420009704153036</v>
      </c>
      <c r="H567" s="13">
        <f t="shared" si="355"/>
        <v>0.89421536812283919</v>
      </c>
      <c r="I567" s="13">
        <f t="shared" si="355"/>
        <v>0.8941757562393372</v>
      </c>
      <c r="J567" s="13">
        <f t="shared" si="355"/>
        <v>0.89420288063541042</v>
      </c>
      <c r="K567" s="13">
        <f t="shared" si="355"/>
        <v>0.89424437588347916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0.9041212279752594</v>
      </c>
      <c r="G568" s="13">
        <f t="shared" si="355"/>
        <v>0.90412110750666752</v>
      </c>
      <c r="H568" s="13">
        <f t="shared" si="355"/>
        <v>0.90412299236146143</v>
      </c>
      <c r="I568" s="13">
        <f t="shared" si="355"/>
        <v>0.90416442003828079</v>
      </c>
      <c r="J568" s="13">
        <f t="shared" si="355"/>
        <v>0.90421344582126717</v>
      </c>
      <c r="K568" s="13">
        <f t="shared" si="355"/>
        <v>0.90418258118786676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0.9041438364062464</v>
      </c>
      <c r="G569" s="13">
        <f t="shared" si="355"/>
        <v>0.90414379252843446</v>
      </c>
      <c r="H569" s="13">
        <f t="shared" si="355"/>
        <v>0.90414599101289495</v>
      </c>
      <c r="I569" s="13">
        <f t="shared" si="355"/>
        <v>0.90422944908869862</v>
      </c>
      <c r="J569" s="13">
        <f t="shared" si="355"/>
        <v>0.90425512180614842</v>
      </c>
      <c r="K569" s="13">
        <f t="shared" si="355"/>
        <v>0.9042573189509997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0.90414383505366314</v>
      </c>
      <c r="G570" s="13">
        <f t="shared" si="355"/>
        <v>0.90414379077876705</v>
      </c>
      <c r="H570" s="13">
        <f t="shared" si="355"/>
        <v>0.9041459879086764</v>
      </c>
      <c r="I570" s="13">
        <f t="shared" si="355"/>
        <v>0.9042294461738819</v>
      </c>
      <c r="J570" s="13">
        <f t="shared" si="355"/>
        <v>0.90425512094570792</v>
      </c>
      <c r="K570" s="13">
        <f t="shared" si="355"/>
        <v>0.904257324122126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0.90412165948086942</v>
      </c>
      <c r="G571" s="13">
        <f t="shared" si="355"/>
        <v>0.90412155973281694</v>
      </c>
      <c r="H571" s="13">
        <f t="shared" si="355"/>
        <v>0.90412347513158131</v>
      </c>
      <c r="I571" s="13">
        <f t="shared" si="355"/>
        <v>0.90416619226107131</v>
      </c>
      <c r="J571" s="13">
        <f t="shared" si="355"/>
        <v>0.90420629655336504</v>
      </c>
      <c r="K571" s="13">
        <f t="shared" si="355"/>
        <v>0.90416648317068948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0.5993372185782464</v>
      </c>
      <c r="G573" s="4">
        <f t="shared" ref="G573:K573" si="356">IFERROR(G210/G440,"-")</f>
        <v>0.85276185805650873</v>
      </c>
      <c r="H573" s="4">
        <f t="shared" si="356"/>
        <v>0.84991572172970686</v>
      </c>
      <c r="I573" s="4">
        <f t="shared" si="356"/>
        <v>0.84432266677397594</v>
      </c>
      <c r="J573" s="4">
        <f t="shared" si="356"/>
        <v>0.60920014449716375</v>
      </c>
      <c r="K573" s="4">
        <f t="shared" si="356"/>
        <v>0.46821980176800171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0.85445501111132616</v>
      </c>
      <c r="G575" s="4">
        <f t="shared" ref="G575:K575" si="358">IFERROR(G218/G448,"-")</f>
        <v>0.8544550111113256</v>
      </c>
      <c r="H575" s="4">
        <f t="shared" si="358"/>
        <v>0.85445501111132605</v>
      </c>
      <c r="I575" s="4">
        <f t="shared" si="358"/>
        <v>0.85445501111132405</v>
      </c>
      <c r="J575" s="4">
        <f t="shared" si="358"/>
        <v>0.85445501111132427</v>
      </c>
      <c r="K575" s="4">
        <f t="shared" si="358"/>
        <v>0.85445501111132494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0.69999999999999918</v>
      </c>
      <c r="G576" s="4">
        <f t="shared" ref="G576:K576" si="359">IFERROR(G224/G454,"-")</f>
        <v>0.70000000000000007</v>
      </c>
      <c r="H576" s="4">
        <f t="shared" si="359"/>
        <v>0.7</v>
      </c>
      <c r="I576" s="4">
        <f t="shared" si="359"/>
        <v>0.69999999999999929</v>
      </c>
      <c r="J576" s="4">
        <f t="shared" si="359"/>
        <v>0.69999999999999973</v>
      </c>
      <c r="K576" s="4">
        <f t="shared" si="359"/>
        <v>0.7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0.84999999999999898</v>
      </c>
      <c r="K578">
        <f t="shared" si="361"/>
        <v>0.85000000000000009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2.9999999999999947</v>
      </c>
      <c r="H579" s="4">
        <f t="shared" si="362"/>
        <v>2.9999999999999991</v>
      </c>
      <c r="I579" s="4">
        <f t="shared" si="362"/>
        <v>3.0000000000000013</v>
      </c>
      <c r="J579" s="4">
        <f t="shared" si="362"/>
        <v>3.0000000000000013</v>
      </c>
      <c r="K579" s="4">
        <f t="shared" si="362"/>
        <v>3.0000000000000009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0.41155144494240636</v>
      </c>
      <c r="G580" s="3">
        <f>[1]Other_transformation!C$5</f>
        <v>0.19119954115771307</v>
      </c>
      <c r="H580" s="3">
        <f>[1]Other_transformation!D$5</f>
        <v>0.53206319279056746</v>
      </c>
      <c r="I580" s="3">
        <f>[1]Other_transformation!E$5</f>
        <v>1.1854245671723892E-3</v>
      </c>
      <c r="J580" s="3">
        <f>[1]Other_transformation!F$5</f>
        <v>1.7296543713733405E-3</v>
      </c>
      <c r="K580" s="3">
        <f>[1]Other_transformation!G$5</f>
        <v>9.9448908734105614E-4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0.41155144494240636</v>
      </c>
      <c r="G581" s="1">
        <f t="shared" ref="G581:K581" si="363">G580</f>
        <v>0.19119954115771307</v>
      </c>
      <c r="H581" s="1">
        <f t="shared" si="363"/>
        <v>0.53206319279056746</v>
      </c>
      <c r="I581" s="1">
        <f t="shared" si="363"/>
        <v>1.1854245671723892E-3</v>
      </c>
      <c r="J581" s="1">
        <f t="shared" si="363"/>
        <v>1.7296543713733405E-3</v>
      </c>
      <c r="K581" s="1">
        <f t="shared" si="363"/>
        <v>9.9448908734105614E-4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0.41155144494240636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0.19119954115771307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0.53206319279056746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1.1854245671723892E-3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1.0164898779487118E-3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2.761196767824973E-4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7.131644934246287E-4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7.1836941055855889E-4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0.16050506352753827</v>
      </c>
      <c r="G584" s="3">
        <f t="shared" ref="G584:K584" si="364">G585</f>
        <v>7.4567821051507971E-2</v>
      </c>
      <c r="H584" s="3">
        <f t="shared" si="364"/>
        <v>0.20750464518832104</v>
      </c>
      <c r="I584" s="3">
        <f t="shared" si="364"/>
        <v>4.6231558119723122E-4</v>
      </c>
      <c r="J584" s="3">
        <f t="shared" si="364"/>
        <v>6.7456520483560173E-4</v>
      </c>
      <c r="K584" s="3">
        <f t="shared" si="364"/>
        <v>3.8785074406301153E-4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0.16050506352753827</v>
      </c>
      <c r="G585" s="1">
        <f t="shared" ref="G585:K585" si="365">SUM(G586:G587)</f>
        <v>7.4567821051507971E-2</v>
      </c>
      <c r="H585" s="1">
        <f t="shared" si="365"/>
        <v>0.20750464518832104</v>
      </c>
      <c r="I585" s="1">
        <f t="shared" si="365"/>
        <v>4.6231558119723122E-4</v>
      </c>
      <c r="J585" s="1">
        <f t="shared" si="365"/>
        <v>6.7456520483560173E-4</v>
      </c>
      <c r="K585" s="1">
        <f t="shared" si="365"/>
        <v>3.8785074406301153E-4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0.16050506352753827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7.4567821051507971E-2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0.20750464518832104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4.6231558119723122E-4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3.964310523999972E-4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1.0768667394517385E-4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2.7813415243560453E-4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2.8016407011783765E-4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1.2013186677868846</v>
      </c>
      <c r="G588" s="3">
        <f t="shared" ref="G588:K588" si="366">G589+G592</f>
        <v>0.55811146063936401</v>
      </c>
      <c r="H588" s="3">
        <f t="shared" si="366"/>
        <v>1.5530924597556646</v>
      </c>
      <c r="I588" s="3">
        <f t="shared" si="366"/>
        <v>3.4602543115762035E-3</v>
      </c>
      <c r="J588" s="3">
        <f t="shared" si="366"/>
        <v>5.0913453377185005E-3</v>
      </c>
      <c r="K588" s="3">
        <f t="shared" si="366"/>
        <v>2.9457079379775286E-3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1.1727158423633872</v>
      </c>
      <c r="G589" s="1">
        <f t="shared" ref="G589:K589" si="367">SUM(G590:G591)</f>
        <v>0.54482309252890293</v>
      </c>
      <c r="H589" s="1">
        <f t="shared" si="367"/>
        <v>1.5161140678567202</v>
      </c>
      <c r="I589" s="1">
        <f t="shared" si="367"/>
        <v>3.3778673041577226E-3</v>
      </c>
      <c r="J589" s="1">
        <f t="shared" si="367"/>
        <v>4.9286501312283291E-3</v>
      </c>
      <c r="K589" s="1">
        <f t="shared" si="367"/>
        <v>2.8337966543783366E-3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1.1727158423633872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0.54482309252890293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1.5161140678567202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3.3778673041577226E-3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2.8964879072148537E-3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7.8680301899172571E-4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2.0321622240134754E-3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2.0469936353866109E-3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2.860282542349726E-2</v>
      </c>
      <c r="G592" s="1">
        <f t="shared" ref="G592:K592" si="368">SUM(G593:G594)</f>
        <v>1.3288368110461045E-2</v>
      </c>
      <c r="H592" s="1">
        <f t="shared" si="368"/>
        <v>3.6978391898944411E-2</v>
      </c>
      <c r="I592" s="1">
        <f t="shared" si="368"/>
        <v>8.2387007418481027E-5</v>
      </c>
      <c r="J592" s="1">
        <f t="shared" si="368"/>
        <v>1.626952064901714E-4</v>
      </c>
      <c r="K592" s="1">
        <f t="shared" si="368"/>
        <v>1.1191128359919185E-4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2.860282542349726E-2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1.3288368110461045E-2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3.6978391898944411E-2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8.2387007418481027E-5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7.0646046517435467E-5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1.9190317536383568E-5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9.2049159972735917E-5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9.2720966062808288E-5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0.47619047619047583</v>
      </c>
      <c r="G596" s="4">
        <f t="shared" ref="G596:K597" si="369">IFERROR(SUM(G582,G586)/SUM(G590,G593),"-")</f>
        <v>0.47619047619047633</v>
      </c>
      <c r="H596" s="4">
        <f t="shared" si="369"/>
        <v>0.47619047619047655</v>
      </c>
      <c r="I596" s="4">
        <f t="shared" si="369"/>
        <v>0.47619047619047611</v>
      </c>
      <c r="J596" s="4">
        <f t="shared" si="369"/>
        <v>0.47619047619047611</v>
      </c>
      <c r="K596" s="4">
        <f t="shared" si="369"/>
        <v>0.47619047619047633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0.46666666666666723</v>
      </c>
      <c r="K597" s="4">
        <f t="shared" si="369"/>
        <v>0.46666666666666701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0.16731324741659775</v>
      </c>
      <c r="G598" s="1">
        <f>[1]Other_transformation!C$12</f>
        <v>1.658784726376926E-3</v>
      </c>
      <c r="H598" s="1">
        <f>[1]Other_transformation!D$12</f>
        <v>1.1321724174557018E-2</v>
      </c>
      <c r="I598" s="1">
        <f>[1]Other_transformation!E$12</f>
        <v>6.4667599158843461E-4</v>
      </c>
      <c r="J598" s="1">
        <f>[1]Other_transformation!F$12</f>
        <v>1.4576280886731438E-3</v>
      </c>
      <c r="K598" s="1">
        <f>[1]Other_transformation!G$12</f>
        <v>5.682505209493961E-4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0.16731324741659775</v>
      </c>
      <c r="G599" s="1">
        <f t="shared" ref="G599:K599" si="370">SUM(G600:G601)</f>
        <v>1.658784726376926E-3</v>
      </c>
      <c r="H599" s="1">
        <f t="shared" si="370"/>
        <v>1.1321724174557018E-2</v>
      </c>
      <c r="I599" s="1">
        <f t="shared" si="370"/>
        <v>6.4667599158843461E-4</v>
      </c>
      <c r="J599" s="1">
        <f t="shared" si="370"/>
        <v>1.4576280886731438E-3</v>
      </c>
      <c r="K599" s="1">
        <f t="shared" si="370"/>
        <v>5.682505209493961E-4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0.16731324741659775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1.658784726376926E-3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1.1321724174557018E-2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6.4667599158843461E-4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8.4107667973824817E-4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2.502607136986041E-4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6.1655140893489551E-4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3.17989807250792E-4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0.62407841286391008</v>
      </c>
      <c r="G602" s="3">
        <f t="shared" ref="G602:K602" si="372">G603+G606</f>
        <v>6.1872670293859362E-3</v>
      </c>
      <c r="H602" s="3">
        <f t="shared" si="372"/>
        <v>4.2230031171097707E-2</v>
      </c>
      <c r="I602" s="3">
        <f t="shared" si="372"/>
        <v>2.4121014486248615E-3</v>
      </c>
      <c r="J602" s="3">
        <f t="shared" si="372"/>
        <v>5.7205664188608773E-3</v>
      </c>
      <c r="K602" s="3">
        <f t="shared" si="372"/>
        <v>2.2658497544766126E-3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0.34968468710068962</v>
      </c>
      <c r="G603" s="1">
        <f t="shared" ref="G603:K603" si="373">SUM(G604:G605)</f>
        <v>3.4668600781277772E-3</v>
      </c>
      <c r="H603" s="1">
        <f t="shared" si="373"/>
        <v>2.3662403524824197E-2</v>
      </c>
      <c r="I603" s="1">
        <f t="shared" si="373"/>
        <v>1.3515528224198291E-3</v>
      </c>
      <c r="J603" s="1">
        <f t="shared" si="373"/>
        <v>3.0464427053268706E-3</v>
      </c>
      <c r="K603" s="1">
        <f t="shared" si="373"/>
        <v>1.1876435887842383E-3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0.34968468710068962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3.4668600781277772E-3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2.3662403524824197E-2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1.3515528224198291E-3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1.7578502606529405E-3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5.2304489163008234E-4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1.2885924446739304E-3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6.6459869715415599E-4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0.27439372576322041</v>
      </c>
      <c r="G606" s="1">
        <f t="shared" ref="G606:K606" si="374">SUM(G607:G608)</f>
        <v>2.7204069512581589E-3</v>
      </c>
      <c r="H606" s="1">
        <f t="shared" si="374"/>
        <v>1.8567627646273514E-2</v>
      </c>
      <c r="I606" s="1">
        <f t="shared" si="374"/>
        <v>1.0605486262050324E-3</v>
      </c>
      <c r="J606" s="1">
        <f t="shared" si="374"/>
        <v>2.6741237135340067E-3</v>
      </c>
      <c r="K606" s="1">
        <f t="shared" si="374"/>
        <v>1.0782061656923745E-3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0.27439372576322041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2.7204069512581589E-3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1.8567627646273514E-2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1.0605486262050324E-3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1.3793657547707277E-3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4.1042757046571042E-4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1.294757958763279E-3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6.6777859522666402E-4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0.2680965147453081</v>
      </c>
      <c r="G610">
        <f t="shared" ref="G610:K611" si="375">IFERROR(G600/SUM(G604,G607),"-")</f>
        <v>0.26809651474530821</v>
      </c>
      <c r="H610">
        <f t="shared" si="375"/>
        <v>0.2680965147453081</v>
      </c>
      <c r="I610">
        <f t="shared" si="375"/>
        <v>0.26809651474530827</v>
      </c>
      <c r="J610">
        <f t="shared" si="375"/>
        <v>0.2680965147453081</v>
      </c>
      <c r="K610">
        <f t="shared" si="375"/>
        <v>0.26809651474530849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0.23866348448687377</v>
      </c>
      <c r="K611">
        <f t="shared" si="375"/>
        <v>0.23866348448687322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6.9574241858543182</v>
      </c>
      <c r="G612" s="3">
        <f t="shared" ref="G612" si="376">G613+G614+G619</f>
        <v>9.6062453661254352</v>
      </c>
      <c r="H612" s="3">
        <f t="shared" ref="H612" si="377">H613+H614+H619</f>
        <v>10.678430164209903</v>
      </c>
      <c r="I612" s="3">
        <f t="shared" ref="I612" si="378">I613+I614+I619</f>
        <v>11.241017871231067</v>
      </c>
      <c r="J612" s="3">
        <f t="shared" ref="J612" si="379">J613+J614+J619</f>
        <v>11.098225356665154</v>
      </c>
      <c r="K612" s="3">
        <f t="shared" ref="K612" si="380">K613+K614+K619</f>
        <v>15.131902655089082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1.3280064750277805</v>
      </c>
      <c r="G613" s="1">
        <f>[1]Other_transformation!C$19</f>
        <v>3.966226982747092</v>
      </c>
      <c r="H613" s="1">
        <f>[1]Other_transformation!D$19</f>
        <v>5.2472301606708136</v>
      </c>
      <c r="I613" s="1">
        <f>[1]Other_transformation!E$19</f>
        <v>5.6212695164228137</v>
      </c>
      <c r="J613" s="1">
        <f>[1]Other_transformation!F$19</f>
        <v>5.6482521149580078</v>
      </c>
      <c r="K613" s="1">
        <f>[1]Other_transformation!G$19</f>
        <v>9.4405401414786567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5.6294177108265382</v>
      </c>
      <c r="G614" s="1">
        <f>[1]Other_transformation!C$20</f>
        <v>5.6371651395016631</v>
      </c>
      <c r="H614" s="1">
        <f>[1]Other_transformation!D$20</f>
        <v>5.4279796106810432</v>
      </c>
      <c r="I614" s="1">
        <f>[1]Other_transformation!E$20</f>
        <v>5.6177187492231999</v>
      </c>
      <c r="J614" s="1">
        <f>[1]Other_transformation!F$20</f>
        <v>5.4470619355624521</v>
      </c>
      <c r="K614" s="1">
        <f>[1]Other_transformation!G$20</f>
        <v>5.6882430187059523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5.6294177108265382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5.6371651395016631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5.4279796106810432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5.6177187492231999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5.4418325624628681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5.6814750148277993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4.0927022356375721E-3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4.6296128425388312E-3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1.1366708639461859E-3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2.1383910356139639E-3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2.8532438766800667E-3</v>
      </c>
      <c r="H619" s="1">
        <f>[1]Other_transformation!D$21</f>
        <v>3.2203928580469537E-3</v>
      </c>
      <c r="I619" s="1">
        <f>[1]Other_transformation!E$21</f>
        <v>2.0296055850519633E-3</v>
      </c>
      <c r="J619" s="1">
        <f>[1]Other_transformation!F$21</f>
        <v>2.9113061446936206E-3</v>
      </c>
      <c r="K619" s="1">
        <f>[1]Other_transformation!G$21</f>
        <v>3.1194949044719786E-3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2.8532438766800667E-3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3.2203928580469537E-3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2.0296055850519633E-3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9.8631494093369735E-4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7.1119559536130905E-4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1.924991203759923E-3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2.4082993091106694E-3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0.11258835421653089</v>
      </c>
      <c r="G622" s="3">
        <f t="shared" ref="G622" si="381">G623+G624+G629</f>
        <v>0.11285743254510042</v>
      </c>
      <c r="H622" s="3">
        <f t="shared" ref="H622" si="382">H623+H624+H629</f>
        <v>0.10868840792794274</v>
      </c>
      <c r="I622" s="3">
        <f t="shared" ref="I622" si="383">I623+I624+I629</f>
        <v>0.11243555920786603</v>
      </c>
      <c r="J622" s="3">
        <f t="shared" ref="J622" si="384">J623+J624+J629</f>
        <v>0.10895656098662693</v>
      </c>
      <c r="K622" s="3">
        <f t="shared" ref="K622" si="385">K623+K624+K629</f>
        <v>0.11375428009273493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0.11258835421653089</v>
      </c>
      <c r="G624" s="1">
        <f t="shared" ref="G624:K624" si="386">SUM(G625:G628)</f>
        <v>0.11274330279003321</v>
      </c>
      <c r="H624" s="1">
        <f t="shared" si="386"/>
        <v>0.10855959221362085</v>
      </c>
      <c r="I624" s="1">
        <f t="shared" si="386"/>
        <v>0.11235437498446396</v>
      </c>
      <c r="J624" s="1">
        <f t="shared" si="386"/>
        <v>0.10883665124925727</v>
      </c>
      <c r="K624" s="1">
        <f t="shared" si="386"/>
        <v>0.11362950029655605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0.11258835421653089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0.11274330279003321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0.10855959221362085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0.11235437498446396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0.10883665124925727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0.11362950029655605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1.1412975506720287E-4</v>
      </c>
      <c r="H629" s="1">
        <f t="shared" si="387"/>
        <v>1.2881571432187829E-4</v>
      </c>
      <c r="I629" s="1">
        <f t="shared" si="387"/>
        <v>8.1184223402078548E-5</v>
      </c>
      <c r="J629" s="1">
        <f t="shared" si="387"/>
        <v>1.1990973736964972E-4</v>
      </c>
      <c r="K629" s="1">
        <f t="shared" si="387"/>
        <v>1.2477979617887919E-4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1.1412975506720287E-4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1.2881571432187829E-4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8.1184223402078548E-5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3.9452597637347936E-5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2.8447823814452396E-5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8.0457139732301785E-5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9.6331972364426807E-5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3.4238926520160841E-4</v>
      </c>
      <c r="H632" s="3">
        <f t="shared" ref="H632" si="389">H633+H634+H639</f>
        <v>3.8644714296563455E-4</v>
      </c>
      <c r="I632" s="3">
        <f t="shared" ref="I632" si="390">I633+I634+I639</f>
        <v>2.4355267020623539E-4</v>
      </c>
      <c r="J632" s="3">
        <f t="shared" ref="J632" si="391">J633+J634+J639</f>
        <v>3.4949931752063134E-4</v>
      </c>
      <c r="K632" s="3">
        <f t="shared" ref="K632" si="392">K633+K634+K639</f>
        <v>3.7433938853663733E-4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3.4238926520160841E-4</v>
      </c>
      <c r="H639" s="1">
        <f t="shared" ref="H639" si="399">SUM(H640:H641)</f>
        <v>3.8644714296563455E-4</v>
      </c>
      <c r="I639" s="1">
        <f t="shared" ref="I639" si="400">SUM(I640:I641)</f>
        <v>2.4355267020623539E-4</v>
      </c>
      <c r="J639" s="1">
        <f t="shared" ref="J639" si="401">SUM(J640:J641)</f>
        <v>3.4949931752063134E-4</v>
      </c>
      <c r="K639" s="1">
        <f t="shared" ref="K639" si="402">SUM(K640:K641)</f>
        <v>3.7433938853663733E-4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3.4238926520160841E-4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3.8644714296563455E-4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2.4355267020623539E-4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1.1835779291204375E-4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8.5343471443357117E-5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2.3114152460858758E-4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2.8899591709328023E-4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13.477480171080629</v>
      </c>
      <c r="G642" s="3">
        <f t="shared" ref="G642" si="403">G643+G644+G649</f>
        <v>21.039963852610466</v>
      </c>
      <c r="H642" s="3">
        <f t="shared" ref="H642" si="404">H643+H644+H649</f>
        <v>24.34444901761357</v>
      </c>
      <c r="I642" s="3">
        <f t="shared" ref="I642" si="405">I643+I644+I649</f>
        <v>25.738836908173415</v>
      </c>
      <c r="J642" s="3">
        <f t="shared" ref="J642" si="406">J643+J644+J649</f>
        <v>25.522708156554856</v>
      </c>
      <c r="K642" s="3">
        <f t="shared" ref="K642" si="407">K643+K644+K649</f>
        <v>36.783409272027072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3.7980985185794469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11.343409170656662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15.007078259518501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16.076830816969252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16.154001048779897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26.999944804628914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9.6793816525011813</v>
      </c>
      <c r="G644" s="1">
        <f t="shared" ref="G644" si="408">SUM(G645:G648)</f>
        <v>9.6927028027202837</v>
      </c>
      <c r="H644" s="1">
        <f t="shared" ref="H644" si="409">SUM(H645:H648)</f>
        <v>9.3330232277367067</v>
      </c>
      <c r="I644" s="1">
        <f t="shared" ref="I644" si="410">SUM(I645:I648)</f>
        <v>9.6592661236643433</v>
      </c>
      <c r="J644" s="1">
        <f t="shared" ref="J644" si="411">SUM(J645:J648)</f>
        <v>9.3644933457750703</v>
      </c>
      <c r="K644" s="1">
        <f t="shared" ref="K644" si="412">SUM(K645:K648)</f>
        <v>9.7788984724697787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9.6793816525011813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9.6927028027202837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9.3330232277367067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9.6592661236643433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9.3568423888290067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9.7688904683524793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5.8467174794822512E-3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6.6137326321983351E-3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1.8042394665812476E-3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3.3942714851015322E-3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3.8518792335180932E-3</v>
      </c>
      <c r="H649" s="1">
        <f t="shared" ref="H649" si="414">SUM(H650:H651)</f>
        <v>4.3475303583633898E-3</v>
      </c>
      <c r="I649" s="1">
        <f t="shared" ref="I649" si="415">SUM(I650:I651)</f>
        <v>2.7399675398201498E-3</v>
      </c>
      <c r="J649" s="1">
        <f t="shared" ref="J649" si="416">SUM(J650:J651)</f>
        <v>4.213761999890122E-3</v>
      </c>
      <c r="K649" s="1">
        <f t="shared" ref="K649" si="417">SUM(K650:K651)</f>
        <v>4.5659949283789218E-3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3.8518792335180932E-3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4.3475303583633898E-3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2.7399675398201498E-3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1.3315251702604915E-3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9.6011405373776768E-4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2.8822368296296309E-3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3.6058808746411543E-3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0.34965034965035013</v>
      </c>
      <c r="G653" s="4">
        <f t="shared" si="418"/>
        <v>0.3496503496503503</v>
      </c>
      <c r="H653" s="4">
        <f t="shared" si="418"/>
        <v>0.34965034965035025</v>
      </c>
      <c r="I653" s="4">
        <f t="shared" si="418"/>
        <v>0.34965034965034952</v>
      </c>
      <c r="J653" s="4">
        <f t="shared" si="418"/>
        <v>0.3496503496503498</v>
      </c>
      <c r="K653" s="4">
        <f t="shared" si="418"/>
        <v>0.34965034965035025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0.59322033898305038</v>
      </c>
      <c r="G654" s="4">
        <f t="shared" si="419"/>
        <v>0.59322033898305115</v>
      </c>
      <c r="H654" s="4">
        <f t="shared" si="419"/>
        <v>0.59322033898305171</v>
      </c>
      <c r="I654" s="4">
        <f t="shared" si="419"/>
        <v>0.59322033898305104</v>
      </c>
      <c r="J654" s="4">
        <f t="shared" si="419"/>
        <v>0.59322033898305115</v>
      </c>
      <c r="K654" s="4">
        <f t="shared" si="419"/>
        <v>0.59322033898305115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0.6999999999999994</v>
      </c>
      <c r="K656" s="4">
        <f t="shared" si="419"/>
        <v>0.69999999999999951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0.62999999999999989</v>
      </c>
      <c r="K657" s="4">
        <f t="shared" si="419"/>
        <v>0.62999999999999956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0.85925925925925872</v>
      </c>
      <c r="H658" s="4">
        <f t="shared" si="420"/>
        <v>0.85925925925925883</v>
      </c>
      <c r="I658" s="4">
        <f t="shared" si="420"/>
        <v>0.8592592592592595</v>
      </c>
      <c r="J658" s="4">
        <f t="shared" si="420"/>
        <v>0.85925925925925928</v>
      </c>
      <c r="K658" s="4">
        <f t="shared" si="420"/>
        <v>0.85925925925925895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0.77599100986722713</v>
      </c>
      <c r="K659" s="4">
        <f t="shared" si="420"/>
        <v>0.77474195506982446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4.834297144750789E-3</v>
      </c>
      <c r="G660" s="3">
        <f t="shared" ref="G660:K660" si="421">SUM(G661,G665,G674)</f>
        <v>2.264518427744144E-2</v>
      </c>
      <c r="H660" s="3">
        <f t="shared" si="421"/>
        <v>4.1712693901986231E-2</v>
      </c>
      <c r="I660" s="3">
        <f t="shared" si="421"/>
        <v>0.19427163671957071</v>
      </c>
      <c r="J660" s="3">
        <f t="shared" si="421"/>
        <v>10.856401650430673</v>
      </c>
      <c r="K660" s="3">
        <f t="shared" si="421"/>
        <v>29.663384480652077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4.834297144750789E-3</v>
      </c>
      <c r="G661" s="1">
        <f>[1]Other_transformation!C$28</f>
        <v>2.264518427744144E-2</v>
      </c>
      <c r="H661" s="1">
        <f>[1]Other_transformation!D$28</f>
        <v>4.1712693901986231E-2</v>
      </c>
      <c r="I661" s="1">
        <f>[1]Other_transformation!E$28</f>
        <v>0.19427163671957071</v>
      </c>
      <c r="J661" s="1">
        <f>[1]Other_transformation!F$28</f>
        <v>10.856401650430673</v>
      </c>
      <c r="K661" s="1">
        <f>[1]Other_transformation!G$28</f>
        <v>29.598571383899067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4.834297144750789E-3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2.264518427744144E-2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4.1712693901986231E-2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0.19419965397882238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10.502535580036456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25.771613525392883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7.1982740748317655E-5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0.28217229223332807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3.7541227303155722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7.1693778160889246E-2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7.2835128190612719E-2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6.1838615175851083E-2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1.4225591197323736E-3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6.041605605611871E-2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6.1838615175851083E-2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1.4225591197323736E-3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6.041605605611871E-2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2.9744815771580468E-3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3.9187896925435995E-4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2.5826026079036868E-3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7.0573680945266977E-3</v>
      </c>
      <c r="G677" s="3">
        <f t="shared" ref="G677:K677" si="433">SUM(G678,G682,G684,G693)</f>
        <v>3.2629948526572645E-2</v>
      </c>
      <c r="H677" s="3">
        <f t="shared" si="433"/>
        <v>5.8957871239556571E-2</v>
      </c>
      <c r="I677" s="3">
        <f t="shared" si="433"/>
        <v>0.26612552975283649</v>
      </c>
      <c r="J677" s="3">
        <f t="shared" si="433"/>
        <v>13.998158734815568</v>
      </c>
      <c r="K677" s="3">
        <f t="shared" si="433"/>
        <v>36.182460538581118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7.0573680945266977E-3</v>
      </c>
      <c r="G678" s="1">
        <f t="shared" ref="G678:K678" si="434">SUM(G679:G681)</f>
        <v>3.2629948526572645E-2</v>
      </c>
      <c r="H678" s="1">
        <f t="shared" si="434"/>
        <v>5.8957871239556571E-2</v>
      </c>
      <c r="I678" s="1">
        <f t="shared" si="434"/>
        <v>0.26612552975283649</v>
      </c>
      <c r="J678" s="1">
        <f t="shared" si="434"/>
        <v>13.987445871412218</v>
      </c>
      <c r="K678" s="1">
        <f t="shared" si="434"/>
        <v>36.079830561981389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7.0573680945266977E-3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3.2629948526572645E-2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5.8957871239556571E-2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0.26602692325866073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13.551658812950262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31.428796982186423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9.8606494175777675E-5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0.36409328030106841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4.5781984516043552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7.1693778160889246E-2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7.2835128190612719E-2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1.0712863403351274E-2</v>
      </c>
      <c r="K682" s="1">
        <f t="shared" si="441"/>
        <v>8.0927920211791814E-3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1.0712863403351274E-2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8.0927920211791814E-3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8.9431289846044204E-2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1.8717883154373335E-3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8.7559501530606876E-2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8.9431289846044204E-2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1.8717883154373335E-3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8.7559501530606876E-2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5.1058947324992563E-3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6.5313161542393289E-4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4.4527631170753236E-3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0.68500000000000016</v>
      </c>
      <c r="G697" s="4">
        <f t="shared" ref="G697:K697" si="450">IFERROR(G662/G679,"-")</f>
        <v>0.69400000000000073</v>
      </c>
      <c r="H697" s="4">
        <f t="shared" si="450"/>
        <v>0.70749999999999924</v>
      </c>
      <c r="I697" s="4">
        <f t="shared" si="450"/>
        <v>0.7300000000000002</v>
      </c>
      <c r="J697" s="4">
        <f t="shared" si="450"/>
        <v>0.77500000000000024</v>
      </c>
      <c r="K697" s="4">
        <f t="shared" si="450"/>
        <v>0.82000000000000051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0.72999999999999954</v>
      </c>
      <c r="J698" s="4">
        <f t="shared" si="452"/>
        <v>0.77500000000000013</v>
      </c>
      <c r="K698" s="4">
        <f t="shared" si="452"/>
        <v>0.82000000000000017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0.9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0.76000000000000012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0.68999999999999961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0.60000000000000031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0.57999999999999985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1.1764769297416189</v>
      </c>
      <c r="G704" s="1">
        <f>[1]Other_transformation!C$39</f>
        <v>4.5449651559605151</v>
      </c>
      <c r="H704" s="1">
        <f>[1]Other_transformation!D$39</f>
        <v>3.2639768000016423</v>
      </c>
      <c r="I704" s="1">
        <f>[1]Other_transformation!E$39</f>
        <v>2.8905467689871629</v>
      </c>
      <c r="J704" s="1">
        <f>[1]Other_transformation!F$39</f>
        <v>4.3408933076988463</v>
      </c>
      <c r="K704" s="1">
        <f>[1]Other_transformation!G$39</f>
        <v>7.740987820849667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1.2890771077633085</v>
      </c>
      <c r="G705" s="1">
        <f>[1]Other_transformation!C$38</f>
        <v>4.9799621140189521</v>
      </c>
      <c r="H705" s="1">
        <f>[1]Other_transformation!D$38</f>
        <v>3.5763708295382566</v>
      </c>
      <c r="I705" s="1">
        <f>[1]Other_transformation!E$38</f>
        <v>3.1671999464017473</v>
      </c>
      <c r="J705" s="1">
        <f>[1]Other_transformation!F$38</f>
        <v>4.7563586235613542</v>
      </c>
      <c r="K705" s="1">
        <f>[1]Other_transformation!G$38</f>
        <v>8.4818749429480444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0.91265054871925899</v>
      </c>
      <c r="G706" s="14">
        <f t="shared" si="456"/>
        <v>0.91265054871925844</v>
      </c>
      <c r="H706" s="14">
        <f t="shared" si="456"/>
        <v>0.91265054871925921</v>
      </c>
      <c r="I706" s="14">
        <f t="shared" si="456"/>
        <v>0.91265054871925921</v>
      </c>
      <c r="J706" s="14">
        <f t="shared" si="456"/>
        <v>0.91265054871925833</v>
      </c>
      <c r="K706" s="14">
        <f t="shared" si="456"/>
        <v>0.9126505487192591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5.9796637303618629</v>
      </c>
      <c r="G707" s="17" cm="1">
        <f t="array" ref="G707">SUMPRODUCT(("CT_CWODPLT"=[1]OUT_SyntheticFuels!$C$4:$C$1000)*1,("Var_Fout"=[1]OUT_SyntheticFuels!$B$4:$B$1000)*1,[1]OUT_SyntheticFuels!F$4:F$1000)</f>
        <v>6.9696882653084771</v>
      </c>
      <c r="H707" s="17" cm="1">
        <f t="array" ref="H707">SUMPRODUCT(("CT_CWODPLT"=[1]OUT_SyntheticFuels!$C$4:$C$1000)*1,("Var_Fout"=[1]OUT_SyntheticFuels!$B$4:$B$1000)*1,[1]OUT_SyntheticFuels!G$4:G$1000)</f>
        <v>6.8396408864943359</v>
      </c>
      <c r="I707" s="17" cm="1">
        <f t="array" ref="I707">SUMPRODUCT(("CT_CWODPLT"=[1]OUT_SyntheticFuels!$C$4:$C$1000)*1,("Var_Fout"=[1]OUT_SyntheticFuels!$B$4:$B$1000)*1,[1]OUT_SyntheticFuels!H$4:H$1000)</f>
        <v>7.106886138191796</v>
      </c>
      <c r="J707" s="17" cm="1">
        <f t="array" ref="J707">SUMPRODUCT(("CT_CWODPLT"=[1]OUT_SyntheticFuels!$C$4:$C$1000)*1,("Var_Fout"=[1]OUT_SyntheticFuels!$B$4:$B$1000)*1,[1]OUT_SyntheticFuels!I$4:I$1000)</f>
        <v>7.4625757772813728</v>
      </c>
      <c r="K707" s="17" cm="1">
        <f t="array" ref="K707">SUMPRODUCT(("CT_CWODPLT"=[1]OUT_SyntheticFuels!$C$4:$C$1000)*1,("Var_Fout"=[1]OUT_SyntheticFuels!$B$4:$B$1000)*1,[1]OUT_SyntheticFuels!J$4:J$1000)</f>
        <v>7.5930247176592074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5.9796637303618629</v>
      </c>
      <c r="G708" s="18">
        <f t="shared" ref="G708:K708" si="457">G707</f>
        <v>6.9696882653084771</v>
      </c>
      <c r="H708" s="18">
        <f t="shared" si="457"/>
        <v>6.8396408864943359</v>
      </c>
      <c r="I708" s="18">
        <f t="shared" si="457"/>
        <v>7.106886138191796</v>
      </c>
      <c r="J708" s="18">
        <f t="shared" si="457"/>
        <v>7.4625757772813728</v>
      </c>
      <c r="K708" s="18">
        <f t="shared" si="457"/>
        <v>7.5930247176592074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7.1186472980498428</v>
      </c>
      <c r="G709" s="17" cm="1">
        <f t="array" ref="G709">SUMPRODUCT(("CT_CWODPLT"=[1]OUT_SyntheticFuels!$C$4:$C$1000)*1,("Var_Fin"=[1]OUT_SyntheticFuels!$B$4:$B$1000)*1,[1]OUT_SyntheticFuels!F$4:F$1000)</f>
        <v>8.2972479348910415</v>
      </c>
      <c r="H709" s="17" cm="1">
        <f t="array" ref="H709">SUMPRODUCT(("CT_CWODPLT"=[1]OUT_SyntheticFuels!$C$4:$C$1000)*1,("Var_Fin"=[1]OUT_SyntheticFuels!$B$4:$B$1000)*1,[1]OUT_SyntheticFuels!G$4:G$1000)</f>
        <v>8.1424296267789646</v>
      </c>
      <c r="I709" s="17" cm="1">
        <f t="array" ref="I709">SUMPRODUCT(("CT_CWODPLT"=[1]OUT_SyntheticFuels!$C$4:$C$1000)*1,("Var_Fin"=[1]OUT_SyntheticFuels!$B$4:$B$1000)*1,[1]OUT_SyntheticFuels!H$4:H$1000)</f>
        <v>8.4605787359426134</v>
      </c>
      <c r="J709" s="17" cm="1">
        <f t="array" ref="J709">SUMPRODUCT(("CT_CWODPLT"=[1]OUT_SyntheticFuels!$C$4:$C$1000)*1,("Var_Fin"=[1]OUT_SyntheticFuels!$B$4:$B$1000)*1,[1]OUT_SyntheticFuels!I$4:I$1000)</f>
        <v>8.884018782477817</v>
      </c>
      <c r="K709" s="17" cm="1">
        <f t="array" ref="K709">SUMPRODUCT(("CT_CWODPLT"=[1]OUT_SyntheticFuels!$C$4:$C$1000)*1,("Var_Fin"=[1]OUT_SyntheticFuels!$B$4:$B$1000)*1,[1]OUT_SyntheticFuels!J$4:J$1000)</f>
        <v>9.0393151400704852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7.1186472980498428</v>
      </c>
      <c r="G710" s="18">
        <f t="shared" si="458"/>
        <v>8.2972479348910415</v>
      </c>
      <c r="H710" s="18">
        <f t="shared" si="458"/>
        <v>8.1424296267789646</v>
      </c>
      <c r="I710" s="18">
        <f t="shared" si="458"/>
        <v>8.4605787359426134</v>
      </c>
      <c r="J710" s="18">
        <f t="shared" si="458"/>
        <v>8.884018782477817</v>
      </c>
      <c r="K710" s="18">
        <f t="shared" si="458"/>
        <v>9.0393151400704852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0.8399999999999993</v>
      </c>
      <c r="G711" s="14">
        <f t="shared" si="459"/>
        <v>0.8400000000000003</v>
      </c>
      <c r="H711" s="14">
        <f t="shared" si="459"/>
        <v>0.84000000000000064</v>
      </c>
      <c r="I711" s="14">
        <f t="shared" si="459"/>
        <v>0.84000000000000008</v>
      </c>
      <c r="J711" s="14">
        <f t="shared" si="459"/>
        <v>0.84000000000000075</v>
      </c>
      <c r="K711" s="14">
        <f t="shared" si="459"/>
        <v>0.84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4.1688946703114773</v>
      </c>
      <c r="K712" s="17">
        <f t="shared" si="460"/>
        <v>10.936729976141088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6.4429539385611875E-3</v>
      </c>
      <c r="K713" s="18">
        <f t="shared" si="461"/>
        <v>5.0760948929758111E-3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6.4429539385611875E-3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5.0760948929758111E-3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4.1624517163729164</v>
      </c>
      <c r="K715" s="18">
        <f t="shared" si="463"/>
        <v>10.931653881248112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3.3371593059102591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10.13973267817865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0.31332293802783967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0.79191979870985296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0.51196947243481794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1.4043596100420894E-6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7.0923897908343774</v>
      </c>
      <c r="K719" s="17">
        <f t="shared" si="465"/>
        <v>18.620207374643698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7.0923897908343774</v>
      </c>
      <c r="K720" s="18">
        <f t="shared" si="467"/>
        <v>18.620207374643698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8.3674726474820584E-3</v>
      </c>
      <c r="K721" s="18">
        <f t="shared" si="469"/>
        <v>6.5923310298387243E-3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8.3674726474820584E-3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6.5923310298387243E-3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7.0840223181868955</v>
      </c>
      <c r="K723" s="18">
        <f t="shared" si="470"/>
        <v>18.613615043613859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5.75371357150145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17.482298624147127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0.44760419718262839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1.1313139981569333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0.88270454950281696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2.4213097979952636E-6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0.77000000000000035</v>
      </c>
      <c r="K728" s="14">
        <f t="shared" si="472"/>
        <v>0.76999999999999902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0.58000094450989792</v>
      </c>
      <c r="K729" s="16">
        <f t="shared" si="474"/>
        <v>0.57999997003673853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0.69999999999999951</v>
      </c>
      <c r="K730" s="16">
        <f t="shared" si="475"/>
        <v>0.69999999999999962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0.58000094450989814</v>
      </c>
      <c r="K731" s="16">
        <f t="shared" si="476"/>
        <v>0.57999996993562597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0.30562729542496547</v>
      </c>
      <c r="K732" s="17">
        <f t="shared" ref="K732" si="481">K733</f>
        <v>0.8019725195433075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0.30562729542496547</v>
      </c>
      <c r="K733" s="18">
        <f t="shared" ref="K733" si="486">SUM(K737,K739)</f>
        <v>0.8019725195433075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0.2531185515269857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0.62523979429161969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5.2500700325639249E-2</v>
      </c>
      <c r="K735" s="18">
        <f>K733-K734-K736</f>
        <v>0.1766860088722467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8.0435723405185447E-6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4.6716379441109492E-5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3.6338260213485037E-4</v>
      </c>
      <c r="K737" s="18">
        <f t="shared" ref="K737" si="492">K738</f>
        <v>2.8629175196383575E-4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3.6338260213485037E-4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2.8629175196383575E-4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0.30526391282283061</v>
      </c>
      <c r="K739" s="18">
        <f t="shared" ref="K739" si="499">SUM(K740:K742)</f>
        <v>0.80168622779134369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0.24461337877881317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0.74324244370699177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2.3123232826454572E-2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5.8443681144787166E-2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3.752730121756287E-2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1.0293956476115085E-7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3.0095112340861583E-4</v>
      </c>
      <c r="K743" s="18">
        <f t="shared" si="500"/>
        <v>2.2320090993540557E-4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3.0095112340861583E-4</v>
      </c>
      <c r="K744" s="18">
        <f t="shared" si="501"/>
        <v>2.2320090993540557E-4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0.25281760040357709</v>
      </c>
      <c r="K745" s="18">
        <f t="shared" si="504"/>
        <v>0.62501659338168425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0.20258721994880241</v>
      </c>
      <c r="K746" s="18">
        <f t="shared" si="505"/>
        <v>0.57945221474270925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1.9150512036286295E-2</v>
      </c>
      <c r="K747" s="18">
        <f t="shared" si="506"/>
        <v>4.5564298384464109E-2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3.1079868418488373E-2</v>
      </c>
      <c r="K748" s="18">
        <f t="shared" si="507"/>
        <v>8.0254510880725002E-8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6.2421915135903083E-5</v>
      </c>
      <c r="K749" s="18">
        <f t="shared" si="508"/>
        <v>6.3074165005477787E-5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6.2421915135903083E-5</v>
      </c>
      <c r="K750" s="18">
        <f t="shared" si="509"/>
        <v>6.3074165005477787E-5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5.2438278410503338E-2</v>
      </c>
      <c r="K751" s="18">
        <f t="shared" si="512"/>
        <v>0.17662293470724122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4.2019721036537727E-2</v>
      </c>
      <c r="K752" s="18">
        <f t="shared" si="513"/>
        <v>0.16374693372015522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3.9721122273901127E-3</v>
      </c>
      <c r="K753" s="18">
        <f t="shared" si="514"/>
        <v>1.287597830802854E-2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6.4464451465754994E-3</v>
      </c>
      <c r="K754" s="18">
        <f t="shared" si="515"/>
        <v>2.2679057460785896E-8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9.563590331463496E-9</v>
      </c>
      <c r="K755" s="18">
        <f t="shared" si="516"/>
        <v>1.6677022952380994E-8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9.563590331463496E-9</v>
      </c>
      <c r="K756" s="18">
        <f t="shared" si="517"/>
        <v>1.6677022952380994E-8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8.034008750187081E-6</v>
      </c>
      <c r="K757" s="18">
        <f t="shared" si="520"/>
        <v>4.6699702418157108E-5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6.4377934730280147E-6</v>
      </c>
      <c r="K758" s="18">
        <f t="shared" si="521"/>
        <v>4.3295244127225086E-5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6.0856277816293299E-7</v>
      </c>
      <c r="K759" s="18">
        <f t="shared" si="522"/>
        <v>3.4044522945123873E-6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9.8765249899613313E-7</v>
      </c>
      <c r="K760" s="18">
        <f t="shared" si="523"/>
        <v>5.9964196399436557E-12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142.21744676794364</v>
      </c>
      <c r="G761" s="17">
        <f t="shared" si="526"/>
        <v>140.22143773033812</v>
      </c>
      <c r="H761" s="17">
        <f t="shared" si="526"/>
        <v>140.92872252725724</v>
      </c>
      <c r="I761" s="17">
        <f t="shared" si="526"/>
        <v>144.33622638677673</v>
      </c>
      <c r="J761" s="17">
        <f t="shared" si="526"/>
        <v>146.87175910387566</v>
      </c>
      <c r="K761" s="17">
        <f t="shared" si="526"/>
        <v>143.71882892651965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60.070012993084504</v>
      </c>
      <c r="G762" s="18">
        <f>[1]Industry!C$11</f>
        <v>62.339607064726934</v>
      </c>
      <c r="H762" s="18">
        <f>[1]Industry!D$11</f>
        <v>63.818174120077309</v>
      </c>
      <c r="I762" s="18">
        <f>[1]Industry!E$11</f>
        <v>66.02994487398287</v>
      </c>
      <c r="J762" s="18">
        <f>[1]Industry!F$11</f>
        <v>68.809089006685028</v>
      </c>
      <c r="K762" s="18">
        <f>[1]Industry!G$11</f>
        <v>73.027737371703836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11.646942557560976</v>
      </c>
      <c r="G763" s="1">
        <f t="shared" si="528"/>
        <v>12.25898484222806</v>
      </c>
      <c r="H763" s="1">
        <f t="shared" si="528"/>
        <v>12.445323961807844</v>
      </c>
      <c r="I763" s="1">
        <f t="shared" si="528"/>
        <v>12.678980707389634</v>
      </c>
      <c r="J763" s="1">
        <f t="shared" si="528"/>
        <v>13.075836542227023</v>
      </c>
      <c r="K763" s="1">
        <f>K762-K764-K765</f>
        <v>13.045075690760839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0.35967278335253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0.45106751949834989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0.80294330380183709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1.2290111323962554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1.1866788081931943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1.5204965575718452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49.629554703000522</v>
      </c>
      <c r="H765" s="1">
        <f>[1]Industry!D$11-[1]Industry!D$33</f>
        <v>50.569906854467625</v>
      </c>
      <c r="I765" s="1">
        <f>[1]Industry!E$11-[1]Industry!E$33</f>
        <v>52.121953034196984</v>
      </c>
      <c r="J765" s="1">
        <f>[1]Industry!F$11-[1]Industry!F$33</f>
        <v>54.546573656264812</v>
      </c>
      <c r="K765" s="1">
        <f>[1]Industry!G$11-[1]Industry!G$33</f>
        <v>58.46216512337115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11.627817327324944</v>
      </c>
      <c r="G766" s="1">
        <f t="shared" ref="G766:K766" si="529">SUM(G769,G774)</f>
        <v>7.9410648025514536</v>
      </c>
      <c r="H766" s="1">
        <f t="shared" si="529"/>
        <v>7.9225436041020014</v>
      </c>
      <c r="I766" s="1">
        <f t="shared" si="529"/>
        <v>6.4849988119187882</v>
      </c>
      <c r="J766" s="1">
        <f t="shared" si="529"/>
        <v>3.3878331766210859</v>
      </c>
      <c r="K766" s="1">
        <f t="shared" si="529"/>
        <v>0.25200225196065695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8.8978080584772599</v>
      </c>
      <c r="G767" s="1">
        <f t="shared" ref="G767:K767" si="530">SUM(G771,G775)</f>
        <v>7.9369926366301682</v>
      </c>
      <c r="H767" s="1">
        <f t="shared" si="530"/>
        <v>7.912803666106063</v>
      </c>
      <c r="I767" s="1">
        <f t="shared" si="530"/>
        <v>6.4791683300586307</v>
      </c>
      <c r="J767" s="1">
        <f t="shared" si="530"/>
        <v>3.3783946695806826</v>
      </c>
      <c r="K767" s="1">
        <f t="shared" si="530"/>
        <v>0.25200225196065695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2.730009268847684</v>
      </c>
      <c r="G768" s="1">
        <f t="shared" ref="G768:K768" si="531">G773</f>
        <v>4.0721659212856025E-3</v>
      </c>
      <c r="H768" s="1">
        <f t="shared" si="531"/>
        <v>9.7399379959386273E-3</v>
      </c>
      <c r="I768" s="1">
        <f t="shared" si="531"/>
        <v>5.8304818601579139E-3</v>
      </c>
      <c r="J768" s="1">
        <f t="shared" si="531"/>
        <v>9.4385070404031414E-3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11.627817327324944</v>
      </c>
      <c r="G769" s="1">
        <f t="shared" ref="G769:K769" si="532">SUM(G770,G772)</f>
        <v>7.9410648025514536</v>
      </c>
      <c r="H769" s="1">
        <f t="shared" si="532"/>
        <v>7.9174335743806585</v>
      </c>
      <c r="I769" s="1">
        <f t="shared" si="532"/>
        <v>6.266651574834782</v>
      </c>
      <c r="J769" s="1">
        <f t="shared" si="532"/>
        <v>3.1054717958801579</v>
      </c>
      <c r="K769" s="1">
        <f t="shared" si="532"/>
        <v>4.1022855176841497E-6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8.8978080584772599</v>
      </c>
      <c r="G770" s="1">
        <f>[1]Industry!C$34</f>
        <v>7.9369926366301682</v>
      </c>
      <c r="H770" s="1">
        <f>[1]Industry!D$34</f>
        <v>7.9076936363847201</v>
      </c>
      <c r="I770" s="1">
        <f>[1]Industry!E$34</f>
        <v>6.2608210929746244</v>
      </c>
      <c r="J770" s="1">
        <f>[1]Industry!F$34</f>
        <v>3.0960332888397546</v>
      </c>
      <c r="K770" s="1">
        <f>[1]Industry!G$34</f>
        <v>4.1022855176841497E-6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8.8978080584772599</v>
      </c>
      <c r="G771" s="1">
        <f t="shared" ref="G771:K771" si="533">G770</f>
        <v>7.9369926366301682</v>
      </c>
      <c r="H771" s="1">
        <f t="shared" si="533"/>
        <v>7.9076936363847201</v>
      </c>
      <c r="I771" s="1">
        <f t="shared" si="533"/>
        <v>6.2608210929746244</v>
      </c>
      <c r="J771" s="1">
        <f t="shared" si="533"/>
        <v>3.0960332888397546</v>
      </c>
      <c r="K771" s="1">
        <f t="shared" si="533"/>
        <v>4.1022855176841497E-6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2.730009268847684</v>
      </c>
      <c r="G772" s="1">
        <f>[1]Industry!C$35</f>
        <v>4.0721659212856025E-3</v>
      </c>
      <c r="H772" s="1">
        <f>[1]Industry!D$35</f>
        <v>9.7399379959386273E-3</v>
      </c>
      <c r="I772" s="1">
        <f>[1]Industry!E$35</f>
        <v>5.8304818601579139E-3</v>
      </c>
      <c r="J772" s="1">
        <f>[1]Industry!F$35</f>
        <v>9.4385070404031414E-3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2.730009268847684</v>
      </c>
      <c r="G773" s="1">
        <f t="shared" ref="G773:K773" si="534">G772</f>
        <v>4.0721659212856025E-3</v>
      </c>
      <c r="H773" s="1">
        <f t="shared" si="534"/>
        <v>9.7399379959386273E-3</v>
      </c>
      <c r="I773" s="1">
        <f t="shared" si="534"/>
        <v>5.8304818601579139E-3</v>
      </c>
      <c r="J773" s="1">
        <f t="shared" si="534"/>
        <v>9.4385070404031414E-3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5.1100297213431314E-3</v>
      </c>
      <c r="I774" s="1">
        <f>[1]Industry!E$36</f>
        <v>0.21834723708400616</v>
      </c>
      <c r="J774" s="1">
        <f>[1]Industry!F$36</f>
        <v>0.28236138074092781</v>
      </c>
      <c r="K774" s="1">
        <f>[1]Industry!G$36</f>
        <v>0.25199814967513928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5.1100297213431314E-3</v>
      </c>
      <c r="I775" s="1">
        <f t="shared" si="535"/>
        <v>0.21834723708400616</v>
      </c>
      <c r="J775" s="1">
        <f t="shared" si="535"/>
        <v>0.28236138074092781</v>
      </c>
      <c r="K775" s="1">
        <f t="shared" si="535"/>
        <v>0.25199814967513928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35.9891003037812</v>
      </c>
      <c r="G776" s="1">
        <f>SUM([1]Industry!C$37:C$39)</f>
        <v>32.374696002976634</v>
      </c>
      <c r="H776" s="1">
        <f>SUM([1]Industry!D$37:D$39)</f>
        <v>37.840229652944274</v>
      </c>
      <c r="I776" s="1">
        <f>SUM([1]Industry!E$37:E$39)</f>
        <v>31.563796847565925</v>
      </c>
      <c r="J776" s="1">
        <f>SUM([1]Industry!F$37:F$39)</f>
        <v>21.497063117231122</v>
      </c>
      <c r="K776" s="1">
        <f>SUM([1]Industry!G$37:G$39)</f>
        <v>13.852151001835253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35.517105390969519</v>
      </c>
      <c r="G777" s="1">
        <f>SUM([1]Industry!C$37:C$38)-G778</f>
        <v>31.802042897918572</v>
      </c>
      <c r="H777" s="1">
        <f>SUM([1]Industry!D$37:D$38)-H778</f>
        <v>34.702047876590584</v>
      </c>
      <c r="I777" s="1">
        <f>SUM([1]Industry!E$37:E$38)-I778</f>
        <v>24.457791065291008</v>
      </c>
      <c r="J777" s="1">
        <f>SUM([1]Industry!F$37:F$38)-J778</f>
        <v>14.390910618812212</v>
      </c>
      <c r="K777" s="1">
        <f>SUM([1]Industry!G$37:G$38)-K778</f>
        <v>6.745961055889282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3.5262382037818264E-2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2.0579576414173635E-2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0.47199491281168093</v>
      </c>
      <c r="G779" s="1">
        <f t="shared" si="540"/>
        <v>0.57265310505806255</v>
      </c>
      <c r="H779" s="1">
        <f t="shared" si="540"/>
        <v>3.1381817763536901</v>
      </c>
      <c r="I779" s="1">
        <f t="shared" si="540"/>
        <v>7.1060057822749165</v>
      </c>
      <c r="J779" s="1">
        <f t="shared" si="540"/>
        <v>7.1061524984189095</v>
      </c>
      <c r="K779" s="1">
        <f t="shared" si="540"/>
        <v>7.106189945945971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35.247340923434095</v>
      </c>
      <c r="G780" s="1">
        <f>[1]Industry!C$37</f>
        <v>31.82150932309915</v>
      </c>
      <c r="H780" s="1">
        <f>[1]Industry!D$37</f>
        <v>31.853696341590755</v>
      </c>
      <c r="I780" s="1">
        <f>[1]Industry!E$37</f>
        <v>21.619645969546365</v>
      </c>
      <c r="J780" s="1">
        <f>[1]Industry!F$37</f>
        <v>10.23274504831644</v>
      </c>
      <c r="K780" s="1">
        <f>[1]Industry!G$37</f>
        <v>2.6241437348313301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35.212381080269921</v>
      </c>
      <c r="G781" s="1">
        <f>[1]Industry!C$37*G777/SUM(G777:G778)</f>
        <v>31.800930466555904</v>
      </c>
      <c r="H781" s="1">
        <f>[1]Industry!D$37*H777/SUM(H777:H778)</f>
        <v>31.853696341590755</v>
      </c>
      <c r="I781" s="1">
        <f>[1]Industry!E$37*I777/SUM(I777:I778)</f>
        <v>21.619645969546362</v>
      </c>
      <c r="J781" s="1">
        <f>[1]Industry!F$37*J777/SUM(J777:J778)</f>
        <v>10.23274504831644</v>
      </c>
      <c r="K781" s="1">
        <f>[1]Industry!G$37*K777/SUM(K777:K778)</f>
        <v>2.6241437348313301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3.4959843164173776E-2</v>
      </c>
      <c r="G782" s="1">
        <f t="shared" ref="G782:K782" si="545">G780-G781</f>
        <v>2.0578856543245649E-2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0.74175938034710853</v>
      </c>
      <c r="G783" s="1">
        <f t="shared" ref="G783:K783" si="546">SUM(G784:G786)</f>
        <v>0.55318667987748249</v>
      </c>
      <c r="H783" s="1">
        <f t="shared" si="546"/>
        <v>5.9865333113535195</v>
      </c>
      <c r="I783" s="1">
        <f t="shared" si="546"/>
        <v>9.9441508780195562</v>
      </c>
      <c r="J783" s="1">
        <f t="shared" si="546"/>
        <v>11.264318068914683</v>
      </c>
      <c r="K783" s="1">
        <f t="shared" si="546"/>
        <v>11.228007267003921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0.30472431069960249</v>
      </c>
      <c r="G784" s="1">
        <f>[1]Industry!C$38*G777/SUM(G777:G778)</f>
        <v>1.1124313626642208E-3</v>
      </c>
      <c r="H784" s="1">
        <f>[1]Industry!D$38*H777/SUM(H777:H778)</f>
        <v>2.8483515349998285</v>
      </c>
      <c r="I784" s="1">
        <f>[1]Industry!E$38*I777/SUM(I777:I778)</f>
        <v>2.8381450957446419</v>
      </c>
      <c r="J784" s="1">
        <f>[1]Industry!F$38*J777/SUM(J777:J778)</f>
        <v>4.1581655704957718</v>
      </c>
      <c r="K784" s="1">
        <f>[1]Industry!G$38*K777/SUM(K777:K778)</f>
        <v>4.1218173210579518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3.0253887364461995E-4</v>
      </c>
      <c r="G785" s="1">
        <f>[1]Industry!C$38-G784</f>
        <v>7.1987093115243733E-7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0.43673253077386148</v>
      </c>
      <c r="G786" s="1">
        <f>[1]Industry!C$39</f>
        <v>0.55207352864388715</v>
      </c>
      <c r="H786" s="1">
        <f>[1]Industry!D$39</f>
        <v>3.138181776353691</v>
      </c>
      <c r="I786" s="1">
        <f>[1]Industry!E$39</f>
        <v>7.1060057822749148</v>
      </c>
      <c r="J786" s="1">
        <f>[1]Industry!F$39</f>
        <v>7.1061524984189113</v>
      </c>
      <c r="K786" s="1">
        <f>[1]Industry!G$39</f>
        <v>7.1061899459459701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3.5600094255994565</v>
      </c>
      <c r="G787" s="1">
        <f>[1]Industry!C$18</f>
        <v>3.4647258257646949</v>
      </c>
      <c r="H787" s="1">
        <f>[1]Industry!D$18</f>
        <v>5.6035527598821876E-2</v>
      </c>
      <c r="I787" s="1">
        <f>[1]Industry!E$18</f>
        <v>5.0733101326496249E-3</v>
      </c>
      <c r="J787" s="1">
        <f>[1]Industry!F$18</f>
        <v>7.6935207567781364E-3</v>
      </c>
      <c r="K787" s="1">
        <f>[1]Industry!G$18</f>
        <v>2.23394038220556E-3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3.5600094255994565</v>
      </c>
      <c r="G788" s="1">
        <f t="shared" ref="G788:K788" si="549">G787</f>
        <v>3.4647258257646949</v>
      </c>
      <c r="H788" s="1">
        <f t="shared" si="549"/>
        <v>5.6035527598821876E-2</v>
      </c>
      <c r="I788" s="1">
        <f t="shared" si="549"/>
        <v>5.0733101326496249E-3</v>
      </c>
      <c r="J788" s="1">
        <f t="shared" si="549"/>
        <v>7.6935207567781364E-3</v>
      </c>
      <c r="K788" s="1">
        <f t="shared" si="549"/>
        <v>2.23394038220556E-3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12.728651278537999</v>
      </c>
      <c r="G789" s="1">
        <f>[1]Industry!C$19</f>
        <v>13.638437558794802</v>
      </c>
      <c r="H789" s="1">
        <f>[1]Industry!D$19</f>
        <v>13.373283037560592</v>
      </c>
      <c r="I789" s="1">
        <f>[1]Industry!E$19</f>
        <v>17.597660189684632</v>
      </c>
      <c r="J789" s="1">
        <f>[1]Industry!F$19</f>
        <v>20.656190762280936</v>
      </c>
      <c r="K789" s="1">
        <f>[1]Industry!G$19</f>
        <v>27.262781783926638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4.3556062658109589</v>
      </c>
      <c r="G790" s="1">
        <f t="shared" ref="G790:K790" si="552">SUM(G791:G799)</f>
        <v>5.850258056285953</v>
      </c>
      <c r="H790" s="1">
        <f t="shared" si="552"/>
        <v>6.0513918946614105</v>
      </c>
      <c r="I790" s="1">
        <f t="shared" si="552"/>
        <v>9.1387883483420129</v>
      </c>
      <c r="J790" s="1">
        <f t="shared" si="552"/>
        <v>10.360714170510967</v>
      </c>
      <c r="K790" s="1">
        <f t="shared" si="552"/>
        <v>14.680494142027156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0.9294804743630779</v>
      </c>
      <c r="G791" s="1">
        <f t="shared" ref="G791:K791" si="555">G233</f>
        <v>2.0598278469626319</v>
      </c>
      <c r="H791" s="1">
        <f t="shared" si="555"/>
        <v>7.8796633887880538E-2</v>
      </c>
      <c r="I791" s="1">
        <f t="shared" si="555"/>
        <v>1.2822649332758012</v>
      </c>
      <c r="J791" s="1">
        <f t="shared" si="555"/>
        <v>4.0977209845040365E-2</v>
      </c>
      <c r="K791" s="1">
        <f t="shared" si="555"/>
        <v>2.0256537092180948E-2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0.82980406269377893</v>
      </c>
      <c r="G792" s="1">
        <f t="shared" ref="G792:K792" si="556">G239</f>
        <v>0.11577678445416331</v>
      </c>
      <c r="H792" s="1">
        <f t="shared" si="556"/>
        <v>8.0395259956429432E-2</v>
      </c>
      <c r="I792" s="1">
        <f t="shared" si="556"/>
        <v>8.8904608211958558E-2</v>
      </c>
      <c r="J792" s="1">
        <f t="shared" si="556"/>
        <v>0.10749916148391336</v>
      </c>
      <c r="K792" s="1">
        <f t="shared" si="556"/>
        <v>6.1968329664883061E-2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4.2225581912441461E-2</v>
      </c>
      <c r="K793" s="1">
        <f t="shared" si="557"/>
        <v>3.585947945567932E-2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2.5355755210332378E-3</v>
      </c>
      <c r="J794" s="1">
        <f t="shared" si="558"/>
        <v>1.4053004213752133E-2</v>
      </c>
      <c r="K794" s="1">
        <f t="shared" si="558"/>
        <v>2.3936842404877097E-3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1.9348849701901314</v>
      </c>
      <c r="G795" s="1">
        <f t="shared" ref="G795:K795" si="559">G272</f>
        <v>1.8588618503640459</v>
      </c>
      <c r="H795" s="1">
        <f t="shared" si="559"/>
        <v>2.5503921344847638</v>
      </c>
      <c r="I795" s="1">
        <f t="shared" si="559"/>
        <v>2.2434329457015778</v>
      </c>
      <c r="J795" s="1">
        <f t="shared" si="559"/>
        <v>0.29378116952774525</v>
      </c>
      <c r="K795" s="1">
        <f t="shared" si="559"/>
        <v>1.8663259534985599E-3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1.2288431586995325</v>
      </c>
      <c r="K796" s="1">
        <f t="shared" si="560"/>
        <v>2.008974342251872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0.66143675856397133</v>
      </c>
      <c r="G797" s="1">
        <f t="shared" ref="G797:K797" si="561">G281</f>
        <v>1.8157915745051119</v>
      </c>
      <c r="H797" s="1">
        <f t="shared" si="561"/>
        <v>3.3418078663323363</v>
      </c>
      <c r="I797" s="1">
        <f t="shared" si="561"/>
        <v>5.5156340571272242</v>
      </c>
      <c r="J797" s="1">
        <f t="shared" si="561"/>
        <v>8.0626372616583861</v>
      </c>
      <c r="K797" s="1">
        <f t="shared" si="561"/>
        <v>7.8779946055522743E-3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0.32448252500853492</v>
      </c>
      <c r="K798" s="1">
        <f t="shared" si="562"/>
        <v>12.406057803029277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6.0162285044185288E-3</v>
      </c>
      <c r="J799" s="1">
        <f t="shared" si="563"/>
        <v>0.24621509816162149</v>
      </c>
      <c r="K799" s="1">
        <f t="shared" si="563"/>
        <v>0.1352396457337241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7.1200062681625891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7.6289120912896049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7.3111363711330206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8.3819986863905882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10.322508891905416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11.744703705509863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9.001906014187119</v>
      </c>
      <c r="G801" s="1">
        <f t="shared" ref="G801:K801" si="564">G802</f>
        <v>10.609947368594334</v>
      </c>
      <c r="H801" s="1">
        <f t="shared" si="564"/>
        <v>9.7346456942791164</v>
      </c>
      <c r="I801" s="1">
        <f t="shared" si="564"/>
        <v>13.476652325983045</v>
      </c>
      <c r="J801" s="1">
        <f t="shared" si="564"/>
        <v>13.788692672579685</v>
      </c>
      <c r="K801" s="1">
        <f t="shared" si="564"/>
        <v>9.5118970653726951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9.001906014187119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10.609947368594334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9.7346456942791164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13.476652325983045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13.788692672579685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9.5118970653726951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0.62579806327093634</v>
      </c>
      <c r="G803" s="1">
        <f t="shared" ref="G803:K803" si="566">G804</f>
        <v>0.73757968891109504</v>
      </c>
      <c r="H803" s="1">
        <f t="shared" si="566"/>
        <v>0.73660053771229317</v>
      </c>
      <c r="I803" s="1">
        <f t="shared" si="566"/>
        <v>0.73483658682950692</v>
      </c>
      <c r="J803" s="1">
        <f t="shared" si="566"/>
        <v>0.74571365431848724</v>
      </c>
      <c r="K803" s="1">
        <f t="shared" si="566"/>
        <v>0.74316321199024271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0.62579806327093634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0.73757968891109504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0.73660053771229317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0.73483658682950692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0.74571365431848724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0.74316321199024271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7.798051870014171</v>
      </c>
      <c r="G805" s="1">
        <f>[1]Industry!C$21</f>
        <v>8.0801515042081444</v>
      </c>
      <c r="H805" s="1">
        <f>[1]Industry!D$21</f>
        <v>5.6082583543378846</v>
      </c>
      <c r="I805" s="1">
        <f>[1]Industry!E$21</f>
        <v>5.5455949693240001</v>
      </c>
      <c r="J805" s="1">
        <f>[1]Industry!F$21</f>
        <v>5.455025912833058</v>
      </c>
      <c r="K805" s="1">
        <f>[1]Industry!G$21</f>
        <v>5.0456967996622155E-3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7.798051870014171</v>
      </c>
      <c r="G806" s="1">
        <f t="shared" ref="G806:K806" si="568">G805</f>
        <v>8.0801515042081444</v>
      </c>
      <c r="H806" s="1">
        <f t="shared" si="568"/>
        <v>5.6082583543378846</v>
      </c>
      <c r="I806" s="1">
        <f t="shared" si="568"/>
        <v>5.5455949693240001</v>
      </c>
      <c r="J806" s="1">
        <f t="shared" si="568"/>
        <v>5.455025912833058</v>
      </c>
      <c r="K806" s="1">
        <f t="shared" si="568"/>
        <v>5.0456967996622155E-3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7.798051870014171</v>
      </c>
      <c r="G808" s="1">
        <f t="shared" ref="G808:K808" si="569">G806</f>
        <v>8.0801515042081444</v>
      </c>
      <c r="H808" s="1">
        <f t="shared" si="569"/>
        <v>5.6082583543378846</v>
      </c>
      <c r="I808" s="1">
        <f t="shared" si="569"/>
        <v>5.5455949693240001</v>
      </c>
      <c r="J808" s="1">
        <f t="shared" si="569"/>
        <v>5.455025912833058</v>
      </c>
      <c r="K808" s="1">
        <f t="shared" si="569"/>
        <v>5.0456967996622155E-3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8.7552916601859654E-2</v>
      </c>
      <c r="I809" s="1">
        <f>[1]Industry!E$22</f>
        <v>8.7567136439183402E-2</v>
      </c>
      <c r="J809" s="1">
        <f>[1]Industry!F$22</f>
        <v>8.7590374596361223E-2</v>
      </c>
      <c r="K809" s="1">
        <f>[1]Industry!G$22</f>
        <v>8.7599005065782484E-2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8.7552916601859654E-2</v>
      </c>
      <c r="I810" s="1">
        <f t="shared" si="572"/>
        <v>8.7567136439183402E-2</v>
      </c>
      <c r="J810" s="1">
        <f t="shared" si="572"/>
        <v>8.7590374596361223E-2</v>
      </c>
      <c r="K810" s="1">
        <f t="shared" si="572"/>
        <v>8.7599005065782484E-2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4.9877230661862851E-3</v>
      </c>
      <c r="I811" s="1">
        <f>[1]Industry!E$23</f>
        <v>7.8442279494241637E-2</v>
      </c>
      <c r="J811" s="1">
        <f>[1]Industry!F$23</f>
        <v>9.6408766755024651</v>
      </c>
      <c r="K811" s="1">
        <f>[1]Industry!G$23</f>
        <v>15.227993160354009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4.9877230661862851E-3</v>
      </c>
      <c r="I812" s="1">
        <f t="shared" si="575"/>
        <v>7.8442279494241637E-2</v>
      </c>
      <c r="J812" s="1">
        <f t="shared" si="575"/>
        <v>9.6408766755024651</v>
      </c>
      <c r="K812" s="1">
        <f t="shared" si="575"/>
        <v>15.227993160354009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0.74847193425179137</v>
      </c>
      <c r="G813" s="1">
        <f>[1]Industry!C$24</f>
        <v>0.94973956714475005</v>
      </c>
      <c r="H813" s="1">
        <f>[1]Industry!D$24</f>
        <v>1.7464113589768984</v>
      </c>
      <c r="I813" s="1">
        <f>[1]Industry!E$24</f>
        <v>2.7316590554218489</v>
      </c>
      <c r="J813" s="1">
        <f>[1]Industry!F$24</f>
        <v>2.7959902304706601</v>
      </c>
      <c r="K813" s="1">
        <f>[1]Industry!G$24</f>
        <v>3.7462244371286557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0.74847193425179137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0.94973956714475005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1.720204391944685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2.7084537559216431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2.7608713000244318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3.7242124446984946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2.6206967032213369E-2</v>
      </c>
      <c r="I815" s="1">
        <f t="shared" si="580"/>
        <v>2.3205299500205889E-2</v>
      </c>
      <c r="J815" s="1">
        <f t="shared" si="580"/>
        <v>3.5118930446228269E-2</v>
      </c>
      <c r="K815" s="1">
        <f t="shared" si="580"/>
        <v>2.2011992430161165E-2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72.708257671643594</v>
      </c>
      <c r="G816" s="17">
        <f>[1]Industry!C$71</f>
        <v>74.034884825126582</v>
      </c>
      <c r="H816" s="17">
        <f>[1]Industry!D$71</f>
        <v>75.267933273179821</v>
      </c>
      <c r="I816" s="17">
        <f>[1]Industry!E$71</f>
        <v>76.749819072998662</v>
      </c>
      <c r="J816" s="17">
        <f>[1]Industry!F$71</f>
        <v>79.693135106062982</v>
      </c>
      <c r="K816" s="17">
        <f>[1]Industry!G$71</f>
        <v>83.566856098755835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58.985435874266415</v>
      </c>
      <c r="G817" s="18">
        <f t="shared" ref="G817:K817" si="581">SUM(G818:G820)</f>
        <v>61.365450544946015</v>
      </c>
      <c r="H817" s="18">
        <f t="shared" si="581"/>
        <v>63.593582194248448</v>
      </c>
      <c r="I817" s="18">
        <f t="shared" si="581"/>
        <v>66.771975562358605</v>
      </c>
      <c r="J817" s="18">
        <f t="shared" si="581"/>
        <v>69.569622835735856</v>
      </c>
      <c r="K817" s="18">
        <f t="shared" si="581"/>
        <v>72.630261253267705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9.8138935044910944</v>
      </c>
      <c r="G818" s="1">
        <f>[1]Industry!C$55</f>
        <v>10.335088755302403</v>
      </c>
      <c r="H818" s="1">
        <f>[1]Industry!D$55</f>
        <v>10.500527644034294</v>
      </c>
      <c r="I818" s="1">
        <f>[1]Industry!E$55</f>
        <v>10.711838220552933</v>
      </c>
      <c r="J818" s="1">
        <f>[1]Industry!F$55</f>
        <v>11.076342208021551</v>
      </c>
      <c r="K818" s="1">
        <f>[1]Industry!G$55</f>
        <v>11.079436710629254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1.1081447176043213</v>
      </c>
      <c r="G819" s="1">
        <f>[1]Industry!C$56</f>
        <v>1.4008070866430999</v>
      </c>
      <c r="H819" s="1">
        <f>[1]Industry!D$56</f>
        <v>2.523147695746522</v>
      </c>
      <c r="I819" s="1">
        <f>[1]Industry!E$56</f>
        <v>3.9374648883178982</v>
      </c>
      <c r="J819" s="1">
        <f>[1]Industry!F$56</f>
        <v>3.9475501082176261</v>
      </c>
      <c r="K819" s="1">
        <f>[1]Industry!G$56</f>
        <v>5.2447090022703398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49.629554703000515</v>
      </c>
      <c r="H820" s="1">
        <f>[1]Industry!D$3-([1]Industry!D$6-[1]Industry!D$70)</f>
        <v>50.569906854467632</v>
      </c>
      <c r="I820" s="1">
        <f>[1]Industry!E$3-([1]Industry!E$6-[1]Industry!E$70)</f>
        <v>52.12267245348778</v>
      </c>
      <c r="J820" s="1">
        <f>[1]Industry!F$3-([1]Industry!F$6-[1]Industry!F$70)</f>
        <v>54.545730519496672</v>
      </c>
      <c r="K820" s="1">
        <f>[1]Industry!G$3-([1]Industry!G$6-[1]Industry!G$70)</f>
        <v>56.306115540368111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8.7635363423379662</v>
      </c>
      <c r="G821" s="1">
        <f t="shared" ref="G821:K821" si="583">SUM(G822:G823)</f>
        <v>6.1834592026650155</v>
      </c>
      <c r="H821" s="1">
        <f t="shared" si="583"/>
        <v>6.1834427385491413</v>
      </c>
      <c r="I821" s="1">
        <f t="shared" si="583"/>
        <v>5.0820814105635153</v>
      </c>
      <c r="J821" s="1">
        <f t="shared" si="583"/>
        <v>2.6757234842906015</v>
      </c>
      <c r="K821" s="1">
        <f t="shared" si="583"/>
        <v>0.20067655849919988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6.9177088254383294</v>
      </c>
      <c r="G822" s="1">
        <f>[1]Industry!C$57</f>
        <v>6.1806939983961664</v>
      </c>
      <c r="H822" s="1">
        <f>[1]Industry!D$57</f>
        <v>6.1767860996750423</v>
      </c>
      <c r="I822" s="1">
        <f>[1]Industry!E$57</f>
        <v>5.0780540052186112</v>
      </c>
      <c r="J822" s="1">
        <f>[1]Industry!F$57</f>
        <v>2.6690657973869771</v>
      </c>
      <c r="K822" s="1">
        <f>[1]Industry!G$57</f>
        <v>0.20067655849919988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1.8458275168996368</v>
      </c>
      <c r="G823" s="1">
        <f>[1]Industry!C$58</f>
        <v>2.7652042688489885E-3</v>
      </c>
      <c r="H823" s="1">
        <f>[1]Industry!D$58</f>
        <v>6.6566388740993097E-3</v>
      </c>
      <c r="I823" s="1">
        <f>[1]Industry!E$58</f>
        <v>4.027405344904071E-3</v>
      </c>
      <c r="J823" s="1">
        <f>[1]Industry!F$58</f>
        <v>6.657686903624364E-3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28.930291314955021</v>
      </c>
      <c r="G824" s="1">
        <f t="shared" ref="G824:K824" si="584">SUM(G825:G827)</f>
        <v>26.032264351847903</v>
      </c>
      <c r="H824" s="1">
        <f t="shared" si="584"/>
        <v>30.26359140124935</v>
      </c>
      <c r="I824" s="1">
        <f t="shared" si="584"/>
        <v>24.870363738538337</v>
      </c>
      <c r="J824" s="1">
        <f t="shared" si="584"/>
        <v>16.848129500896984</v>
      </c>
      <c r="K824" s="1">
        <f t="shared" si="584"/>
        <v>10.679243852111668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28.619774485574805</v>
      </c>
      <c r="G825" s="1">
        <f>[1]Industry!C$59</f>
        <v>25.6397400729821</v>
      </c>
      <c r="H825" s="1">
        <f>[1]Industry!D$59</f>
        <v>27.976538981230139</v>
      </c>
      <c r="I825" s="1">
        <f>[1]Industry!E$59</f>
        <v>19.769626985452831</v>
      </c>
      <c r="J825" s="1">
        <f>[1]Industry!F$59</f>
        <v>11.725273762037087</v>
      </c>
      <c r="K825" s="1">
        <f>[1]Industry!G$59</f>
        <v>5.5201955221862304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5.5805177031732954E-2</v>
      </c>
      <c r="I826" s="1">
        <f>[1]Industry!E$60</f>
        <v>4.8366641888039401E-2</v>
      </c>
      <c r="J826" s="1">
        <f>[1]Industry!F$60</f>
        <v>7.0381312484046013E-2</v>
      </c>
      <c r="K826" s="1">
        <f>[1]Industry!G$60</f>
        <v>4.2591568844335244E-2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0.31051682938021524</v>
      </c>
      <c r="G827" s="1">
        <f>[1]Industry!C$68</f>
        <v>0.39252427886580427</v>
      </c>
      <c r="H827" s="1">
        <f>[1]Industry!D$68</f>
        <v>2.2312472429874775</v>
      </c>
      <c r="I827" s="1">
        <f>[1]Industry!E$68</f>
        <v>5.0523701111974662</v>
      </c>
      <c r="J827" s="1">
        <f>[1]Industry!F$68</f>
        <v>5.0524744263758494</v>
      </c>
      <c r="K827" s="1">
        <f>[1]Industry!G$68</f>
        <v>5.1164567610811025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2.3674062680236374</v>
      </c>
      <c r="G828" s="1">
        <f t="shared" ref="G828:K828" si="587">G829</f>
        <v>2.307507399959285</v>
      </c>
      <c r="H828" s="1">
        <f t="shared" si="587"/>
        <v>3.7403714672213595E-2</v>
      </c>
      <c r="I828" s="1">
        <f t="shared" si="587"/>
        <v>3.3991177888752491E-3</v>
      </c>
      <c r="J828" s="1">
        <f t="shared" si="587"/>
        <v>5.1931265108252425E-3</v>
      </c>
      <c r="K828" s="1">
        <f t="shared" si="587"/>
        <v>1.5190794598997812E-3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2.3674062680236374</v>
      </c>
      <c r="G829" s="1">
        <f>[1]Industry!C$61</f>
        <v>2.307507399959285</v>
      </c>
      <c r="H829" s="1">
        <f>[1]Industry!D$61</f>
        <v>3.7403714672213595E-2</v>
      </c>
      <c r="I829" s="1">
        <f>[1]Industry!E$61</f>
        <v>3.3991177888752491E-3</v>
      </c>
      <c r="J829" s="1">
        <f>[1]Industry!F$61</f>
        <v>5.1931265108252425E-3</v>
      </c>
      <c r="K829" s="1">
        <f>[1]Industry!G$61</f>
        <v>1.5190794598997812E-3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11.767335958939842</v>
      </c>
      <c r="G830" s="1">
        <f t="shared" ref="G830:K830" si="588">G831+G841</f>
        <v>12.635417273111511</v>
      </c>
      <c r="H830" s="1">
        <f t="shared" si="588"/>
        <v>12.429483871406736</v>
      </c>
      <c r="I830" s="1">
        <f t="shared" si="588"/>
        <v>16.442844908331466</v>
      </c>
      <c r="J830" s="1">
        <f t="shared" si="588"/>
        <v>19.510445186197352</v>
      </c>
      <c r="K830" s="1">
        <f t="shared" si="588"/>
        <v>25.098474734185338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5.1850591761281724</v>
      </c>
      <c r="G831" s="1">
        <f>[1]Industry!C$62</f>
        <v>5.567563114761124</v>
      </c>
      <c r="H831" s="1">
        <f>[1]Industry!D$62</f>
        <v>5.6343198603390947</v>
      </c>
      <c r="I831" s="1">
        <f>[1]Industry!E$62</f>
        <v>8.6109000397205939</v>
      </c>
      <c r="J831" s="1">
        <f>[1]Industry!F$62</f>
        <v>9.7631345670663396</v>
      </c>
      <c r="K831" s="1">
        <f>[1]Industry!G$62</f>
        <v>13.941006213950956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1.1064846013419283</v>
      </c>
      <c r="G832" s="1">
        <f t="shared" ref="G832:K832" si="589">IFERROR(G791/G$790,0)*G$831</f>
        <v>1.9602932782058493</v>
      </c>
      <c r="H832" s="1">
        <f t="shared" si="589"/>
        <v>7.3365838301436725E-2</v>
      </c>
      <c r="I832" s="1">
        <f t="shared" si="589"/>
        <v>1.2081968357304278</v>
      </c>
      <c r="J832" s="1">
        <f t="shared" si="589"/>
        <v>3.8613748754765073E-2</v>
      </c>
      <c r="K832" s="1">
        <f t="shared" si="589"/>
        <v>1.9236171939661147E-2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0.98782647169732851</v>
      </c>
      <c r="G833" s="1">
        <f t="shared" si="590"/>
        <v>0.11018224298329</v>
      </c>
      <c r="H833" s="1">
        <f t="shared" si="590"/>
        <v>7.4854284391868753E-2</v>
      </c>
      <c r="I833" s="1">
        <f t="shared" si="590"/>
        <v>8.3769167771850853E-2</v>
      </c>
      <c r="J833" s="1">
        <f t="shared" si="590"/>
        <v>0.10129888366204012</v>
      </c>
      <c r="K833" s="1">
        <f t="shared" si="590"/>
        <v>5.8846852195058641E-2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3.9790117901063279E-2</v>
      </c>
      <c r="K834" s="1">
        <f t="shared" si="590"/>
        <v>3.4053160682753492E-2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2.3891118299879206E-3</v>
      </c>
      <c r="J835" s="1">
        <f t="shared" si="590"/>
        <v>1.3242462725293572E-2</v>
      </c>
      <c r="K835" s="1">
        <f t="shared" si="590"/>
        <v>2.2731092392417034E-3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2.3033516936978926</v>
      </c>
      <c r="G836" s="1">
        <f t="shared" si="590"/>
        <v>1.7690383183017682</v>
      </c>
      <c r="H836" s="1">
        <f t="shared" si="590"/>
        <v>2.3746148497930228</v>
      </c>
      <c r="I836" s="1">
        <f t="shared" si="590"/>
        <v>2.1138444293610248</v>
      </c>
      <c r="J836" s="1">
        <f t="shared" si="590"/>
        <v>0.2768366199632406</v>
      </c>
      <c r="K836" s="1">
        <f t="shared" si="590"/>
        <v>1.7723151185010868E-3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1.1579666153082102</v>
      </c>
      <c r="K837" s="1">
        <f t="shared" si="590"/>
        <v>1.9077780024326905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0.78739640939102373</v>
      </c>
      <c r="G838" s="1">
        <f t="shared" si="590"/>
        <v>1.7280492752702166</v>
      </c>
      <c r="H838" s="1">
        <f t="shared" si="590"/>
        <v>3.1114848878527663</v>
      </c>
      <c r="I838" s="1">
        <f t="shared" si="590"/>
        <v>5.197031784877443</v>
      </c>
      <c r="J838" s="1">
        <f t="shared" si="590"/>
        <v>7.5976048808546528</v>
      </c>
      <c r="K838" s="1">
        <f t="shared" si="590"/>
        <v>7.4811631466180943E-3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0.30576719945972203</v>
      </c>
      <c r="K839" s="1">
        <f t="shared" si="590"/>
        <v>11.781138104032765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5.668710149859672E-3</v>
      </c>
      <c r="J840" s="1">
        <f t="shared" si="590"/>
        <v>0.23201403843735294</v>
      </c>
      <c r="K840" s="1">
        <f t="shared" si="590"/>
        <v>0.12842733516366714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6.5822767828116699</v>
      </c>
      <c r="G841" s="1">
        <f>[1]Industry!C$63</f>
        <v>7.0678541583503867</v>
      </c>
      <c r="H841" s="1">
        <f>[1]Industry!D$63</f>
        <v>6.7951640110676417</v>
      </c>
      <c r="I841" s="1">
        <f>[1]Industry!E$63</f>
        <v>7.8319448686108704</v>
      </c>
      <c r="J841" s="1">
        <f>[1]Industry!F$63</f>
        <v>9.7473106191310102</v>
      </c>
      <c r="K841" s="1">
        <f>[1]Industry!G$63</f>
        <v>11.157468520234382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5.3111245483703939</v>
      </c>
      <c r="G842" s="1">
        <f t="shared" ref="G842:K842" si="591">G843</f>
        <v>6.2669422457163826</v>
      </c>
      <c r="H842" s="1">
        <f t="shared" si="591"/>
        <v>5.7596653691151403</v>
      </c>
      <c r="I842" s="1">
        <f t="shared" si="591"/>
        <v>7.9961470467499236</v>
      </c>
      <c r="J842" s="1">
        <f t="shared" si="591"/>
        <v>8.227253294639219</v>
      </c>
      <c r="K842" s="1">
        <f t="shared" si="591"/>
        <v>5.7071382392236165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5.3111245483703939</v>
      </c>
      <c r="G843" s="1">
        <f>[1]Industry!C$64</f>
        <v>6.2669422457163826</v>
      </c>
      <c r="H843" s="1">
        <f>[1]Industry!D$64</f>
        <v>5.7596653691151403</v>
      </c>
      <c r="I843" s="1">
        <f>[1]Industry!E$64</f>
        <v>7.9961470467499236</v>
      </c>
      <c r="J843" s="1">
        <f>[1]Industry!F$64</f>
        <v>8.227253294639219</v>
      </c>
      <c r="K843" s="1">
        <f>[1]Industry!G$64</f>
        <v>5.7071382392236165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0.46152607166231563</v>
      </c>
      <c r="G844" s="1">
        <f t="shared" ref="G844:K844" si="592">G845</f>
        <v>0.54457967031269228</v>
      </c>
      <c r="H844" s="1">
        <f t="shared" si="592"/>
        <v>0.54477748101638346</v>
      </c>
      <c r="I844" s="1">
        <f t="shared" si="592"/>
        <v>0.54500380189855124</v>
      </c>
      <c r="J844" s="1">
        <f t="shared" si="592"/>
        <v>0.55617810051253813</v>
      </c>
      <c r="K844" s="1">
        <f t="shared" si="592"/>
        <v>0.55737240899268248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0.46152607166231563</v>
      </c>
      <c r="G845" s="1">
        <f>[1]Industry!C$65</f>
        <v>0.54457967031269228</v>
      </c>
      <c r="H845" s="1">
        <f>[1]Industry!D$65</f>
        <v>0.54477748101638346</v>
      </c>
      <c r="I845" s="1">
        <f>[1]Industry!E$65</f>
        <v>0.54500380189855124</v>
      </c>
      <c r="J845" s="1">
        <f>[1]Industry!F$65</f>
        <v>0.55617810051253813</v>
      </c>
      <c r="K845" s="1">
        <f>[1]Industry!G$65</f>
        <v>0.55737240899268248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4.1173713873674824</v>
      </c>
      <c r="G846" s="1">
        <f t="shared" ref="G846:K846" si="593">G847</f>
        <v>4.2663199942218997</v>
      </c>
      <c r="H846" s="1">
        <f t="shared" si="593"/>
        <v>2.9611604110904035</v>
      </c>
      <c r="I846" s="1">
        <f t="shared" si="593"/>
        <v>2.9280741438030722</v>
      </c>
      <c r="J846" s="1">
        <f t="shared" si="593"/>
        <v>2.8802536819758511</v>
      </c>
      <c r="K846" s="1">
        <f t="shared" si="593"/>
        <v>2.7448590590162416E-3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4.1173713873674824</v>
      </c>
      <c r="G847" s="1">
        <f>[1]Industry!C$66</f>
        <v>4.2663199942218997</v>
      </c>
      <c r="H847" s="1">
        <f>[1]Industry!D$66</f>
        <v>2.9611604110904035</v>
      </c>
      <c r="I847" s="1">
        <f>[1]Industry!E$66</f>
        <v>2.9280741438030722</v>
      </c>
      <c r="J847" s="1">
        <f>[1]Industry!F$66</f>
        <v>2.8802536819758511</v>
      </c>
      <c r="K847" s="1">
        <f>[1]Industry!G$66</f>
        <v>2.7448590590162416E-3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8.7552916601859654E-2</v>
      </c>
      <c r="I848" s="1">
        <f t="shared" si="594"/>
        <v>8.7567136439183402E-2</v>
      </c>
      <c r="J848" s="1">
        <f t="shared" si="594"/>
        <v>8.7590374596361223E-2</v>
      </c>
      <c r="K848" s="1">
        <f t="shared" si="594"/>
        <v>8.7599005065782484E-2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8.7552916601859654E-2</v>
      </c>
      <c r="I849" s="1">
        <f>[1]Industry!E$67</f>
        <v>8.7567136439183402E-2</v>
      </c>
      <c r="J849" s="1">
        <f>[1]Industry!F$67</f>
        <v>8.7590374596361223E-2</v>
      </c>
      <c r="K849" s="1">
        <f>[1]Industry!G$67</f>
        <v>8.7599005065782484E-2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4.8012918054480845E-2</v>
      </c>
      <c r="J850" s="1">
        <f t="shared" si="595"/>
        <v>7.7274220445567821</v>
      </c>
      <c r="K850" s="1">
        <f t="shared" si="595"/>
        <v>12.330879088137062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4.8012918054480845E-2</v>
      </c>
      <c r="J851" s="1">
        <f>[1]Industry!F$69</f>
        <v>7.7274220445567821</v>
      </c>
      <c r="K851" s="1">
        <f>[1]Industry!G$69</f>
        <v>12.330879088137062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4.8942488207111952</v>
      </c>
      <c r="H852" s="1">
        <f t="shared" si="596"/>
        <v>4.8943371994074045</v>
      </c>
      <c r="I852" s="1">
        <f t="shared" si="596"/>
        <v>5.0148040898949899</v>
      </c>
      <c r="J852" s="1">
        <f t="shared" si="596"/>
        <v>6.680586202469196</v>
      </c>
      <c r="K852" s="1">
        <f t="shared" si="596"/>
        <v>13.69997645087691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0.91723832203005706</v>
      </c>
      <c r="H853" s="1">
        <f>[1]Industry!D$6-H854</f>
        <v>0.91715716970962191</v>
      </c>
      <c r="I853" s="1">
        <f>[1]Industry!E$6-I854</f>
        <v>0.91778234793454416</v>
      </c>
      <c r="J853" s="1">
        <f>[1]Industry!F$6-J854</f>
        <v>0.52953220682190061</v>
      </c>
      <c r="K853" s="1">
        <f>[1]Industry!G$6-K854</f>
        <v>1.1229138897549262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3.9770104986811381</v>
      </c>
      <c r="H854" s="1">
        <f>[1]Industry!D$70</f>
        <v>3.9771800296977826</v>
      </c>
      <c r="I854" s="1">
        <f>[1]Industry!E$70</f>
        <v>4.0970217419604458</v>
      </c>
      <c r="J854" s="1">
        <f>[1]Industry!F$70</f>
        <v>6.1510539956472954</v>
      </c>
      <c r="K854" s="1">
        <f>[1]Industry!G$70</f>
        <v>12.577062561121984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0.84261542941328404</v>
      </c>
      <c r="G856" s="4">
        <f t="shared" ref="G856:K856" si="597">IFERROR(G818/G763,"-")</f>
        <v>0.84306236513985355</v>
      </c>
      <c r="H856" s="4">
        <f t="shared" si="597"/>
        <v>0.84373276872970659</v>
      </c>
      <c r="I856" s="4">
        <f t="shared" si="597"/>
        <v>0.84485010804613014</v>
      </c>
      <c r="J856" s="4">
        <f t="shared" si="597"/>
        <v>0.84708478667897702</v>
      </c>
      <c r="K856" s="4">
        <f t="shared" si="597"/>
        <v>0.8493194653118229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3.0809801822513307</v>
      </c>
      <c r="G857" s="4">
        <f t="shared" si="600"/>
        <v>3.1055374774069149</v>
      </c>
      <c r="H857" s="4">
        <f t="shared" si="600"/>
        <v>3.1423734201402889</v>
      </c>
      <c r="I857" s="4">
        <f t="shared" si="600"/>
        <v>3.2037666580292523</v>
      </c>
      <c r="J857" s="4">
        <f t="shared" si="600"/>
        <v>3.3265531338071685</v>
      </c>
      <c r="K857" s="4">
        <f t="shared" si="600"/>
        <v>3.4493396095850888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0.99999999999999989</v>
      </c>
      <c r="H858" s="4">
        <f t="shared" si="601"/>
        <v>1.0000000000000002</v>
      </c>
      <c r="I858" s="4">
        <f t="shared" si="601"/>
        <v>1.0000138026157677</v>
      </c>
      <c r="J858" s="4">
        <f t="shared" si="601"/>
        <v>0.99998454280971971</v>
      </c>
      <c r="K858" s="4">
        <f t="shared" si="601"/>
        <v>0.96312059981950404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0.77746213224363514</v>
      </c>
      <c r="G859" s="4">
        <f t="shared" ref="G859:K860" si="602">IFERROR(G822/G767,"-")</f>
        <v>0.77871988564932337</v>
      </c>
      <c r="H859" s="4">
        <f t="shared" si="602"/>
        <v>0.78060651575785589</v>
      </c>
      <c r="I859" s="4">
        <f t="shared" si="602"/>
        <v>0.78375089927207664</v>
      </c>
      <c r="J859" s="4">
        <f t="shared" si="602"/>
        <v>0.79003966630051969</v>
      </c>
      <c r="K859" s="4">
        <f t="shared" si="602"/>
        <v>0.79632843332896031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0.67612499999999864</v>
      </c>
      <c r="G860" s="4">
        <f t="shared" si="602"/>
        <v>0.67905000000000004</v>
      </c>
      <c r="H860" s="4">
        <f t="shared" si="602"/>
        <v>0.68343750000000048</v>
      </c>
      <c r="I860" s="4">
        <f t="shared" si="602"/>
        <v>0.69074999999999864</v>
      </c>
      <c r="J860" s="4">
        <f t="shared" si="602"/>
        <v>0.70537499999999975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0.80580256106263626</v>
      </c>
      <c r="G861" s="4">
        <f t="shared" ref="G861:K863" si="603">IFERROR(G825/G777,"-")</f>
        <v>0.80622934052642914</v>
      </c>
      <c r="H861" s="4">
        <f t="shared" si="603"/>
        <v>0.80619273769438371</v>
      </c>
      <c r="I861" s="4">
        <f t="shared" si="603"/>
        <v>0.80831612849570333</v>
      </c>
      <c r="J861" s="4">
        <f t="shared" si="603"/>
        <v>0.81476941054094743</v>
      </c>
      <c r="K861" s="4">
        <f t="shared" si="603"/>
        <v>0.81829638156109019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0.6578817291280995</v>
      </c>
      <c r="G863" s="4">
        <f t="shared" si="603"/>
        <v>0.6854486169703129</v>
      </c>
      <c r="H863" s="4">
        <f t="shared" si="603"/>
        <v>0.71100000000000119</v>
      </c>
      <c r="I863" s="4">
        <f t="shared" si="603"/>
        <v>0.71100000000000008</v>
      </c>
      <c r="J863" s="4">
        <f t="shared" si="603"/>
        <v>0.71100000000000063</v>
      </c>
      <c r="K863" s="4">
        <f t="shared" si="603"/>
        <v>0.72000000000000053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0.6649999999999997</v>
      </c>
      <c r="G864" s="4">
        <f t="shared" ref="G864:K864" si="604">IFERROR(G829/G788,"-")</f>
        <v>0.66599999999999948</v>
      </c>
      <c r="H864" s="4">
        <f t="shared" si="604"/>
        <v>0.66749999999999987</v>
      </c>
      <c r="I864" s="4">
        <f t="shared" si="604"/>
        <v>0.67</v>
      </c>
      <c r="J864" s="4">
        <f t="shared" si="604"/>
        <v>0.67500000000000004</v>
      </c>
      <c r="K864" s="4">
        <f t="shared" si="604"/>
        <v>0.68000000000000016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1.190433400013208</v>
      </c>
      <c r="G865" s="4">
        <f t="shared" ref="G865:K865" si="605">IFERROR(G832/G791,"-")</f>
        <v>0.95167820995159691</v>
      </c>
      <c r="H865" s="4">
        <f t="shared" si="605"/>
        <v>0.93107833014578678</v>
      </c>
      <c r="I865" s="4">
        <f t="shared" si="605"/>
        <v>0.94223651008208453</v>
      </c>
      <c r="J865" s="4">
        <f t="shared" si="605"/>
        <v>0.94232254711306673</v>
      </c>
      <c r="K865" s="4">
        <f t="shared" si="605"/>
        <v>0.94962785850925802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1.190433400013208</v>
      </c>
      <c r="G866" s="4">
        <f t="shared" si="606"/>
        <v>0.9516782099515968</v>
      </c>
      <c r="H866" s="4">
        <f t="shared" si="606"/>
        <v>0.93107833014578678</v>
      </c>
      <c r="I866" s="4">
        <f t="shared" si="606"/>
        <v>0.94223651008208442</v>
      </c>
      <c r="J866" s="4">
        <f t="shared" si="606"/>
        <v>0.94232254711306673</v>
      </c>
      <c r="K866" s="4">
        <f t="shared" si="606"/>
        <v>0.94962785850925824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0.94232254711306684</v>
      </c>
      <c r="K867" s="4">
        <f t="shared" si="606"/>
        <v>0.94962785850925813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0.94223651008208431</v>
      </c>
      <c r="J868" s="4">
        <f t="shared" si="606"/>
        <v>0.94232254711306684</v>
      </c>
      <c r="K868" s="4">
        <f t="shared" si="606"/>
        <v>0.94962785850925802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1.190433400013208</v>
      </c>
      <c r="G869" s="4">
        <f t="shared" si="606"/>
        <v>0.9516782099515968</v>
      </c>
      <c r="H869" s="4">
        <f t="shared" si="606"/>
        <v>0.93107833014578678</v>
      </c>
      <c r="I869" s="4">
        <f t="shared" si="606"/>
        <v>0.94223651008208431</v>
      </c>
      <c r="J869" s="4">
        <f t="shared" si="606"/>
        <v>0.94232254711306684</v>
      </c>
      <c r="K869" s="4">
        <f t="shared" si="606"/>
        <v>0.94962785850925813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0.94232254711306696</v>
      </c>
      <c r="K870" s="4">
        <f t="shared" si="606"/>
        <v>0.94962785850925802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1.190433400013208</v>
      </c>
      <c r="G871" s="4">
        <f t="shared" si="606"/>
        <v>0.95167820995159691</v>
      </c>
      <c r="H871" s="4">
        <f t="shared" si="606"/>
        <v>0.93107833014578678</v>
      </c>
      <c r="I871" s="4">
        <f t="shared" si="606"/>
        <v>0.9422365100820842</v>
      </c>
      <c r="J871" s="4">
        <f t="shared" si="606"/>
        <v>0.94232254711306684</v>
      </c>
      <c r="K871" s="4">
        <f t="shared" si="606"/>
        <v>0.94962785850925813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0.94232254711306684</v>
      </c>
      <c r="K872" s="4">
        <f t="shared" si="606"/>
        <v>0.94962785850925813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0.94223651008208431</v>
      </c>
      <c r="J873" s="4">
        <f t="shared" si="606"/>
        <v>0.94232254711306684</v>
      </c>
      <c r="K873" s="4">
        <f t="shared" si="606"/>
        <v>0.94962785850925813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0.92447626236575109</v>
      </c>
      <c r="G874" s="4">
        <f t="shared" si="606"/>
        <v>0.92645636412827292</v>
      </c>
      <c r="H874" s="4">
        <f t="shared" si="606"/>
        <v>0.92942651677205446</v>
      </c>
      <c r="I874" s="4">
        <f t="shared" si="606"/>
        <v>0.93437677117835738</v>
      </c>
      <c r="J874" s="4">
        <f t="shared" si="606"/>
        <v>0.94427727999096633</v>
      </c>
      <c r="K874" s="4">
        <f>IFERROR(K841/K800,"-")</f>
        <v>0.95000000000000095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0.5899999999999993</v>
      </c>
      <c r="G875" s="4">
        <f t="shared" ref="G875:K875" si="607">IFERROR(G843/G802,"-")</f>
        <v>0.59066666666666634</v>
      </c>
      <c r="H875" s="4">
        <f t="shared" si="607"/>
        <v>0.59166666666666634</v>
      </c>
      <c r="I875" s="4">
        <f t="shared" si="607"/>
        <v>0.59333333333333216</v>
      </c>
      <c r="J875" s="4">
        <f t="shared" si="607"/>
        <v>0.59666666666666712</v>
      </c>
      <c r="K875" s="4">
        <f t="shared" si="607"/>
        <v>0.6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0.73750000000000016</v>
      </c>
      <c r="G876" s="4">
        <f t="shared" ref="G876:K876" si="608">IFERROR(G845/G804,"-")</f>
        <v>0.73833333333333395</v>
      </c>
      <c r="H876" s="4">
        <f t="shared" si="608"/>
        <v>0.73958333333333326</v>
      </c>
      <c r="I876" s="4">
        <f t="shared" si="608"/>
        <v>0.74166666666666703</v>
      </c>
      <c r="J876" s="4">
        <f t="shared" si="608"/>
        <v>0.74583333333333302</v>
      </c>
      <c r="K876" s="4">
        <f t="shared" si="608"/>
        <v>0.75000000000000056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0.52800000000000002</v>
      </c>
      <c r="G877" s="4">
        <f t="shared" ref="G877:K877" si="609">IFERROR(G847/G806,"-")</f>
        <v>0.52799999999999991</v>
      </c>
      <c r="H877" s="4">
        <f t="shared" si="609"/>
        <v>0.52800000000000014</v>
      </c>
      <c r="I877" s="4">
        <f t="shared" si="609"/>
        <v>0.52800000000000002</v>
      </c>
      <c r="J877" s="4">
        <f t="shared" si="609"/>
        <v>0.52799999999999936</v>
      </c>
      <c r="K877" s="4">
        <f t="shared" si="609"/>
        <v>0.54399999999999926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0.61207958723337996</v>
      </c>
      <c r="J879" s="4">
        <f t="shared" si="611"/>
        <v>0.80152690514050606</v>
      </c>
      <c r="K879" s="4">
        <f t="shared" si="611"/>
        <v>0.809750763497874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140.10111883281758</v>
      </c>
      <c r="G880" s="17">
        <f t="shared" si="612"/>
        <v>139.79216606293363</v>
      </c>
      <c r="H880" s="17">
        <f t="shared" si="612"/>
        <v>142.60875074756686</v>
      </c>
      <c r="I880" s="17">
        <f t="shared" si="612"/>
        <v>137.49433502259842</v>
      </c>
      <c r="J880" s="17">
        <f t="shared" si="612"/>
        <v>127.62901617691004</v>
      </c>
      <c r="K880" s="17">
        <f t="shared" si="612"/>
        <v>113.07421104075533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60.950008825335942</v>
      </c>
      <c r="G881" s="1">
        <f>[1]Services!C$11</f>
        <v>60.128895427663295</v>
      </c>
      <c r="H881" s="1">
        <f>[1]Services!D$11</f>
        <v>65.266347212005726</v>
      </c>
      <c r="I881" s="1">
        <f>[1]Services!E$11</f>
        <v>65.940442470138223</v>
      </c>
      <c r="J881" s="1">
        <f>[1]Services!F$11</f>
        <v>66.347667826971616</v>
      </c>
      <c r="K881" s="1">
        <f>[1]Services!G$11</f>
        <v>65.987952284221706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2.6236058802041611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1.7927927883898715E-3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2.4889063360833705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2.1328260222588002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1.3161202409790482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0.68074124258455049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1.3316283702193439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1.4252018817444529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1.4581649140327637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1.5263837180180688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1.6528849468592797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2.2840010374198072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58.701900753130452</v>
      </c>
      <c r="H884" s="1">
        <f>[1]Services!D$11-[1]Services!D$28</f>
        <v>61.319275961889595</v>
      </c>
      <c r="I884" s="1">
        <f>[1]Services!E$11-[1]Services!E$28</f>
        <v>62.281232729861351</v>
      </c>
      <c r="J884" s="1">
        <f>[1]Services!F$11-[1]Services!F$28</f>
        <v>63.378662639133289</v>
      </c>
      <c r="K884" s="1">
        <f>[1]Services!G$11-[1]Services!G$28</f>
        <v>63.023210004217347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30.256641375231421</v>
      </c>
      <c r="G885" s="1">
        <f t="shared" ref="G885:K885" si="615">G886</f>
        <v>27.318207890861462</v>
      </c>
      <c r="H885" s="1">
        <f t="shared" si="615"/>
        <v>26.461882303274813</v>
      </c>
      <c r="I885" s="1">
        <f t="shared" si="615"/>
        <v>18.844992822791387</v>
      </c>
      <c r="J885" s="1">
        <f t="shared" si="615"/>
        <v>6.2509314797237829</v>
      </c>
      <c r="K885" s="1">
        <f t="shared" si="615"/>
        <v>0.83085352715375482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30.256641375231421</v>
      </c>
      <c r="G886" s="1">
        <f t="shared" ref="G886:K886" si="616">SUM(G889,G891)</f>
        <v>27.318207890861462</v>
      </c>
      <c r="H886" s="1">
        <f t="shared" si="616"/>
        <v>26.461882303274813</v>
      </c>
      <c r="I886" s="1">
        <f t="shared" si="616"/>
        <v>18.844992822791387</v>
      </c>
      <c r="J886" s="1">
        <f t="shared" si="616"/>
        <v>6.2509314797237829</v>
      </c>
      <c r="K886" s="1">
        <f t="shared" si="616"/>
        <v>0.83085352715375482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30.256641375231421</v>
      </c>
      <c r="G887" s="1">
        <f t="shared" ref="G887:K887" si="617">G888</f>
        <v>27.318207890861462</v>
      </c>
      <c r="H887" s="1">
        <f t="shared" si="617"/>
        <v>26.459734972326483</v>
      </c>
      <c r="I887" s="1">
        <f t="shared" si="617"/>
        <v>18.842625344875238</v>
      </c>
      <c r="J887" s="1">
        <f t="shared" si="617"/>
        <v>6.2439953731976425</v>
      </c>
      <c r="K887" s="1">
        <f t="shared" si="617"/>
        <v>4.696758761976614E-6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30.256641375231421</v>
      </c>
      <c r="G888" s="1">
        <f>[1]Services!C$12</f>
        <v>27.318207890861462</v>
      </c>
      <c r="H888" s="1">
        <f>[1]Services!D$12</f>
        <v>26.459734972326483</v>
      </c>
      <c r="I888" s="1">
        <f>[1]Services!E$12</f>
        <v>18.842625344875238</v>
      </c>
      <c r="J888" s="1">
        <f>[1]Services!F$12</f>
        <v>6.2439953731976425</v>
      </c>
      <c r="K888" s="1">
        <f>[1]Services!G$12</f>
        <v>4.696758761976614E-6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30.256641375231421</v>
      </c>
      <c r="G889" s="1">
        <f t="shared" ref="G889:K889" si="618">G888</f>
        <v>27.318207890861462</v>
      </c>
      <c r="H889" s="1">
        <f t="shared" si="618"/>
        <v>26.459734972326483</v>
      </c>
      <c r="I889" s="1">
        <f t="shared" si="618"/>
        <v>18.842625344875238</v>
      </c>
      <c r="J889" s="1">
        <f t="shared" si="618"/>
        <v>6.2439953731976425</v>
      </c>
      <c r="K889" s="1">
        <f t="shared" si="618"/>
        <v>4.696758761976614E-6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2.1473309483294929E-3</v>
      </c>
      <c r="I890">
        <f t="shared" si="619"/>
        <v>2.3674779161485544E-3</v>
      </c>
      <c r="J890">
        <f t="shared" si="619"/>
        <v>6.9361065261406033E-3</v>
      </c>
      <c r="K890">
        <f t="shared" si="619"/>
        <v>0.8308488303949928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2.1473309483294929E-3</v>
      </c>
      <c r="I891">
        <f>[1]Services!E$13</f>
        <v>2.3674779161485544E-3</v>
      </c>
      <c r="J891">
        <f>[1]Services!F$13</f>
        <v>6.9361065261406033E-3</v>
      </c>
      <c r="K891">
        <f>[1]Services!G$13</f>
        <v>0.8308488303949928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26.950976675886299</v>
      </c>
      <c r="G892" s="1">
        <f t="shared" ref="G892:K892" si="620">SUM(G893:G895)</f>
        <v>28.287014561026552</v>
      </c>
      <c r="H892" s="1">
        <f t="shared" si="620"/>
        <v>27.452801453906435</v>
      </c>
      <c r="I892" s="1">
        <f t="shared" si="620"/>
        <v>27.518050647342921</v>
      </c>
      <c r="J892" s="1">
        <f t="shared" si="620"/>
        <v>28.345532887788007</v>
      </c>
      <c r="K892" s="1">
        <f t="shared" si="620"/>
        <v>21.671390011292047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25.548693205515399</v>
      </c>
      <c r="G893" s="1">
        <f>SUM([1]Services!C$14:C$15)</f>
        <v>26.749784789992937</v>
      </c>
      <c r="H893" s="1">
        <f>SUM([1]Services!D$14:D$15)</f>
        <v>25.937212721732987</v>
      </c>
      <c r="I893" s="1">
        <f>SUM([1]Services!E$14:E$15)</f>
        <v>25.802568148469508</v>
      </c>
      <c r="J893" s="1">
        <f>SUM([1]Services!F$14:F$15)</f>
        <v>24.381567120492569</v>
      </c>
      <c r="K893" s="1">
        <f>SUM([1]Services!G$14:G$15)</f>
        <v>14.723675914688004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8.5677598630951902E-3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7.2686115327430271E-3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4.1955485604034191E-2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1.5235770101364985E-2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1.4022834703708997</v>
      </c>
      <c r="G895" s="1">
        <f>[1]Services!C$16</f>
        <v>1.537229771033616</v>
      </c>
      <c r="H895" s="1">
        <f>[1]Services!D$16</f>
        <v>1.5070209723103525</v>
      </c>
      <c r="I895" s="1">
        <f>[1]Services!E$16</f>
        <v>1.70821388734067</v>
      </c>
      <c r="J895" s="1">
        <f>[1]Services!F$16</f>
        <v>3.9220102816914029</v>
      </c>
      <c r="K895" s="1">
        <f>[1]Services!G$16</f>
        <v>6.9324783265026806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25.266041056386126</v>
      </c>
      <c r="G896" s="1">
        <f>[1]Services!C$14</f>
        <v>22.551898866738576</v>
      </c>
      <c r="H896" s="1">
        <f>[1]Services!D$14</f>
        <v>25.921680559146257</v>
      </c>
      <c r="I896" s="1">
        <f>[1]Services!E$14</f>
        <v>25.800405062496825</v>
      </c>
      <c r="J896" s="1">
        <f>[1]Services!F$14</f>
        <v>24.378371462269261</v>
      </c>
      <c r="K896" s="1">
        <f>[1]Services!G$14</f>
        <v>14.719346792504712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25.266041056386126</v>
      </c>
      <c r="G897" s="1">
        <f>[1]Services!C$14*IFERROR(G893/SUM(G893:G894),0)</f>
        <v>22.551898866738576</v>
      </c>
      <c r="H897" s="1">
        <f>[1]Services!D$14*IFERROR(H893/SUM(H893:H894),0)</f>
        <v>25.913120757507755</v>
      </c>
      <c r="I897" s="1">
        <f>[1]Services!E$14*IFERROR(I893/SUM(I893:I894),0)</f>
        <v>25.793139107135286</v>
      </c>
      <c r="J897" s="1">
        <f>[1]Services!F$14*IFERROR(J893/SUM(J893:J894),0)</f>
        <v>24.336493538702257</v>
      </c>
      <c r="K897" s="1">
        <f>[1]Services!G$14*IFERROR(K893/SUM(K893:K894),0)</f>
        <v>14.704131246841031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8.5598016385013409E-3</v>
      </c>
      <c r="I898" s="1">
        <f t="shared" si="624"/>
        <v>7.2659553615395112E-3</v>
      </c>
      <c r="J898" s="1">
        <f t="shared" si="624"/>
        <v>4.1877923567003705E-2</v>
      </c>
      <c r="K898" s="1">
        <f t="shared" si="624"/>
        <v>1.5215545663680885E-2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1.6849356195001737</v>
      </c>
      <c r="G899" s="1">
        <f>[1]Services!C$15+G902</f>
        <v>5.7351156942879769</v>
      </c>
      <c r="H899" s="1">
        <f>[1]Services!D$15+H902</f>
        <v>1.5225531348970811</v>
      </c>
      <c r="I899" s="1">
        <f>[1]Services!E$15+I902</f>
        <v>1.7103769733133529</v>
      </c>
      <c r="J899" s="1">
        <f>[1]Services!F$15+J902</f>
        <v>3.9252059399147119</v>
      </c>
      <c r="K899" s="1">
        <f>[1]Services!G$15+K902</f>
        <v>6.936807448685971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0.28265214912927389</v>
      </c>
      <c r="G900" s="1">
        <f>[1]Services!C$15*G893/SUM(G893:G894)</f>
        <v>4.1978859232543604</v>
      </c>
      <c r="H900" s="1">
        <f>[1]Services!D$15*H893/SUM(H893:H894)</f>
        <v>1.5527033589383885E-2</v>
      </c>
      <c r="I900" s="1">
        <f>[1]Services!E$15*I893/SUM(I893:I894)</f>
        <v>2.1624768006143565E-3</v>
      </c>
      <c r="J900" s="1">
        <f>[1]Services!F$15*J893/SUM(J893:J894)</f>
        <v>3.1901686223720677E-3</v>
      </c>
      <c r="K900" s="1">
        <f>[1]Services!G$15*K893/SUM(K893:K894)</f>
        <v>4.3246471235485256E-3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5.1289973447526871E-6</v>
      </c>
      <c r="I901" s="1">
        <f>[1]Services!E$15*I894/SUM(I893:I894)</f>
        <v>6.0917206852400426E-7</v>
      </c>
      <c r="J901" s="1">
        <f>[1]Services!F$15*J894/SUM(J893:J894)</f>
        <v>5.4896009370077303E-6</v>
      </c>
      <c r="K901" s="1">
        <f>[1]Services!G$15*K894/SUM(K893:K894)</f>
        <v>4.4750597422607638E-6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1.4022834703708997</v>
      </c>
      <c r="G902" s="1">
        <f>[1]Services!C$16</f>
        <v>1.537229771033616</v>
      </c>
      <c r="H902" s="1">
        <f>[1]Services!D$16</f>
        <v>1.5070209723103525</v>
      </c>
      <c r="I902" s="1">
        <f>[1]Services!E$16</f>
        <v>1.70821388734067</v>
      </c>
      <c r="J902" s="1">
        <f>[1]Services!F$16</f>
        <v>3.9220102816914029</v>
      </c>
      <c r="K902" s="1">
        <f>[1]Services!G$16</f>
        <v>6.9324783265026806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7.7269005272444566</v>
      </c>
      <c r="G903" s="1">
        <f>[1]Services!C$17</f>
        <v>8.3697087033956343</v>
      </c>
      <c r="H903" s="1">
        <f>[1]Services!D$17</f>
        <v>8.4059003115365929</v>
      </c>
      <c r="I903" s="1">
        <f>[1]Services!E$17</f>
        <v>11.69091460110857</v>
      </c>
      <c r="J903" s="1">
        <f>[1]Services!F$17</f>
        <v>11.299425543144046</v>
      </c>
      <c r="K903" s="1">
        <f>[1]Services!G$17</f>
        <v>9.9904840114813549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2.1168941989609169</v>
      </c>
      <c r="G904" s="1">
        <f>[1]Services!C$51/0.99</f>
        <v>2.293000012926699</v>
      </c>
      <c r="H904" s="1">
        <f>[1]Services!D$51/0.99</f>
        <v>2.3261987901329544</v>
      </c>
      <c r="I904" s="1">
        <f>[1]Services!E$51/0.99</f>
        <v>3.6028902567289425</v>
      </c>
      <c r="J904" s="1">
        <f>[1]Services!F$51/0.99</f>
        <v>3.2112050246392543</v>
      </c>
      <c r="K904" s="1">
        <f>[1]Services!G$51/0.99</f>
        <v>1.9009401105411612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1.4243055179731332</v>
      </c>
      <c r="G905" s="1">
        <f t="shared" ref="G905:K905" si="626">G904-SUM(G906:G909)</f>
        <v>1.5425867595407345</v>
      </c>
      <c r="H905" s="1">
        <f t="shared" si="626"/>
        <v>1.6226887616475858</v>
      </c>
      <c r="I905" s="1">
        <f t="shared" si="626"/>
        <v>1.3792114591838911</v>
      </c>
      <c r="J905" s="1">
        <f t="shared" si="626"/>
        <v>0.87654576749487267</v>
      </c>
      <c r="K905" s="1">
        <f t="shared" si="626"/>
        <v>1.3175166760692041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0.6925886809877837</v>
      </c>
      <c r="G906" s="1">
        <f t="shared" si="627"/>
        <v>0.75041325338596443</v>
      </c>
      <c r="H906" s="1">
        <f t="shared" si="627"/>
        <v>0.70351002848536859</v>
      </c>
      <c r="I906" s="1">
        <f t="shared" si="627"/>
        <v>2.1967964544379468</v>
      </c>
      <c r="J906" s="1">
        <f t="shared" si="627"/>
        <v>2.2898498606062669</v>
      </c>
      <c r="K906" s="1">
        <f t="shared" si="627"/>
        <v>0.5680071035816957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1.84044779349893E-3</v>
      </c>
      <c r="J907" s="1">
        <f t="shared" si="627"/>
        <v>6.6216330973122252E-3</v>
      </c>
      <c r="K907" s="1">
        <f t="shared" si="627"/>
        <v>2.2339199112448808E-3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2.0737674550479493E-2</v>
      </c>
      <c r="J908" s="1">
        <f t="shared" si="628"/>
        <v>2.9234736445410425E-2</v>
      </c>
      <c r="K908" s="1">
        <f t="shared" si="628"/>
        <v>5.4963371861248998E-3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4.3042207631264233E-3</v>
      </c>
      <c r="J909" s="1">
        <f t="shared" si="629"/>
        <v>8.9530269953918724E-3</v>
      </c>
      <c r="K909" s="1">
        <f t="shared" si="629"/>
        <v>7.6860737928917599E-3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5.6100063282835393</v>
      </c>
      <c r="G910" s="1">
        <f t="shared" ref="G910:K910" si="630">G903-G904</f>
        <v>6.0767086904689354</v>
      </c>
      <c r="H910" s="1">
        <f t="shared" si="630"/>
        <v>6.0797015214036385</v>
      </c>
      <c r="I910" s="1">
        <f t="shared" si="630"/>
        <v>8.0880243443796278</v>
      </c>
      <c r="J910" s="1">
        <f t="shared" si="630"/>
        <v>8.0882205185047926</v>
      </c>
      <c r="K910" s="1">
        <f t="shared" si="630"/>
        <v>8.0895439009401944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8.5743756970236369</v>
      </c>
      <c r="G911" s="1">
        <f t="shared" ref="G911:K911" si="631">G912</f>
        <v>9.4084583158454063</v>
      </c>
      <c r="H911" s="1">
        <f t="shared" si="631"/>
        <v>8.6175025238079943</v>
      </c>
      <c r="I911" s="1">
        <f t="shared" si="631"/>
        <v>6.6522358541963085</v>
      </c>
      <c r="J911" s="1">
        <f t="shared" si="631"/>
        <v>3.1864689822502785</v>
      </c>
      <c r="K911" s="1">
        <f t="shared" si="631"/>
        <v>0.50888854907144765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8.5743756970236369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9.4084583158454063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8.6175025238079943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6.6522358541963085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3.1864689822502785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0.50888854907144765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2.0856399634399918</v>
      </c>
      <c r="G913" s="1">
        <f t="shared" ref="G913:K913" si="632">G914</f>
        <v>2.4000976754010788</v>
      </c>
      <c r="H913" s="1">
        <f t="shared" si="632"/>
        <v>2.3583488962243915</v>
      </c>
      <c r="I913" s="1">
        <f t="shared" si="632"/>
        <v>2.4721524159109198</v>
      </c>
      <c r="J913" s="1">
        <f t="shared" si="632"/>
        <v>2.5578426723996519</v>
      </c>
      <c r="K913" s="1">
        <f t="shared" si="632"/>
        <v>2.3575968911017937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2.0856399634399918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2.4000976754010788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2.3583488962243915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2.4721524159109198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2.5578426723996519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2.3575968911017937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0.6896144109320661</v>
      </c>
      <c r="I915" s="1">
        <f t="shared" si="633"/>
        <v>0.70422050637332412</v>
      </c>
      <c r="J915" s="1">
        <f t="shared" si="633"/>
        <v>5.2667591266922704</v>
      </c>
      <c r="K915" s="1">
        <f t="shared" si="633"/>
        <v>5.2667938584902352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0.6896144109320661</v>
      </c>
      <c r="I916" s="1">
        <f>[1]Services!E$19</f>
        <v>0.70422050637332412</v>
      </c>
      <c r="J916" s="1">
        <f>[1]Services!F$19</f>
        <v>5.2667591266922704</v>
      </c>
      <c r="K916" s="1">
        <f>[1]Services!G$19</f>
        <v>5.2667938584902352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2.5743336034598618E-3</v>
      </c>
      <c r="I917" s="1">
        <f>[1]Services!E$20</f>
        <v>8.0047814933800494E-3</v>
      </c>
      <c r="J917" s="1">
        <f>[1]Services!F$20</f>
        <v>7.6886796106252903E-2</v>
      </c>
      <c r="K917" s="1">
        <f>[1]Services!G$20</f>
        <v>6.5049003167559918E-2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2.5743336034598618E-3</v>
      </c>
      <c r="I919" s="1">
        <f t="shared" si="635"/>
        <v>8.0047814933800494E-3</v>
      </c>
      <c r="J919" s="1">
        <f t="shared" si="635"/>
        <v>7.6886796106252903E-2</v>
      </c>
      <c r="K919" s="1">
        <f t="shared" si="635"/>
        <v>6.5049003167559918E-2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2.5743336034598618E-3</v>
      </c>
      <c r="I920" s="1">
        <f>[1]Services!E$20</f>
        <v>8.0047814933800494E-3</v>
      </c>
      <c r="J920" s="1">
        <f>[1]Services!F$20</f>
        <v>7.6886796106252903E-2</v>
      </c>
      <c r="K920" s="1">
        <f>[1]Services!G$20</f>
        <v>6.5049003167559918E-2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2.9295824144825517</v>
      </c>
      <c r="G921" s="1">
        <f t="shared" ref="G921:K921" si="636">G922</f>
        <v>3.1924522151075791</v>
      </c>
      <c r="H921" s="1">
        <f t="shared" si="636"/>
        <v>3.353779302275357</v>
      </c>
      <c r="I921" s="1">
        <f t="shared" si="636"/>
        <v>3.6633209232433628</v>
      </c>
      <c r="J921" s="1">
        <f t="shared" si="636"/>
        <v>4.2975008618341262</v>
      </c>
      <c r="K921" s="1">
        <f t="shared" si="636"/>
        <v>6.3952029047754495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2.9295824144825517</v>
      </c>
      <c r="G922" s="1">
        <f>[1]Services!C$21-G923</f>
        <v>3.1924522151075791</v>
      </c>
      <c r="H922" s="1">
        <f>[1]Services!D$21-H923</f>
        <v>3.353779302275357</v>
      </c>
      <c r="I922" s="1">
        <f>[1]Services!E$21-I923</f>
        <v>3.6633209232433628</v>
      </c>
      <c r="J922" s="1">
        <f>[1]Services!F$21-J923</f>
        <v>4.2975008618341262</v>
      </c>
      <c r="K922" s="1">
        <f>[1]Services!G$21-K923</f>
        <v>6.3952029047754495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8.3964046658332667E-3</v>
      </c>
      <c r="I923" s="1">
        <f>[1]Services!E$50-I894</f>
        <v>7.5593559940527544E-3</v>
      </c>
      <c r="J923" s="1">
        <f>[1]Services!F$50-J894</f>
        <v>4.8668363300679689E-2</v>
      </c>
      <c r="K923" s="1">
        <f>[1]Services!G$50-K894</f>
        <v>1.9501785729747156E-2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73.23836993998961</v>
      </c>
      <c r="G924" s="17">
        <f>[1]Services!C$59</f>
        <v>78.633316866125909</v>
      </c>
      <c r="H924" s="17">
        <f>[1]Services!D$59</f>
        <v>79.120252509402789</v>
      </c>
      <c r="I924" s="17">
        <f>[1]Services!E$59</f>
        <v>77.805502720660343</v>
      </c>
      <c r="J924" s="17">
        <f>[1]Services!F$59</f>
        <v>75.401871569195563</v>
      </c>
      <c r="K924" s="17">
        <f>[1]Services!G$59</f>
        <v>71.4608470673451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63.650025725300637</v>
      </c>
      <c r="G925" s="1">
        <f t="shared" ref="G925:K925" si="639">SUM(G926:G928)</f>
        <v>63.321195255383863</v>
      </c>
      <c r="H925" s="1">
        <f t="shared" si="639"/>
        <v>68.417902874474308</v>
      </c>
      <c r="I925" s="1">
        <f t="shared" si="639"/>
        <v>69.443801441712168</v>
      </c>
      <c r="J925" s="1">
        <f t="shared" si="639"/>
        <v>70.562911173744567</v>
      </c>
      <c r="K925" s="1">
        <f t="shared" si="639"/>
        <v>72.349118126867921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2.3940403656862985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1.640405401376733E-3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2.2866826962765971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1.9728640705893912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1.2338627259178583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0.64670418045532285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4.2612107847018956</v>
      </c>
      <c r="G927" s="1">
        <f>[1]Services!C$47</f>
        <v>4.6176540968520321</v>
      </c>
      <c r="H927" s="1">
        <f>[1]Services!D$47</f>
        <v>4.8119442163081212</v>
      </c>
      <c r="I927" s="1">
        <f>[1]Services!E$47</f>
        <v>5.1897046412614314</v>
      </c>
      <c r="J927" s="1">
        <f>[1]Services!F$47</f>
        <v>5.9503858086934054</v>
      </c>
      <c r="K927" s="1">
        <f>[1]Services!G$47</f>
        <v>8.6792039421952563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58.701900753130452</v>
      </c>
      <c r="H928" s="1">
        <f>[1]Services!D$3-([1]Services!D$6-[1]Services!D$58)</f>
        <v>61.319275961889588</v>
      </c>
      <c r="I928" s="1">
        <f>[1]Services!E$3-([1]Services!E$6-[1]Services!E$58)</f>
        <v>62.281232729861351</v>
      </c>
      <c r="J928" s="1">
        <f>[1]Services!F$3-([1]Services!F$6-[1]Services!F$58)</f>
        <v>63.378662639133303</v>
      </c>
      <c r="K928" s="1">
        <f>[1]Services!G$3-([1]Services!G$6-[1]Services!G$58)</f>
        <v>63.023210004217347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24.843075638976782</v>
      </c>
      <c r="G929" s="1">
        <f t="shared" ref="G929:K929" si="642">G930</f>
        <v>22.474807899339538</v>
      </c>
      <c r="H929" s="1">
        <f t="shared" si="642"/>
        <v>21.834841608840566</v>
      </c>
      <c r="I929" s="1">
        <f t="shared" si="642"/>
        <v>15.626417315928501</v>
      </c>
      <c r="J929" s="1">
        <f t="shared" si="642"/>
        <v>5.2351551142686699</v>
      </c>
      <c r="K929" s="1">
        <f t="shared" si="642"/>
        <v>0.69583982899126817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24.843075638976782</v>
      </c>
      <c r="G930" s="1">
        <f>[1]Services!C$48</f>
        <v>22.474807899339538</v>
      </c>
      <c r="H930" s="1">
        <f>[1]Services!D$48</f>
        <v>21.834841608840566</v>
      </c>
      <c r="I930" s="1">
        <f>[1]Services!E$48</f>
        <v>15.626417315928501</v>
      </c>
      <c r="J930" s="1">
        <f>[1]Services!F$48</f>
        <v>5.2351551142686699</v>
      </c>
      <c r="K930" s="1">
        <f>[1]Services!G$48</f>
        <v>0.69583982899126817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25.412791805526336</v>
      </c>
      <c r="G931" s="1">
        <f t="shared" ref="G931:K931" si="643">SUM(G932:G934)</f>
        <v>26.667695703203755</v>
      </c>
      <c r="H931" s="1">
        <f t="shared" si="643"/>
        <v>25.883286976760274</v>
      </c>
      <c r="I931" s="1">
        <f t="shared" si="643"/>
        <v>25.929566313746996</v>
      </c>
      <c r="J931" s="1">
        <f t="shared" si="643"/>
        <v>26.617533499693515</v>
      </c>
      <c r="K931" s="1">
        <f t="shared" si="643"/>
        <v>20.056691278893261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24.189720162668838</v>
      </c>
      <c r="G932" s="1">
        <f>[1]Services!C$49</f>
        <v>25.326923896908234</v>
      </c>
      <c r="H932" s="1">
        <f>[1]Services!D$49</f>
        <v>24.551899120182256</v>
      </c>
      <c r="I932" s="1">
        <f>[1]Services!E$49</f>
        <v>24.424834193681669</v>
      </c>
      <c r="J932" s="1">
        <f>[1]Services!F$49</f>
        <v>23.106132283097562</v>
      </c>
      <c r="K932" s="1">
        <f>[1]Services!G$49</f>
        <v>13.975446126686515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1.6964164528928457E-2</v>
      </c>
      <c r="I933" s="1">
        <f>[1]Services!E$50</f>
        <v>1.4827967526795782E-2</v>
      </c>
      <c r="J933" s="1">
        <f>[1]Services!F$50</f>
        <v>9.062384890471388E-2</v>
      </c>
      <c r="K933" s="1">
        <f>[1]Services!G$50</f>
        <v>3.4737555831112141E-2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1.2230716428574979</v>
      </c>
      <c r="G934" s="1">
        <f>[1]Services!C$56</f>
        <v>1.3407718062955194</v>
      </c>
      <c r="H934" s="1">
        <f>[1]Services!D$56</f>
        <v>1.3144236920490906</v>
      </c>
      <c r="I934" s="1">
        <f>[1]Services!E$56</f>
        <v>1.4899041525385306</v>
      </c>
      <c r="J934" s="1">
        <f>[1]Services!F$56</f>
        <v>3.4207773676912416</v>
      </c>
      <c r="K934" s="1">
        <f>[1]Services!G$56</f>
        <v>6.0465075963756343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7.6496315219720099</v>
      </c>
      <c r="G935" s="1">
        <f t="shared" ref="G935:K935" si="648">G936+G942</f>
        <v>8.2860116163616837</v>
      </c>
      <c r="H935" s="1">
        <f t="shared" si="648"/>
        <v>8.3218413084212255</v>
      </c>
      <c r="I935" s="1">
        <f t="shared" si="648"/>
        <v>11.574005455097485</v>
      </c>
      <c r="J935" s="1">
        <f t="shared" si="648"/>
        <v>11.186431287712615</v>
      </c>
      <c r="K935" s="1">
        <f t="shared" si="648"/>
        <v>9.8905791713665394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2.0957252569713076</v>
      </c>
      <c r="G936" s="1">
        <f>[1]Services!C$51</f>
        <v>2.270070012797432</v>
      </c>
      <c r="H936" s="1">
        <f>[1]Services!D$51</f>
        <v>2.302936802231625</v>
      </c>
      <c r="I936" s="1">
        <f>[1]Services!E$51</f>
        <v>3.5668613541616532</v>
      </c>
      <c r="J936" s="1">
        <f>[1]Services!F$51</f>
        <v>3.1790929743928618</v>
      </c>
      <c r="K936" s="1">
        <f>[1]Services!G$51</f>
        <v>1.8819307094357496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1.410062462793402</v>
      </c>
      <c r="G937" s="1">
        <f t="shared" ref="G937:K937" si="649">IFERROR(G905/G$904,0)*G$936</f>
        <v>1.5271608919453272</v>
      </c>
      <c r="H937" s="1">
        <f t="shared" si="649"/>
        <v>1.6064618740311098</v>
      </c>
      <c r="I937" s="1">
        <f t="shared" si="649"/>
        <v>1.3654193445920522</v>
      </c>
      <c r="J937" s="1">
        <f t="shared" si="649"/>
        <v>0.86778030981992382</v>
      </c>
      <c r="K937" s="1">
        <f t="shared" si="649"/>
        <v>1.304341509308512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0.68566279417790588</v>
      </c>
      <c r="G938" s="1">
        <f t="shared" ref="G938:K941" si="650">IFERROR(G906/G$904,0)*G$936</f>
        <v>0.74290912085210481</v>
      </c>
      <c r="H938" s="1">
        <f t="shared" si="650"/>
        <v>0.69647492820051493</v>
      </c>
      <c r="I938" s="1">
        <f t="shared" si="650"/>
        <v>2.1748284898935673</v>
      </c>
      <c r="J938" s="1">
        <f t="shared" si="650"/>
        <v>2.2669513620002042</v>
      </c>
      <c r="K938" s="1">
        <f t="shared" si="650"/>
        <v>0.56232703254587868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1.8220433155639408E-3</v>
      </c>
      <c r="J939" s="1">
        <f t="shared" si="650"/>
        <v>6.555416766339103E-3</v>
      </c>
      <c r="K939" s="1">
        <f t="shared" si="650"/>
        <v>2.2115807121324319E-3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2.0530297804974701E-2</v>
      </c>
      <c r="J940" s="1">
        <f t="shared" si="650"/>
        <v>2.894238908095632E-2</v>
      </c>
      <c r="K940" s="1">
        <f t="shared" si="650"/>
        <v>5.4413738142636506E-3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4.2611785554951594E-3</v>
      </c>
      <c r="J941" s="1">
        <f t="shared" si="650"/>
        <v>8.8634967254379547E-3</v>
      </c>
      <c r="K941" s="1">
        <f t="shared" si="650"/>
        <v>7.6092130549628425E-3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5.5539062650007018</v>
      </c>
      <c r="G942" s="1">
        <f>[1]Services!C$52</f>
        <v>6.0159416035642526</v>
      </c>
      <c r="H942" s="1">
        <f>[1]Services!D$52</f>
        <v>6.0189045061896005</v>
      </c>
      <c r="I942" s="1">
        <f>[1]Services!E$52</f>
        <v>8.0071441009358306</v>
      </c>
      <c r="J942" s="1">
        <f>[1]Services!F$52</f>
        <v>8.0073383133197531</v>
      </c>
      <c r="K942" s="1">
        <f>[1]Services!G$52</f>
        <v>8.0086484619307896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6.1735505018570169</v>
      </c>
      <c r="G943" s="1">
        <f t="shared" ref="G943:K943" si="651">G944</f>
        <v>6.7740899874086917</v>
      </c>
      <c r="H943" s="1">
        <f t="shared" si="651"/>
        <v>6.204601817141751</v>
      </c>
      <c r="I943" s="1">
        <f t="shared" si="651"/>
        <v>4.7896098150213442</v>
      </c>
      <c r="J943" s="1">
        <f t="shared" si="651"/>
        <v>2.2942576672202013</v>
      </c>
      <c r="K943" s="1">
        <f t="shared" si="651"/>
        <v>0.3663997553314427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6.1735505018570169</v>
      </c>
      <c r="G944" s="1">
        <f>[1]Services!C$53</f>
        <v>6.7740899874086917</v>
      </c>
      <c r="H944" s="1">
        <f>[1]Services!D$53</f>
        <v>6.204601817141751</v>
      </c>
      <c r="I944" s="1">
        <f>[1]Services!E$53</f>
        <v>4.7896098150213442</v>
      </c>
      <c r="J944" s="1">
        <f>[1]Services!F$53</f>
        <v>2.2942576672202013</v>
      </c>
      <c r="K944" s="1">
        <f>[1]Services!G$53</f>
        <v>0.3663997553314427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1.8770759670959944</v>
      </c>
      <c r="G945" s="1">
        <f t="shared" ref="G945:K945" si="652">G946</f>
        <v>2.1600879078609716</v>
      </c>
      <c r="H945" s="1">
        <f t="shared" si="652"/>
        <v>2.1225140066019521</v>
      </c>
      <c r="I945" s="1">
        <f t="shared" si="652"/>
        <v>2.2249371743198276</v>
      </c>
      <c r="J945" s="1">
        <f t="shared" si="652"/>
        <v>2.302058405159686</v>
      </c>
      <c r="K945" s="1">
        <f t="shared" si="652"/>
        <v>2.1218372019916152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1.8770759670959944</v>
      </c>
      <c r="G946" s="1">
        <f>[1]Services!C$54</f>
        <v>2.1600879078609716</v>
      </c>
      <c r="H946" s="1">
        <f>[1]Services!D$54</f>
        <v>2.1225140066019521</v>
      </c>
      <c r="I946" s="1">
        <f>[1]Services!E$54</f>
        <v>2.2249371743198276</v>
      </c>
      <c r="J946" s="1">
        <f>[1]Services!F$54</f>
        <v>2.302058405159686</v>
      </c>
      <c r="K946" s="1">
        <f>[1]Services!G$54</f>
        <v>2.1218372019916152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0.6896144109320661</v>
      </c>
      <c r="I947" s="1">
        <f t="shared" si="653"/>
        <v>0.70422050637332412</v>
      </c>
      <c r="J947" s="1">
        <f t="shared" si="653"/>
        <v>5.2667591266922704</v>
      </c>
      <c r="K947" s="1">
        <f t="shared" si="653"/>
        <v>5.2667938584902352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0.6896144109320661</v>
      </c>
      <c r="I948" s="1">
        <f>[1]Services!E$55</f>
        <v>0.70422050637332412</v>
      </c>
      <c r="J948" s="1">
        <f>[1]Services!F$55</f>
        <v>5.2667591266922704</v>
      </c>
      <c r="K948" s="1">
        <f>[1]Services!G$55</f>
        <v>5.2667938584902352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5.9539375979717462E-3</v>
      </c>
      <c r="J949" s="1">
        <f t="shared" si="654"/>
        <v>1.1616231354977052E-2</v>
      </c>
      <c r="K949" s="1">
        <f t="shared" si="654"/>
        <v>1.2219130229696817E-2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5.9539375979717462E-3</v>
      </c>
      <c r="J950" s="1">
        <f>[1]Services!F$57</f>
        <v>1.1616231354977052E-2</v>
      </c>
      <c r="K950" s="1">
        <f>[1]Services!G$57</f>
        <v>1.2219130229696817E-2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6.9639979760652082</v>
      </c>
      <c r="H951" s="1">
        <f>[1]Services!D$58</f>
        <v>6.9649254681202377</v>
      </c>
      <c r="I951" s="1">
        <f>[1]Services!E$58</f>
        <v>9.7882234907240804</v>
      </c>
      <c r="J951" s="1">
        <f>[1]Services!F$58</f>
        <v>15.30381170248236</v>
      </c>
      <c r="K951" s="1">
        <f>[1]Services!G$58</f>
        <v>23.724578719400458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0.91250000000000053</v>
      </c>
      <c r="G953" s="4">
        <f t="shared" si="657"/>
        <v>0.91500000000000037</v>
      </c>
      <c r="H953" s="4">
        <f t="shared" si="657"/>
        <v>0.91875000000000018</v>
      </c>
      <c r="I953" s="4">
        <f t="shared" si="657"/>
        <v>0.92500000000000049</v>
      </c>
      <c r="J953" s="4">
        <f t="shared" si="657"/>
        <v>0.93750000000000044</v>
      </c>
      <c r="K953" s="4">
        <f t="shared" si="657"/>
        <v>0.94999999999999984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3.1999999999999962</v>
      </c>
      <c r="G954" s="4">
        <f t="shared" si="657"/>
        <v>3.2400000000000033</v>
      </c>
      <c r="H954" s="4">
        <f t="shared" si="657"/>
        <v>3.3000000000000007</v>
      </c>
      <c r="I954" s="4">
        <f t="shared" si="657"/>
        <v>3.3999999999999981</v>
      </c>
      <c r="J954" s="4">
        <f t="shared" si="657"/>
        <v>3.5999999999999992</v>
      </c>
      <c r="K954" s="4">
        <f t="shared" si="657"/>
        <v>3.7999999999999949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0.99999999999999989</v>
      </c>
      <c r="I955" s="4">
        <f t="shared" si="657"/>
        <v>1</v>
      </c>
      <c r="J955" s="4">
        <f t="shared" si="657"/>
        <v>1.0000000000000002</v>
      </c>
      <c r="K955" s="4">
        <f t="shared" si="657"/>
        <v>1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0.8210784313725491</v>
      </c>
      <c r="G956" s="4">
        <f t="shared" si="658"/>
        <v>0.82270432925645365</v>
      </c>
      <c r="H956" s="4">
        <f t="shared" si="658"/>
        <v>0.82514317608231436</v>
      </c>
      <c r="I956" s="4">
        <f t="shared" si="658"/>
        <v>0.82920792079207917</v>
      </c>
      <c r="J956" s="4">
        <f t="shared" si="658"/>
        <v>0.83750000000000024</v>
      </c>
      <c r="K956" s="4">
        <f t="shared" si="658"/>
        <v>0.83749999999999825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0.94680851063829796</v>
      </c>
      <c r="G957" s="4">
        <f t="shared" si="659"/>
        <v>0.94680851063829885</v>
      </c>
      <c r="H957" s="4">
        <f t="shared" si="659"/>
        <v>0.94658972741546876</v>
      </c>
      <c r="I957" s="4">
        <f t="shared" si="659"/>
        <v>0.94660477411162036</v>
      </c>
      <c r="J957" s="4">
        <f t="shared" si="659"/>
        <v>0.94768856197422147</v>
      </c>
      <c r="K957" s="4">
        <f t="shared" si="659"/>
        <v>0.94918186244135738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1.9799999999999978</v>
      </c>
      <c r="I958" s="4">
        <f t="shared" si="659"/>
        <v>2.0400000000000009</v>
      </c>
      <c r="J958" s="4">
        <f t="shared" si="659"/>
        <v>2.1600000000000006</v>
      </c>
      <c r="K958" s="4">
        <f t="shared" si="659"/>
        <v>2.2799999999999985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0.87219999999999942</v>
      </c>
      <c r="G959" s="4">
        <f t="shared" si="659"/>
        <v>0.87219999999999964</v>
      </c>
      <c r="H959" s="4">
        <f t="shared" si="659"/>
        <v>0.87220000000000075</v>
      </c>
      <c r="I959" s="4">
        <f t="shared" si="659"/>
        <v>0.87219999999999898</v>
      </c>
      <c r="J959" s="4">
        <f t="shared" si="659"/>
        <v>0.87219999999999998</v>
      </c>
      <c r="K959" s="4">
        <f t="shared" si="659"/>
        <v>0.87219999999999942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</v>
      </c>
      <c r="H960" s="4">
        <f t="shared" si="660"/>
        <v>0.99</v>
      </c>
      <c r="I960" s="4">
        <f t="shared" si="660"/>
        <v>0.99</v>
      </c>
      <c r="J960" s="4">
        <f t="shared" si="660"/>
        <v>0.98999999999999988</v>
      </c>
      <c r="K960" s="4">
        <f t="shared" si="660"/>
        <v>0.99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0.99</v>
      </c>
      <c r="H961" s="4">
        <f t="shared" si="660"/>
        <v>0.99</v>
      </c>
      <c r="I961" s="4">
        <f t="shared" si="660"/>
        <v>0.99</v>
      </c>
      <c r="J961" s="4">
        <f t="shared" si="660"/>
        <v>0.99</v>
      </c>
      <c r="K961" s="4">
        <f t="shared" si="660"/>
        <v>0.98999999999999988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</v>
      </c>
      <c r="K962" s="4">
        <f t="shared" si="660"/>
        <v>0.99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0.9900000000000001</v>
      </c>
      <c r="J963" s="4">
        <f t="shared" si="660"/>
        <v>0.99</v>
      </c>
      <c r="K963" s="4">
        <f t="shared" si="660"/>
        <v>0.99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0.9900000000000001</v>
      </c>
      <c r="J964" s="4">
        <f t="shared" si="660"/>
        <v>0.9900000000000001</v>
      </c>
      <c r="K964" s="4">
        <f t="shared" si="660"/>
        <v>0.99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0.98999999999999966</v>
      </c>
      <c r="G965" s="4">
        <f t="shared" si="660"/>
        <v>0.9900000000000011</v>
      </c>
      <c r="H965" s="4">
        <f t="shared" si="660"/>
        <v>0.98999999999999977</v>
      </c>
      <c r="I965" s="4">
        <f t="shared" si="660"/>
        <v>0.98999999999999988</v>
      </c>
      <c r="J965" s="4">
        <f t="shared" si="660"/>
        <v>0.99000000000000099</v>
      </c>
      <c r="K965" s="4">
        <f t="shared" si="660"/>
        <v>0.98999999999999966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0.71999999999999986</v>
      </c>
      <c r="G966" s="4">
        <f t="shared" si="661"/>
        <v>0.71999999999999986</v>
      </c>
      <c r="H966" s="4">
        <f t="shared" si="661"/>
        <v>0.71999999999999942</v>
      </c>
      <c r="I966" s="4">
        <f t="shared" si="661"/>
        <v>0.72000000000000031</v>
      </c>
      <c r="J966" s="4">
        <f t="shared" si="661"/>
        <v>0.7200000000000002</v>
      </c>
      <c r="K966" s="4">
        <f t="shared" si="661"/>
        <v>0.72000000000000075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0.90000000000000091</v>
      </c>
      <c r="G967" s="4">
        <f t="shared" si="662"/>
        <v>0.90000000000000024</v>
      </c>
      <c r="H967" s="4">
        <f t="shared" si="662"/>
        <v>0.89999999999999991</v>
      </c>
      <c r="I967" s="4">
        <f t="shared" si="662"/>
        <v>0.89999999999999991</v>
      </c>
      <c r="J967" s="4">
        <f t="shared" si="662"/>
        <v>0.89999999999999969</v>
      </c>
      <c r="K967" s="4">
        <f t="shared" si="662"/>
        <v>0.90000000000000036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0.74379764180891761</v>
      </c>
      <c r="J969" s="4">
        <f t="shared" si="664"/>
        <v>0.15108226565877608</v>
      </c>
      <c r="K969" s="4">
        <f t="shared" si="664"/>
        <v>0.18784500353097686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217.12091530716836</v>
      </c>
      <c r="G970" s="3">
        <f>[1]Residential!C$26</f>
        <v>216.4431360206969</v>
      </c>
      <c r="H970" s="3">
        <f>[1]Residential!D$26</f>
        <v>215.29099603284644</v>
      </c>
      <c r="I970" s="3">
        <f>[1]Residential!E$26</f>
        <v>211.10849245731805</v>
      </c>
      <c r="J970" s="3">
        <f>[1]Residential!F$26</f>
        <v>192.19177335040737</v>
      </c>
      <c r="K970" s="3">
        <f>[1]Residential!G$26</f>
        <v>175.51570231020844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69.470033288978499</v>
      </c>
      <c r="G971" s="1">
        <f>[1]Residential!C$15</f>
        <v>69.674920873372017</v>
      </c>
      <c r="H971" s="1">
        <f>[1]Residential!D$15</f>
        <v>72.797065412354002</v>
      </c>
      <c r="I971" s="1">
        <f>[1]Residential!E$15</f>
        <v>67.325707255986202</v>
      </c>
      <c r="J971" s="1">
        <f>[1]Residential!F$15</f>
        <v>63.267840970360893</v>
      </c>
      <c r="K971" s="1">
        <f>[1]Residential!G$15</f>
        <v>68.955982666290595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15.33320923696521</v>
      </c>
      <c r="G972" s="1">
        <f t="shared" ref="G972:K972" si="665">SUM(G973:G974)</f>
        <v>14.762260607530848</v>
      </c>
      <c r="H972" s="1">
        <f t="shared" si="665"/>
        <v>16.448794732325332</v>
      </c>
      <c r="I972" s="1">
        <f t="shared" si="665"/>
        <v>13.041162468772498</v>
      </c>
      <c r="J972" s="1">
        <f t="shared" si="665"/>
        <v>11.224795975180795</v>
      </c>
      <c r="K972" s="1">
        <f t="shared" si="665"/>
        <v>17.467868334965239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9.3768535827240527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7.7828938959181384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9.0335818833773409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5.0362066807180641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1.7392417088210774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0.55060248169254999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5.9563556542411575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6.9793667116127089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7.4152128489479923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8.0049557880544331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9.485554266359717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16.917265853272689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9.5599123050691492</v>
      </c>
      <c r="G975" s="1">
        <f t="shared" ref="G975:K975" si="669">SUM(G976:G977)</f>
        <v>10.085315921980008</v>
      </c>
      <c r="H975" s="1">
        <f t="shared" si="669"/>
        <v>11.714773808093735</v>
      </c>
      <c r="I975" s="1">
        <f t="shared" si="669"/>
        <v>9.4462661567647714</v>
      </c>
      <c r="J975" s="1">
        <f t="shared" si="669"/>
        <v>6.9911724223527729</v>
      </c>
      <c r="K975" s="1">
        <f t="shared" si="669"/>
        <v>6.556020127974131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8.4110131859997619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8.798882054023597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8.4901873004879818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4.5706193090944716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1.5589442170857029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0.48751023889360706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1.1488991190693874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1.2864338679564122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3.2245865076057543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4.875646847670299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5.4322282052670703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6.0685098890805236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44.576911746944134</v>
      </c>
      <c r="G978" s="1">
        <f>[1]Residential!C$3-([1]Residential!C$10-[1]Residential!C$244)</f>
        <v>44.827344343861157</v>
      </c>
      <c r="H978" s="1">
        <f>[1]Residential!D$3-([1]Residential!D$10-[1]Residential!D$244)</f>
        <v>44.633496871934931</v>
      </c>
      <c r="I978" s="1">
        <f>[1]Residential!E$3-([1]Residential!E$10-[1]Residential!E$244)</f>
        <v>44.83827863044894</v>
      </c>
      <c r="J978" s="1">
        <f>[1]Residential!F$3-([1]Residential!F$10-[1]Residential!F$244)</f>
        <v>45.051872572827321</v>
      </c>
      <c r="K978" s="1">
        <f>[1]Residential!G$3-([1]Residential!G$10-[1]Residential!G$244)</f>
        <v>44.932094203351227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60.231837677161714</v>
      </c>
      <c r="G979" s="1">
        <f>SUM([1]Residential!C$16:C$17)</f>
        <v>51.320004330909725</v>
      </c>
      <c r="H979" s="1">
        <f>SUM([1]Residential!D$16:D$17)</f>
        <v>44.109905979257199</v>
      </c>
      <c r="I979" s="1">
        <f>SUM([1]Residential!E$16:E$17)</f>
        <v>42.218873721652116</v>
      </c>
      <c r="J979" s="1">
        <f>SUM([1]Residential!F$16:F$17)</f>
        <v>24.927768766375159</v>
      </c>
      <c r="K979" s="1">
        <f>SUM([1]Residential!G$16:G$17)</f>
        <v>1.9709937885413007E-2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60.231837677161714</v>
      </c>
      <c r="G980" s="1">
        <f>[1]Residential!C$16</f>
        <v>51.320004330909725</v>
      </c>
      <c r="H980" s="1">
        <f>[1]Residential!D$16</f>
        <v>44.10776848603453</v>
      </c>
      <c r="I980" s="1">
        <f>[1]Residential!E$16</f>
        <v>42.216455601107846</v>
      </c>
      <c r="J980" s="1">
        <f>[1]Residential!F$16</f>
        <v>24.920301980574575</v>
      </c>
      <c r="K980" s="1">
        <f>[1]Residential!G$16</f>
        <v>4.7197037383951041E-6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2.1374932226724077E-3</v>
      </c>
      <c r="I981" s="1">
        <f>[1]Residential!E$17</f>
        <v>2.4181205442694916E-3</v>
      </c>
      <c r="J981" s="1">
        <f>[1]Residential!F$17</f>
        <v>7.466785800583544E-3</v>
      </c>
      <c r="K981" s="1">
        <f>[1]Residential!G$17</f>
        <v>1.9705218181674613E-2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50.371421171868562</v>
      </c>
      <c r="G982" s="1">
        <f t="shared" ref="G982:K982" si="672">SUM(G984,G986)</f>
        <v>42.922561421630803</v>
      </c>
      <c r="H982" s="1">
        <f t="shared" si="672"/>
        <v>43.991804635570475</v>
      </c>
      <c r="I982" s="1">
        <f t="shared" si="672"/>
        <v>42.204301046616202</v>
      </c>
      <c r="J982" s="1">
        <f t="shared" si="672"/>
        <v>24.919523213582963</v>
      </c>
      <c r="K982" s="1">
        <f t="shared" si="672"/>
        <v>1.7377021186502792E-2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50.371421171868562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42.922561421630803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43.991804635570475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42.204301046616202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24.919523213582963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1.7377021186502792E-2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50.371421171868562</v>
      </c>
      <c r="G984" s="1">
        <f t="shared" ref="G984:K984" si="673">G985</f>
        <v>42.922561421630803</v>
      </c>
      <c r="H984" s="1">
        <f t="shared" si="673"/>
        <v>43.989672865343948</v>
      </c>
      <c r="I984" s="1">
        <f t="shared" si="673"/>
        <v>42.201883760733821</v>
      </c>
      <c r="J984" s="1">
        <f t="shared" si="673"/>
        <v>24.912058897629443</v>
      </c>
      <c r="K984" s="1">
        <f t="shared" si="673"/>
        <v>4.161068001985213E-6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50.371421171868562</v>
      </c>
      <c r="G985" s="1">
        <f t="shared" ref="G985:K985" si="674">G983*IFERROR(G980/G979,0)</f>
        <v>42.922561421630803</v>
      </c>
      <c r="H985" s="1">
        <f t="shared" si="674"/>
        <v>43.989672865343948</v>
      </c>
      <c r="I985" s="1">
        <f t="shared" si="674"/>
        <v>42.201883760733821</v>
      </c>
      <c r="J985" s="1">
        <f t="shared" si="674"/>
        <v>24.912058897629443</v>
      </c>
      <c r="K985" s="1">
        <f t="shared" si="674"/>
        <v>4.161068001985213E-6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2.1317702265264415E-3</v>
      </c>
      <c r="I986" s="1">
        <f t="shared" si="675"/>
        <v>2.4172858823803267E-3</v>
      </c>
      <c r="J986" s="1">
        <f t="shared" si="675"/>
        <v>7.4643159535199288E-3</v>
      </c>
      <c r="K986" s="1">
        <f t="shared" si="675"/>
        <v>1.7372860118500807E-2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2.1317702265264415E-3</v>
      </c>
      <c r="I987" s="1">
        <f t="shared" si="676"/>
        <v>2.4172858823803267E-3</v>
      </c>
      <c r="J987" s="1">
        <f t="shared" si="676"/>
        <v>7.4643159535199288E-3</v>
      </c>
      <c r="K987" s="1">
        <f t="shared" si="676"/>
        <v>1.7372860118500807E-2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9.8604165052931538</v>
      </c>
      <c r="G988" s="1">
        <f t="shared" ref="G988:K988" si="677">G989</f>
        <v>8.3974429092789169</v>
      </c>
      <c r="H988" s="1">
        <f t="shared" si="677"/>
        <v>0.1181013436867291</v>
      </c>
      <c r="I988" s="1">
        <f t="shared" si="677"/>
        <v>1.4572675035919422E-2</v>
      </c>
      <c r="J988" s="1">
        <f t="shared" si="677"/>
        <v>8.2455527921947575E-3</v>
      </c>
      <c r="K988" s="1">
        <f t="shared" si="677"/>
        <v>2.3329166989102157E-3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9.8604165052931538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8.3974429092789169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0.1181013436867291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1.4572675035919422E-2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8.2455527921947575E-3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2.3329166989102157E-3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9.8604165052931538</v>
      </c>
      <c r="G990" s="1">
        <f t="shared" ref="G990:K990" si="678">IFERROR(G980/G979,0)*G989</f>
        <v>8.3974429092789169</v>
      </c>
      <c r="H990" s="1">
        <f t="shared" si="678"/>
        <v>0.11809562069058767</v>
      </c>
      <c r="I990" s="1">
        <f t="shared" si="678"/>
        <v>1.4571840374030485E-2</v>
      </c>
      <c r="J990" s="1">
        <f t="shared" si="678"/>
        <v>8.2430829451304744E-3</v>
      </c>
      <c r="K990" s="1">
        <f t="shared" si="678"/>
        <v>5.5863573640989128E-7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5.7229961414329011E-6</v>
      </c>
      <c r="I991" s="1">
        <f t="shared" si="679"/>
        <v>8.3466188893766002E-7</v>
      </c>
      <c r="J991" s="1">
        <f t="shared" si="679"/>
        <v>2.4698470642830345E-6</v>
      </c>
      <c r="K991" s="1">
        <f t="shared" si="679"/>
        <v>2.3323580631738057E-3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47.00193193719592</v>
      </c>
      <c r="G992" s="1">
        <f t="shared" ref="G992:K992" si="680">SUM(G993:G994)</f>
        <v>48.215592360438016</v>
      </c>
      <c r="H992" s="1">
        <f t="shared" si="680"/>
        <v>47.710870786910128</v>
      </c>
      <c r="I992" s="1">
        <f t="shared" si="680"/>
        <v>45.322782620826139</v>
      </c>
      <c r="J992" s="1">
        <f t="shared" si="680"/>
        <v>38.323710932701921</v>
      </c>
      <c r="K992" s="1">
        <f t="shared" si="680"/>
        <v>20.542023530395927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46.698972635736325</v>
      </c>
      <c r="G993" s="1">
        <f>[1]Residential!C$18</f>
        <v>48.208493610434147</v>
      </c>
      <c r="H993" s="1">
        <f>[1]Residential!D$18</f>
        <v>47.703862157479797</v>
      </c>
      <c r="I993" s="1">
        <f>[1]Residential!E$18</f>
        <v>45.315827679127544</v>
      </c>
      <c r="J993" s="1">
        <f>[1]Residential!F$18</f>
        <v>38.317123777710094</v>
      </c>
      <c r="K993" s="1">
        <f>[1]Residential!G$18</f>
        <v>20.535795021301041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0.30295930145959477</v>
      </c>
      <c r="G994" s="1">
        <f>[1]Residential!C$19</f>
        <v>7.098750003870417E-3</v>
      </c>
      <c r="H994" s="1">
        <f>[1]Residential!D$19</f>
        <v>7.0086294303291436E-3</v>
      </c>
      <c r="I994" s="1">
        <f>[1]Residential!E$19</f>
        <v>6.9549416985929041E-3</v>
      </c>
      <c r="J994" s="1">
        <f>[1]Residential!F$19</f>
        <v>6.5871549918280602E-3</v>
      </c>
      <c r="K994" s="1">
        <f>[1]Residential!G$19</f>
        <v>6.2285090948852335E-3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38.494658988658728</v>
      </c>
      <c r="G995" s="1">
        <f t="shared" ref="G995:K995" si="683">SUM(G996:G997)</f>
        <v>41.188860541711122</v>
      </c>
      <c r="H995" s="1">
        <f t="shared" si="683"/>
        <v>39.325670254561864</v>
      </c>
      <c r="I995" s="1">
        <f t="shared" si="683"/>
        <v>39.142089239973565</v>
      </c>
      <c r="J995" s="1">
        <f t="shared" si="683"/>
        <v>33.280722713641914</v>
      </c>
      <c r="K995" s="1">
        <f t="shared" si="683"/>
        <v>17.892237091869557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38.494658988658728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41.188860541711122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39.288504072817631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39.104039833681092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33.216573611447728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17.861039363902833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3.7166181744231717E-2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3.804940629247501E-2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6.4149102194187138E-2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3.1197727966724195E-2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38.246534826172969</v>
      </c>
      <c r="G998" s="1">
        <f t="shared" ref="G998:K998" si="684">SUM(G999:G1000)</f>
        <v>41.182796332819024</v>
      </c>
      <c r="H998" s="1">
        <f t="shared" si="684"/>
        <v>39.319893393956143</v>
      </c>
      <c r="I998" s="1">
        <f t="shared" si="684"/>
        <v>39.136082747589761</v>
      </c>
      <c r="J998" s="1">
        <f t="shared" si="684"/>
        <v>33.275002357407629</v>
      </c>
      <c r="K998" s="1">
        <f t="shared" si="684"/>
        <v>17.886812019637038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38.246534826172969</v>
      </c>
      <c r="G999" s="1">
        <f t="shared" ref="G999:K999" si="685">G996-G1002</f>
        <v>41.182796332819024</v>
      </c>
      <c r="H999" s="1">
        <f t="shared" si="685"/>
        <v>39.282732671848066</v>
      </c>
      <c r="I999" s="1">
        <f t="shared" si="685"/>
        <v>39.098039180113595</v>
      </c>
      <c r="J999" s="1">
        <f t="shared" si="685"/>
        <v>33.210864281287598</v>
      </c>
      <c r="K999" s="1">
        <f t="shared" si="685"/>
        <v>17.85562375107591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3.7160722108075653E-2</v>
      </c>
      <c r="I1000" s="1">
        <f t="shared" si="686"/>
        <v>3.8043567476163928E-2</v>
      </c>
      <c r="J1000" s="1">
        <f t="shared" si="686"/>
        <v>6.4138076120029502E-2</v>
      </c>
      <c r="K1000" s="1">
        <f t="shared" si="686"/>
        <v>3.1188268561126057E-2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0.24812416248575844</v>
      </c>
      <c r="G1001" s="1">
        <f t="shared" ref="G1001:K1001" si="687">SUM(G1002:G1003)</f>
        <v>6.064208892096949E-3</v>
      </c>
      <c r="H1001" s="1">
        <f t="shared" si="687"/>
        <v>5.7768606057209092E-3</v>
      </c>
      <c r="I1001" s="1">
        <f t="shared" si="687"/>
        <v>6.0064923838115082E-3</v>
      </c>
      <c r="J1001" s="1">
        <f t="shared" si="687"/>
        <v>5.7203562342848487E-3</v>
      </c>
      <c r="K1001" s="1">
        <f t="shared" si="687"/>
        <v>5.425072232521414E-3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0.24812416248575844</v>
      </c>
      <c r="G1002" s="1">
        <f t="shared" ref="G1002:K1002" si="688">G996*IFERROR(G994/G992,0)</f>
        <v>6.064208892096949E-3</v>
      </c>
      <c r="H1002" s="1">
        <f t="shared" si="688"/>
        <v>5.7714009695648437E-3</v>
      </c>
      <c r="I1002" s="1">
        <f t="shared" si="688"/>
        <v>6.0006535675004233E-3</v>
      </c>
      <c r="J1002" s="1">
        <f t="shared" si="688"/>
        <v>5.7093301601272139E-3</v>
      </c>
      <c r="K1002" s="1">
        <f t="shared" si="688"/>
        <v>5.4156128269232766E-3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5.4596361560655083E-6</v>
      </c>
      <c r="I1003" s="1">
        <f t="shared" si="689"/>
        <v>5.8388163110849611E-6</v>
      </c>
      <c r="J1003" s="1">
        <f t="shared" si="689"/>
        <v>1.1026074157634729E-5</v>
      </c>
      <c r="K1003" s="1">
        <f t="shared" si="689"/>
        <v>9.4594055981373809E-6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8.5072729485371923</v>
      </c>
      <c r="G1004" s="1">
        <f t="shared" ref="G1004:K1004" si="690">SUM(G1005:G1006)</f>
        <v>7.0267318187268941</v>
      </c>
      <c r="H1004" s="1">
        <f t="shared" si="690"/>
        <v>8.3852005323482661</v>
      </c>
      <c r="I1004" s="1">
        <f t="shared" si="690"/>
        <v>6.1806933808525715</v>
      </c>
      <c r="J1004" s="1">
        <f t="shared" si="690"/>
        <v>5.0429882190600059</v>
      </c>
      <c r="K1004" s="1">
        <f t="shared" si="690"/>
        <v>2.6497864385263692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8.5072729485371923</v>
      </c>
      <c r="G1005" s="1">
        <f t="shared" ref="G1005:K1005" si="691">G992-G996-G997-G1006</f>
        <v>7.0267318187268941</v>
      </c>
      <c r="H1005" s="1">
        <f t="shared" si="691"/>
        <v>8.3764229388571554</v>
      </c>
      <c r="I1005" s="1">
        <f t="shared" si="691"/>
        <v>6.1703849973286342</v>
      </c>
      <c r="J1005" s="1">
        <f t="shared" si="691"/>
        <v>5.0212883224019391</v>
      </c>
      <c r="K1005" s="1">
        <f t="shared" si="691"/>
        <v>2.6415674965632485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8.7775934911109472E-3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1.0308383523937457E-2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2.1699896658066486E-2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8.2189419631208092E-3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8.4524378095633566</v>
      </c>
      <c r="G1007" s="1">
        <f t="shared" ref="G1007:K1007" si="692">SUM(G1008:G1009)</f>
        <v>7.0256972776151203</v>
      </c>
      <c r="H1007" s="1">
        <f t="shared" si="692"/>
        <v>8.3839687635236579</v>
      </c>
      <c r="I1007" s="1">
        <f t="shared" si="692"/>
        <v>6.1797449315377904</v>
      </c>
      <c r="J1007" s="1">
        <f t="shared" si="692"/>
        <v>5.0421214203024629</v>
      </c>
      <c r="K1007" s="1">
        <f t="shared" si="692"/>
        <v>2.6489830016640052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8.4524378095633566</v>
      </c>
      <c r="G1008" s="1">
        <f t="shared" ref="G1008:K1008" si="693">G1005-G1011</f>
        <v>7.0256972776151203</v>
      </c>
      <c r="H1008" s="1">
        <f t="shared" si="693"/>
        <v>8.3751924594430953</v>
      </c>
      <c r="I1008" s="1">
        <f t="shared" si="693"/>
        <v>6.1694381298718559</v>
      </c>
      <c r="J1008" s="1">
        <f t="shared" si="693"/>
        <v>5.0204252534654161</v>
      </c>
      <c r="K1008" s="1">
        <f t="shared" si="693"/>
        <v>2.6407665517511294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8.776304080562479E-3</v>
      </c>
      <c r="I1009" s="1">
        <f t="shared" si="694"/>
        <v>1.0306801665934263E-2</v>
      </c>
      <c r="J1009" s="1">
        <f t="shared" si="694"/>
        <v>2.1696166837046692E-2</v>
      </c>
      <c r="K1009" s="1">
        <f t="shared" si="694"/>
        <v>8.2164499128760081E-3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5.4835138973836337E-2</v>
      </c>
      <c r="G1010" s="1">
        <f t="shared" si="695"/>
        <v>1.0345411117734691E-3</v>
      </c>
      <c r="H1010" s="1">
        <f t="shared" si="695"/>
        <v>1.231768824608235E-3</v>
      </c>
      <c r="I1010" s="1">
        <f t="shared" si="695"/>
        <v>9.4844931478139569E-4</v>
      </c>
      <c r="J1010" s="1">
        <f t="shared" si="695"/>
        <v>8.6679875754321143E-4</v>
      </c>
      <c r="K1010" s="1">
        <f t="shared" si="695"/>
        <v>8.0343686236381895E-4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5.4835138973836337E-2</v>
      </c>
      <c r="G1011" s="1">
        <f t="shared" ref="G1011:K1011" si="696">G1005*IFERROR(G$994/G$992,0)</f>
        <v>1.0345411117734691E-3</v>
      </c>
      <c r="H1011" s="1">
        <f t="shared" si="696"/>
        <v>1.2304794140597663E-3</v>
      </c>
      <c r="I1011" s="1">
        <f t="shared" si="696"/>
        <v>9.4686745677820293E-4</v>
      </c>
      <c r="J1011" s="1">
        <f t="shared" si="696"/>
        <v>8.6306893652341647E-4</v>
      </c>
      <c r="K1011" s="1">
        <f t="shared" si="696"/>
        <v>8.0094481211901792E-4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1.2894105484686299E-6</v>
      </c>
      <c r="I1012" s="1">
        <f t="shared" si="697"/>
        <v>1.5818580031927848E-6</v>
      </c>
      <c r="J1012" s="1">
        <f t="shared" si="697"/>
        <v>3.729821019794912E-6</v>
      </c>
      <c r="K1012" s="1">
        <f t="shared" si="697"/>
        <v>2.492050244801038E-6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0.10000825232360949</v>
      </c>
      <c r="G1013" s="1">
        <f>[1]Residential!C$20</f>
        <v>0.10000237054418569</v>
      </c>
      <c r="H1013" s="1">
        <f>[1]Residential!D$20</f>
        <v>1.7573912475482237E-2</v>
      </c>
      <c r="I1013" s="1">
        <f>[1]Residential!E$20</f>
        <v>8.299720933627297E-3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0.10000825232360949</v>
      </c>
      <c r="G1014" s="1">
        <f t="shared" ref="G1014:G1015" si="698">G1013</f>
        <v>0.10000237054418569</v>
      </c>
      <c r="H1014" s="1">
        <f t="shared" ref="H1014:H1015" si="699">H1013</f>
        <v>1.7573912475482237E-2</v>
      </c>
      <c r="I1014" s="1">
        <f t="shared" ref="I1014:I1015" si="700">I1013</f>
        <v>8.299720933627297E-3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0.10000825232360949</v>
      </c>
      <c r="G1015" s="1">
        <f t="shared" si="698"/>
        <v>0.10000237054418569</v>
      </c>
      <c r="H1015" s="1">
        <f t="shared" si="699"/>
        <v>1.7573912475482237E-2</v>
      </c>
      <c r="I1015" s="1">
        <f t="shared" si="700"/>
        <v>8.299720933627297E-3</v>
      </c>
      <c r="J1015" s="1">
        <f t="shared" si="701"/>
        <v>0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13.723011805138679</v>
      </c>
      <c r="G1018" s="1">
        <f t="shared" ref="G1018:K1018" si="704">G1019+G1021</f>
        <v>12.594283063273966</v>
      </c>
      <c r="H1018" s="1">
        <f t="shared" si="704"/>
        <v>10.679263103578956</v>
      </c>
      <c r="I1018" s="1">
        <f t="shared" si="704"/>
        <v>9.9662409799460363</v>
      </c>
      <c r="J1018" s="1">
        <f t="shared" si="704"/>
        <v>8.1496039229611519</v>
      </c>
      <c r="K1018" s="1">
        <f t="shared" si="704"/>
        <v>3.3539733131737623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12.682060468211898</v>
      </c>
      <c r="G1019" s="1">
        <f t="shared" ref="G1019:K1019" si="705">G1020</f>
        <v>11.399790231162743</v>
      </c>
      <c r="H1019" s="1">
        <f t="shared" si="705"/>
        <v>10.088373952204076</v>
      </c>
      <c r="I1019" s="1">
        <f t="shared" si="705"/>
        <v>9.4150790148453112</v>
      </c>
      <c r="J1019" s="1">
        <f t="shared" si="705"/>
        <v>7.6988666911126025</v>
      </c>
      <c r="K1019" s="1">
        <f t="shared" si="705"/>
        <v>3.168474450098075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12.682060468211898</v>
      </c>
      <c r="G1020" s="1">
        <f>[1]Residential!C$22-G1022-G1023</f>
        <v>11.399790231162743</v>
      </c>
      <c r="H1020" s="1">
        <f>[1]Residential!D$22-H1022-H1023</f>
        <v>10.088373952204076</v>
      </c>
      <c r="I1020" s="1">
        <f>[1]Residential!E$22-I1022-I1023</f>
        <v>9.4150790148453112</v>
      </c>
      <c r="J1020" s="1">
        <f>[1]Residential!F$22-J1022-J1023</f>
        <v>7.6988666911126025</v>
      </c>
      <c r="K1020" s="1">
        <f>[1]Residential!G$22-K1022-K1023</f>
        <v>3.168474450098075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1.0409513369267813</v>
      </c>
      <c r="G1021" s="1">
        <f t="shared" ref="G1021" si="706">G1022</f>
        <v>1.194492832111222</v>
      </c>
      <c r="H1021" s="1">
        <f t="shared" ref="H1021" si="707">H1022</f>
        <v>0.59088915137487941</v>
      </c>
      <c r="I1021" s="1">
        <f t="shared" ref="I1021" si="708">I1022</f>
        <v>0.55116196510072457</v>
      </c>
      <c r="J1021" s="1">
        <f t="shared" ref="J1021" si="709">J1022</f>
        <v>0.45073723184854886</v>
      </c>
      <c r="K1021" s="1">
        <f t="shared" ref="K1021" si="710">K1022</f>
        <v>0.18549886307568736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1.0409513369267813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1.194492832111222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0.59088915137487941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0.55116196510072457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0.45073723184854886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0.18549886307568736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3.2682257036509403</v>
      </c>
      <c r="G1023" s="1">
        <f t="shared" ref="G1023:K1023" si="711">G1024+G1026</f>
        <v>3.8320109009962975</v>
      </c>
      <c r="H1023" s="1">
        <f t="shared" si="711"/>
        <v>3.7447203804181877</v>
      </c>
      <c r="I1023" s="1">
        <f t="shared" si="711"/>
        <v>3.8999260633119102</v>
      </c>
      <c r="J1023" s="1">
        <f t="shared" si="711"/>
        <v>4.1590483458238943</v>
      </c>
      <c r="K1023" s="1">
        <f t="shared" si="711"/>
        <v>4.4922922581848184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2.9965497656911628</v>
      </c>
      <c r="G1024" s="1">
        <f t="shared" ref="G1024:K1024" si="712">G1025</f>
        <v>3.5202634527599699</v>
      </c>
      <c r="H1024" s="1">
        <f t="shared" si="712"/>
        <v>3.5374165248812588</v>
      </c>
      <c r="I1024" s="1">
        <f t="shared" si="712"/>
        <v>3.68422334913779</v>
      </c>
      <c r="J1024" s="1">
        <f t="shared" si="712"/>
        <v>3.9289718774554228</v>
      </c>
      <c r="K1024" s="1">
        <f t="shared" si="712"/>
        <v>4.2438687111746454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2.9965497656911628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3.5202634527599699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3.5374165248812588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3.68422334913779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3.9289718774554228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4.2438687111746454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0.27167593795977757</v>
      </c>
      <c r="G1026" s="1">
        <f t="shared" ref="G1026:K1026" si="713">G1027</f>
        <v>0.31174744823632777</v>
      </c>
      <c r="H1026" s="1">
        <f t="shared" si="713"/>
        <v>0.20730385553692865</v>
      </c>
      <c r="I1026" s="1">
        <f t="shared" si="713"/>
        <v>0.21570271417411993</v>
      </c>
      <c r="J1026" s="1">
        <f t="shared" si="713"/>
        <v>0.23007646836847195</v>
      </c>
      <c r="K1026" s="1">
        <f t="shared" si="713"/>
        <v>0.24842354701017264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0.27167593795977757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0.31174744823632777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0.20730385553692865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0.21570271417411993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0.23007646836847195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0.24842354701017264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2.9460987752763974</v>
      </c>
      <c r="I1028" s="1">
        <f>[1]Residential!E$23</f>
        <v>2.9495941619775796</v>
      </c>
      <c r="J1028" s="1">
        <f>[1]Residential!F$23</f>
        <v>5.4807756922400053</v>
      </c>
      <c r="K1028" s="1">
        <f>[1]Residential!G$23</f>
        <v>5.4789792947886351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0.9592903237899304</v>
      </c>
      <c r="I1029" s="1">
        <f t="shared" si="714"/>
        <v>0.9622523106536659</v>
      </c>
      <c r="J1029" s="1">
        <f t="shared" si="714"/>
        <v>2.4115334511695865</v>
      </c>
      <c r="K1029" s="1">
        <f t="shared" si="714"/>
        <v>2.4107483843437461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0.9592903237899304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0.9622523106536659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2.4115334511695865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2.4107483843437461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1.986808451486467</v>
      </c>
      <c r="I1031" s="1">
        <f t="shared" si="715"/>
        <v>1.9873418513239138</v>
      </c>
      <c r="J1031" s="1">
        <f t="shared" si="715"/>
        <v>3.0692422410704188</v>
      </c>
      <c r="K1031" s="1">
        <f t="shared" si="715"/>
        <v>3.068230910444889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1.986808451486467</v>
      </c>
      <c r="I1032" s="1">
        <f t="shared" si="716"/>
        <v>1.9873418513239138</v>
      </c>
      <c r="J1032" s="1">
        <f t="shared" si="716"/>
        <v>3.0692422410704188</v>
      </c>
      <c r="K1032" s="1">
        <f t="shared" si="716"/>
        <v>3.068230910444889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3.3492034265108217E-3</v>
      </c>
      <c r="I1033" s="1">
        <f>[1]Residential!E$24</f>
        <v>2.1011223003947962E-3</v>
      </c>
      <c r="J1033" s="1">
        <f>[1]Residential!F$24</f>
        <v>8.9147806769187043E-2</v>
      </c>
      <c r="K1033" s="1">
        <f>[1]Residential!G$24</f>
        <v>7.2025266957375655E-2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3.3492034265108217E-3</v>
      </c>
      <c r="I1034" s="1">
        <f t="shared" si="717"/>
        <v>2.1011223003947962E-3</v>
      </c>
      <c r="J1034" s="1">
        <f t="shared" si="717"/>
        <v>8.9147806769187043E-2</v>
      </c>
      <c r="K1034" s="1">
        <f t="shared" si="717"/>
        <v>7.2025266957375655E-2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5.6240632133181538</v>
      </c>
      <c r="G1040" s="1">
        <f>[1]Residential!C$21</f>
        <v>9.7024671969243581</v>
      </c>
      <c r="H1040" s="1">
        <f>[1]Residential!D$21</f>
        <v>10.019549648699503</v>
      </c>
      <c r="I1040" s="1">
        <f>[1]Residential!E$21</f>
        <v>10.601050220561861</v>
      </c>
      <c r="J1040" s="1">
        <f>[1]Residential!F$21</f>
        <v>11.168349680033813</v>
      </c>
      <c r="K1040" s="1">
        <f>[1]Residential!G$21</f>
        <v>10.626432230323172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0.43906432051874222</v>
      </c>
      <c r="G1041" s="1">
        <f t="shared" ref="G1041:K1041" si="721">SUM(G1042:G1044)</f>
        <v>4.5569102705685489E-2</v>
      </c>
      <c r="H1041" s="1">
        <f t="shared" si="721"/>
        <v>0.48478683425326896</v>
      </c>
      <c r="I1041" s="1">
        <f t="shared" si="721"/>
        <v>0.81956011671923501</v>
      </c>
      <c r="J1041" s="1">
        <f t="shared" si="721"/>
        <v>2.4291610683514682</v>
      </c>
      <c r="K1041" s="1">
        <f t="shared" si="721"/>
        <v>2.2133818170237136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0.43897168734121933</v>
      </c>
      <c r="G1042" s="1">
        <f t="shared" si="722"/>
        <v>4.5445257007998084E-2</v>
      </c>
      <c r="H1042" s="1">
        <f t="shared" si="722"/>
        <v>0.48465925903739476</v>
      </c>
      <c r="I1042" s="1">
        <f t="shared" si="722"/>
        <v>0.72308732371285422</v>
      </c>
      <c r="J1042" s="1">
        <f t="shared" si="722"/>
        <v>2.2468442721633872</v>
      </c>
      <c r="K1042" s="1">
        <f t="shared" si="722"/>
        <v>2.1550167539526615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9.263317752288385E-5</v>
      </c>
      <c r="G1044" s="1">
        <f t="shared" si="723"/>
        <v>1.2384569768740538E-4</v>
      </c>
      <c r="H1044" s="1">
        <f t="shared" si="723"/>
        <v>1.2757521587422222E-4</v>
      </c>
      <c r="I1044" s="1">
        <f t="shared" si="723"/>
        <v>9.6472793006380841E-2</v>
      </c>
      <c r="J1044" s="1">
        <f t="shared" si="723"/>
        <v>0.18231679618808105</v>
      </c>
      <c r="K1044" s="1">
        <f t="shared" si="723"/>
        <v>5.8365063071051944E-2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5.1849988927994115</v>
      </c>
      <c r="G1045" s="1">
        <f t="shared" ref="G1045:K1045" si="724">G1040-G1041</f>
        <v>9.656898094218672</v>
      </c>
      <c r="H1045" s="1">
        <f t="shared" si="724"/>
        <v>9.5347628144462337</v>
      </c>
      <c r="I1045" s="1">
        <f t="shared" si="724"/>
        <v>9.7814901038426267</v>
      </c>
      <c r="J1045" s="1">
        <f t="shared" si="724"/>
        <v>8.7391886116823443</v>
      </c>
      <c r="K1045" s="1">
        <f t="shared" si="724"/>
        <v>8.4130504132994588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15.194978932392406</v>
      </c>
      <c r="G1046" s="1">
        <f>[1]Residential!C$25</f>
        <v>18.075867996782446</v>
      </c>
      <c r="H1046" s="1">
        <f>[1]Residential!D$25</f>
        <v>23.262598830450056</v>
      </c>
      <c r="I1046" s="1">
        <f>[1]Residential!E$25</f>
        <v>28.81391658982222</v>
      </c>
      <c r="J1046" s="1">
        <f>[1]Residential!F$25</f>
        <v>36.625527233141362</v>
      </c>
      <c r="K1046" s="1">
        <f>[1]Residential!G$25</f>
        <v>61.974283812208725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13.103982535686121</v>
      </c>
      <c r="G1047" s="1">
        <f t="shared" ref="G1047:K1047" si="725">G1046-G1050</f>
        <v>15.726839753894037</v>
      </c>
      <c r="H1047" s="1">
        <f t="shared" si="725"/>
        <v>17.339329495956228</v>
      </c>
      <c r="I1047" s="1">
        <f t="shared" si="725"/>
        <v>19.786650969330175</v>
      </c>
      <c r="J1047" s="1">
        <f t="shared" si="725"/>
        <v>25.689258423848148</v>
      </c>
      <c r="K1047" s="1">
        <f t="shared" si="725"/>
        <v>49.101875929966184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13.103982535686121</v>
      </c>
      <c r="G1048" s="1">
        <f t="shared" ref="G1048:K1048" si="726">G1047-G1049</f>
        <v>15.726839753894037</v>
      </c>
      <c r="H1048" s="1">
        <f t="shared" si="726"/>
        <v>17.302163314211995</v>
      </c>
      <c r="I1048" s="1">
        <f t="shared" si="726"/>
        <v>19.745557610534302</v>
      </c>
      <c r="J1048" s="1">
        <f t="shared" si="726"/>
        <v>25.610996519171241</v>
      </c>
      <c r="K1048" s="1">
        <f t="shared" si="726"/>
        <v>49.06007097449077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3.7166181744231717E-2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4.1093358795873003E-2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7.8261904676908342E-2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4.1804955475410396E-2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2.0909963967062852</v>
      </c>
      <c r="G1050" s="1">
        <f t="shared" ref="G1050:K1050" si="727">SUM(G1051:G1052)</f>
        <v>2.3490282428884091</v>
      </c>
      <c r="H1050" s="1">
        <f t="shared" si="727"/>
        <v>5.9232693344938276</v>
      </c>
      <c r="I1050" s="1">
        <f t="shared" si="727"/>
        <v>9.0272656204920469</v>
      </c>
      <c r="J1050" s="1">
        <f t="shared" si="727"/>
        <v>10.936268809293214</v>
      </c>
      <c r="K1050" s="1">
        <f t="shared" si="727"/>
        <v>12.872407882242539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2.0909963967062852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2.3490282428884091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5.9171162414565588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9.0199466681900518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10.918778692586812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12.865240964850699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6.1530930372687524E-3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7.3189523019955953E-3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1.7490116706401646E-2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7.1669173918413407E-3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156.66829621707245</v>
      </c>
      <c r="G1053" s="3">
        <f>[1]Residential!C$245</f>
        <v>162.46657207088728</v>
      </c>
      <c r="H1053" s="3">
        <f>[1]Residential!D$245</f>
        <v>164.6001881314296</v>
      </c>
      <c r="I1053" s="3">
        <f>[1]Residential!E$245</f>
        <v>164.43852701308697</v>
      </c>
      <c r="J1053" s="3">
        <f>[1]Residential!F$245</f>
        <v>165.54378160969162</v>
      </c>
      <c r="K1053" s="3">
        <f>[1]Residential!G$245</f>
        <v>163.25313365610592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129.68997851939409</v>
      </c>
      <c r="G1054" s="1">
        <f>[1]Residential!C$116</f>
        <v>136.32137922474641</v>
      </c>
      <c r="H1054" s="1">
        <f>[1]Residential!D$116</f>
        <v>138.4131110732844</v>
      </c>
      <c r="I1054" s="1">
        <f>[1]Residential!E$116</f>
        <v>138.20876091252163</v>
      </c>
      <c r="J1054" s="1">
        <f>[1]Residential!F$116</f>
        <v>138.82636725293582</v>
      </c>
      <c r="K1054" s="1">
        <f>[1]Residential!G$116</f>
        <v>136.92061896715751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27.968349093515133</v>
      </c>
      <c r="G1055" s="1">
        <f t="shared" ref="G1055:K1055" si="730">SUM(G1056:G1057)</f>
        <v>30.099955666628979</v>
      </c>
      <c r="H1055" s="1">
        <f t="shared" si="730"/>
        <v>33.299278952368468</v>
      </c>
      <c r="I1055" s="1">
        <f t="shared" si="730"/>
        <v>32.534909745270895</v>
      </c>
      <c r="J1055" s="1">
        <f t="shared" si="730"/>
        <v>36.748830408910983</v>
      </c>
      <c r="K1055" s="1">
        <f t="shared" si="730"/>
        <v>66.500409185371382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8.9080109035878543</v>
      </c>
      <c r="G1056" s="1">
        <f>[1]Residential!C$102</f>
        <v>7.393749201122235</v>
      </c>
      <c r="H1056" s="1">
        <f>[1]Residential!D$102</f>
        <v>8.5819027892084776</v>
      </c>
      <c r="I1056" s="1">
        <f>[1]Residential!E$102</f>
        <v>4.7843963466821586</v>
      </c>
      <c r="J1056" s="1">
        <f>[1]Residential!F$102</f>
        <v>1.6522796233800241</v>
      </c>
      <c r="K1056" s="1">
        <f>[1]Residential!G$102</f>
        <v>0.5230723576079227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19.060338189927279</v>
      </c>
      <c r="G1057" s="1">
        <f>[1]Residential!C$104</f>
        <v>22.706206465506742</v>
      </c>
      <c r="H1057" s="1">
        <f>[1]Residential!D$104</f>
        <v>24.71737616315999</v>
      </c>
      <c r="I1057" s="1">
        <f>[1]Residential!E$104</f>
        <v>27.750513398588737</v>
      </c>
      <c r="J1057" s="1">
        <f>[1]Residential!F$104</f>
        <v>35.096550785530958</v>
      </c>
      <c r="K1057" s="1">
        <f>[1]Residential!G$104</f>
        <v>65.977336827763466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45.124398133132267</v>
      </c>
      <c r="G1058" s="1">
        <f t="shared" ref="G1058:K1058" si="731">G1059</f>
        <v>38.451461273544339</v>
      </c>
      <c r="H1058" s="1">
        <f t="shared" si="731"/>
        <v>39.409324986031905</v>
      </c>
      <c r="I1058" s="1">
        <f t="shared" si="731"/>
        <v>37.808019687593692</v>
      </c>
      <c r="J1058" s="1">
        <f t="shared" si="731"/>
        <v>22.323739545501425</v>
      </c>
      <c r="K1058" s="1">
        <f t="shared" si="731"/>
        <v>1.5566914812908769E-2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45.124398133132267</v>
      </c>
      <c r="G1059" s="1">
        <f>[1]Residential!C$105</f>
        <v>38.451461273544339</v>
      </c>
      <c r="H1059" s="1">
        <f>[1]Residential!D$105</f>
        <v>39.409324986031905</v>
      </c>
      <c r="I1059" s="1">
        <f>[1]Residential!E$105</f>
        <v>37.808019687593692</v>
      </c>
      <c r="J1059" s="1">
        <f>[1]Residential!F$105</f>
        <v>22.323739545501425</v>
      </c>
      <c r="K1059" s="1">
        <f>[1]Residential!G$105</f>
        <v>1.5566914812908769E-2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36.569926039225791</v>
      </c>
      <c r="G1060" s="1">
        <f t="shared" ref="G1060:K1060" si="732">SUM(G1061:G1062)</f>
        <v>39.129417514625544</v>
      </c>
      <c r="H1060" s="1">
        <f t="shared" si="732"/>
        <v>37.398411232665211</v>
      </c>
      <c r="I1060" s="1">
        <f t="shared" si="732"/>
        <v>37.227980607085385</v>
      </c>
      <c r="J1060" s="1">
        <f t="shared" si="732"/>
        <v>31.698155937746439</v>
      </c>
      <c r="K1060" s="1">
        <f t="shared" si="732"/>
        <v>17.040990079149836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36.569926039225791</v>
      </c>
      <c r="G1061" s="1">
        <f>[1]Residential!C$106</f>
        <v>39.129417514625544</v>
      </c>
      <c r="H1061" s="1">
        <f>[1]Residential!D$106</f>
        <v>37.324078869176745</v>
      </c>
      <c r="I1061" s="1">
        <f>[1]Residential!E$106</f>
        <v>37.148837841997036</v>
      </c>
      <c r="J1061" s="1">
        <f>[1]Residential!F$106</f>
        <v>31.555744930875342</v>
      </c>
      <c r="K1061" s="1">
        <f>[1]Residential!G$106</f>
        <v>16.967987395707702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7.4332363488463435E-2</v>
      </c>
      <c r="I1062" s="1">
        <f>[1]Residential!E$107</f>
        <v>7.9142765088347999E-2</v>
      </c>
      <c r="J1062" s="1">
        <f>[1]Residential!F$107</f>
        <v>0.14241100687109548</v>
      </c>
      <c r="K1062" s="1">
        <f>[1]Residential!G$107</f>
        <v>7.3002683442134605E-2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7.200594167299891E-2</v>
      </c>
      <c r="G1063" s="1">
        <f t="shared" ref="G1063:K1063" si="733">G1064</f>
        <v>7.2001706791813697E-2</v>
      </c>
      <c r="H1063" s="1">
        <f t="shared" si="733"/>
        <v>1.2653216982347223E-2</v>
      </c>
      <c r="I1063" s="1">
        <f t="shared" si="733"/>
        <v>5.9757990722116468E-3</v>
      </c>
      <c r="J1063" s="1">
        <f t="shared" si="733"/>
        <v>0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7.200594167299891E-2</v>
      </c>
      <c r="G1064" s="1">
        <f>[1]Residential!C$108</f>
        <v>7.2001706791813697E-2</v>
      </c>
      <c r="H1064" s="1">
        <f>[1]Residential!D$108</f>
        <v>1.2653216982347223E-2</v>
      </c>
      <c r="I1064" s="1">
        <f>[1]Residential!E$108</f>
        <v>5.9757990722116468E-3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3.8744800280902858</v>
      </c>
      <c r="G1065" s="1">
        <f>SUM([1]Residential!C$109:C$110)</f>
        <v>7.7288260242262679</v>
      </c>
      <c r="H1065" s="1">
        <f>SUM([1]Residential!D$109:D$110)</f>
        <v>8.1120618855163364</v>
      </c>
      <c r="I1065" s="1">
        <f>SUM([1]Residential!E$109:E$110)</f>
        <v>8.5928172258426301</v>
      </c>
      <c r="J1065" s="1">
        <f>SUM([1]Residential!F$109:F$110)</f>
        <v>9.0734175699818174</v>
      </c>
      <c r="K1065" s="1">
        <f>SUM([1]Residential!G$109:G$110)</f>
        <v>8.6470146330359512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7.6044964902259593E-2</v>
      </c>
      <c r="G1066" s="1">
        <f>[1]Residential!C$109</f>
        <v>3.5798628231618231E-2</v>
      </c>
      <c r="H1066" s="1">
        <f>[1]Residential!D$109</f>
        <v>0.3431869441742863</v>
      </c>
      <c r="I1066" s="1">
        <f>[1]Residential!E$109</f>
        <v>0.6692391599434</v>
      </c>
      <c r="J1066" s="1">
        <f>[1]Residential!F$109</f>
        <v>1.9746219099443709</v>
      </c>
      <c r="K1066" s="1">
        <f>[1]Residential!G$109</f>
        <v>1.9746329554418758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7.6028921041703598E-2</v>
      </c>
      <c r="G1067" s="1">
        <f t="shared" ref="G1067:K1067" si="734">IFERROR(G$1066/G$1041,0)*G1042</f>
        <v>3.5701336298568087E-2</v>
      </c>
      <c r="H1067" s="1">
        <f t="shared" si="734"/>
        <v>0.34309663200944446</v>
      </c>
      <c r="I1067" s="1">
        <f t="shared" si="734"/>
        <v>0.59046108176234335</v>
      </c>
      <c r="J1067" s="1">
        <f t="shared" si="734"/>
        <v>1.8264198228146926</v>
      </c>
      <c r="K1067" s="1">
        <f t="shared" si="734"/>
        <v>1.9225635040258895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1.6043860555988372E-5</v>
      </c>
      <c r="G1069" s="1">
        <f t="shared" si="736"/>
        <v>9.72919330501466E-5</v>
      </c>
      <c r="H1069" s="1">
        <f t="shared" si="736"/>
        <v>9.031216484186936E-5</v>
      </c>
      <c r="I1069" s="1">
        <f t="shared" si="736"/>
        <v>7.8778078181056671E-2</v>
      </c>
      <c r="J1069" s="1">
        <f t="shared" si="736"/>
        <v>0.1482020871296785</v>
      </c>
      <c r="K1069" s="1">
        <f t="shared" si="736"/>
        <v>5.2069451415985867E-2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3.7984350631880264</v>
      </c>
      <c r="G1070" s="1">
        <f t="shared" ref="G1070:K1070" si="737">G1065-G1066</f>
        <v>7.6930273959946494</v>
      </c>
      <c r="H1070" s="1">
        <f t="shared" si="737"/>
        <v>7.7688749413420499</v>
      </c>
      <c r="I1070" s="1">
        <f t="shared" si="737"/>
        <v>7.9235780658992301</v>
      </c>
      <c r="J1070" s="1">
        <f t="shared" si="737"/>
        <v>7.098795660037446</v>
      </c>
      <c r="K1070" s="1">
        <f t="shared" si="737"/>
        <v>6.6723816775940756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9.1310835371125663</v>
      </c>
      <c r="G1071" s="1">
        <f t="shared" ref="G1071:K1071" si="738">G1072</f>
        <v>8.207848966437183</v>
      </c>
      <c r="H1071" s="1">
        <f t="shared" si="738"/>
        <v>7.2636292455869338</v>
      </c>
      <c r="I1071" s="1">
        <f t="shared" si="738"/>
        <v>6.7788568906886209</v>
      </c>
      <c r="J1071" s="1">
        <f t="shared" si="738"/>
        <v>5.5431840176010718</v>
      </c>
      <c r="K1071" s="1">
        <f t="shared" si="738"/>
        <v>2.2813016040706158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9.1310835371125663</v>
      </c>
      <c r="G1072" s="1">
        <f>[1]Residential!C$111</f>
        <v>8.207848966437183</v>
      </c>
      <c r="H1072" s="1">
        <f>[1]Residential!D$111</f>
        <v>7.2636292455869338</v>
      </c>
      <c r="I1072" s="1">
        <f>[1]Residential!E$111</f>
        <v>6.7788568906886209</v>
      </c>
      <c r="J1072" s="1">
        <f>[1]Residential!F$111</f>
        <v>5.5431840176010718</v>
      </c>
      <c r="K1072" s="1">
        <f>[1]Residential!G$111</f>
        <v>2.2813016040706158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2.6968947891220472</v>
      </c>
      <c r="G1073" s="1">
        <f t="shared" ref="G1073:K1073" si="739">G1074</f>
        <v>3.1682371074839724</v>
      </c>
      <c r="H1073" s="1">
        <f t="shared" si="739"/>
        <v>3.183674872393131</v>
      </c>
      <c r="I1073" s="1">
        <f t="shared" si="739"/>
        <v>3.3158010142240113</v>
      </c>
      <c r="J1073" s="1">
        <f t="shared" si="739"/>
        <v>3.5360746897098809</v>
      </c>
      <c r="K1073" s="1">
        <f t="shared" si="739"/>
        <v>3.8194818400571777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2.6968947891220472</v>
      </c>
      <c r="G1074" s="1">
        <f>[1]Residential!C$112</f>
        <v>3.1682371074839724</v>
      </c>
      <c r="H1074" s="1">
        <f>[1]Residential!D$112</f>
        <v>3.183674872393131</v>
      </c>
      <c r="I1074" s="1">
        <f>[1]Residential!E$112</f>
        <v>3.3158010142240113</v>
      </c>
      <c r="J1074" s="1">
        <f>[1]Residential!F$112</f>
        <v>3.5360746897098809</v>
      </c>
      <c r="K1074" s="1">
        <f>[1]Residential!G$112</f>
        <v>3.8194818400571777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0.95929032378993029</v>
      </c>
      <c r="I1075" s="1">
        <f t="shared" si="740"/>
        <v>0.96225231065366601</v>
      </c>
      <c r="J1075" s="1">
        <f t="shared" si="740"/>
        <v>2.4115334511695865</v>
      </c>
      <c r="K1075" s="1">
        <f t="shared" si="740"/>
        <v>2.4107483843437461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0.95929032378993029</v>
      </c>
      <c r="I1076" s="1">
        <f>[1]Residential!E$113</f>
        <v>0.96225231065366601</v>
      </c>
      <c r="J1076" s="1">
        <f>[1]Residential!F$113</f>
        <v>2.4115334511695865</v>
      </c>
      <c r="K1076" s="1">
        <f>[1]Residential!G$113</f>
        <v>2.4107483843437461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3.4675044851744481</v>
      </c>
      <c r="G1079" s="1">
        <f>[1]Residential!C$10-[1]Residential!C$223</f>
        <v>8.5223613218255601</v>
      </c>
      <c r="H1079" s="1">
        <f>[1]Residential!D$10-[1]Residential!D$223</f>
        <v>8.7747863579501093</v>
      </c>
      <c r="I1079" s="1">
        <f>[1]Residential!E$10-[1]Residential!E$223</f>
        <v>10.982147632090502</v>
      </c>
      <c r="J1079" s="1">
        <f>[1]Residential!F$10-[1]Residential!F$223</f>
        <v>27.491431632314612</v>
      </c>
      <c r="K1079" s="1">
        <f>[1]Residential!G$10-[1]Residential!G$223</f>
        <v>36.205106326315878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26.978317697678314</v>
      </c>
      <c r="G1080" s="1">
        <f>[1]Residential!C$224</f>
        <v>26.145192846140862</v>
      </c>
      <c r="H1080" s="1">
        <f>[1]Residential!D$224</f>
        <v>26.187077058145178</v>
      </c>
      <c r="I1080" s="1">
        <f>[1]Residential!E$224</f>
        <v>26.229766100565346</v>
      </c>
      <c r="J1080" s="1">
        <f>[1]Residential!F$224</f>
        <v>26.717414356755825</v>
      </c>
      <c r="K1080" s="1">
        <f>[1]Residential!G$224</f>
        <v>26.332514688948439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9.8845959327154809</v>
      </c>
      <c r="G1081" s="1">
        <f t="shared" ref="G1081:K1081" si="742">SUM(G1082:G1083)</f>
        <v>10.604176697631514</v>
      </c>
      <c r="H1081" s="1">
        <f t="shared" si="742"/>
        <v>15.891401652950254</v>
      </c>
      <c r="I1081" s="1">
        <f t="shared" si="742"/>
        <v>17.552088963135926</v>
      </c>
      <c r="J1081" s="1">
        <f t="shared" si="742"/>
        <v>17.613751713693304</v>
      </c>
      <c r="K1081" s="1">
        <f t="shared" si="742"/>
        <v>19.333509249823972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6.6447004169398092</v>
      </c>
      <c r="G1082" s="1">
        <f>[1]Residential!C$231-G1056</f>
        <v>6.9687145867866942</v>
      </c>
      <c r="H1082" s="1">
        <f>[1]Residential!D$231-H1056</f>
        <v>6.7496989038879427</v>
      </c>
      <c r="I1082" s="1">
        <f>[1]Residential!E$231-I1056</f>
        <v>3.6564954472755771</v>
      </c>
      <c r="J1082" s="1">
        <f>[1]Residential!F$231-J1056</f>
        <v>1.2627448158394197</v>
      </c>
      <c r="K1082" s="1">
        <f>[1]Residential!G$231-K1056</f>
        <v>0.39975839589275786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3.2398955157756717</v>
      </c>
      <c r="G1083" s="1">
        <f>[1]Residential!C$233-G1057</f>
        <v>3.63546211084482</v>
      </c>
      <c r="H1083" s="1">
        <f>[1]Residential!D$233-H1057</f>
        <v>9.1417027490623113</v>
      </c>
      <c r="I1083" s="1">
        <f>[1]Residential!E$233-I1057</f>
        <v>13.895593515860348</v>
      </c>
      <c r="J1083" s="1">
        <f>[1]Residential!F$233-J1057</f>
        <v>16.351006897853885</v>
      </c>
      <c r="K1083" s="1">
        <f>[1]Residential!G$233-K1057</f>
        <v>18.933750853931215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6.984461691249308</v>
      </c>
      <c r="G1084" s="1">
        <f t="shared" ref="G1084:K1084" si="743">G1085</f>
        <v>6.0006727455888935</v>
      </c>
      <c r="H1084" s="1">
        <f t="shared" si="743"/>
        <v>8.550045193987188E-2</v>
      </c>
      <c r="I1084" s="1">
        <f t="shared" si="743"/>
        <v>1.0777707578647266E-2</v>
      </c>
      <c r="J1084" s="1">
        <f t="shared" si="743"/>
        <v>6.2271101816051555E-3</v>
      </c>
      <c r="K1084" s="1">
        <f t="shared" si="743"/>
        <v>1.7618381319894835E-3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6.984461691249308</v>
      </c>
      <c r="G1085" s="1">
        <f>[1]Residential!C$234-G1059</f>
        <v>6.0006727455888935</v>
      </c>
      <c r="H1085" s="1">
        <f>[1]Residential!D$234-H1059</f>
        <v>8.550045193987188E-2</v>
      </c>
      <c r="I1085" s="1">
        <f>[1]Residential!E$234-I1059</f>
        <v>1.0777707578647266E-2</v>
      </c>
      <c r="J1085" s="1">
        <f>[1]Residential!F$234-J1059</f>
        <v>6.2271101816051555E-3</v>
      </c>
      <c r="K1085" s="1">
        <f>[1]Residential!G$234-K1059</f>
        <v>1.7618381319894835E-3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6.3804547114028978</v>
      </c>
      <c r="G1086" s="1">
        <f t="shared" ref="G1086:K1086" si="744">SUM(G1087:G1088)</f>
        <v>5.2981557913200845</v>
      </c>
      <c r="H1086" s="1">
        <f t="shared" si="744"/>
        <v>6.3835575146639618</v>
      </c>
      <c r="I1086" s="1">
        <f t="shared" si="744"/>
        <v>4.7704416479402791</v>
      </c>
      <c r="J1086" s="1">
        <f t="shared" si="744"/>
        <v>4.0764345554096622</v>
      </c>
      <c r="K1086" s="1">
        <f t="shared" si="744"/>
        <v>2.1862600701714618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6.3804547114028978</v>
      </c>
      <c r="G1087" s="1">
        <f>[1]Residential!C$235-G1061</f>
        <v>5.2981557913200845</v>
      </c>
      <c r="H1087" s="1">
        <f>[1]Residential!D$235-H1061</f>
        <v>6.3686268281355822</v>
      </c>
      <c r="I1087" s="1">
        <f>[1]Residential!E$235-I1061</f>
        <v>4.7528143121143458</v>
      </c>
      <c r="J1087" s="1">
        <f>[1]Residential!F$235-J1061</f>
        <v>4.0372445420451939</v>
      </c>
      <c r="K1087" s="1">
        <f>[1]Residential!G$235-K1061</f>
        <v>2.1708742108164998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1.49306865283797E-2</v>
      </c>
      <c r="I1088" s="1">
        <f>[1]Residential!E$236-I1062</f>
        <v>1.7627335825933052E-2</v>
      </c>
      <c r="J1088" s="1">
        <f>[1]Residential!F$236-J1062</f>
        <v>3.9190013364468146E-2</v>
      </c>
      <c r="K1088" s="1">
        <f>[1]Residential!G$236-K1062</f>
        <v>1.5385859354962145E-2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1.3170442079625317</v>
      </c>
      <c r="G1091" s="1">
        <f t="shared" ref="G1091:K1091" si="745">SUM(G1092,G1096)</f>
        <v>1.4633817561239091</v>
      </c>
      <c r="H1091" s="1">
        <f t="shared" si="745"/>
        <v>1.4147995017065975</v>
      </c>
      <c r="I1091" s="1">
        <f t="shared" si="745"/>
        <v>1.4987207516773915</v>
      </c>
      <c r="J1091" s="1">
        <f t="shared" si="745"/>
        <v>1.5825923277462692</v>
      </c>
      <c r="K1091" s="1">
        <f t="shared" si="745"/>
        <v>1.4947384719569212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2.5849812063323707E-2</v>
      </c>
      <c r="G1092" s="1">
        <f>[1]Residential!C$238-G1066</f>
        <v>6.7781393039775331E-3</v>
      </c>
      <c r="H1092" s="1">
        <f>[1]Residential!D$238-H1066</f>
        <v>5.9854168331345825E-2</v>
      </c>
      <c r="I1092" s="1">
        <f>[1]Residential!E$238-I1066</f>
        <v>0.11672570130152649</v>
      </c>
      <c r="J1092" s="1">
        <f>[1]Residential!F$238-J1066</f>
        <v>0.34441504105535259</v>
      </c>
      <c r="K1092" s="1">
        <f>[1]Residential!G$238-K1066</f>
        <v>0.34133859739481909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2.5844358306054235E-2</v>
      </c>
      <c r="G1093" s="1">
        <f t="shared" ref="G1093:K1095" si="746">IFERROR(G$1092/G$1041,0)*G1042</f>
        <v>6.7597179759003668E-3</v>
      </c>
      <c r="H1093" s="1">
        <f t="shared" si="746"/>
        <v>5.9838417267359931E-2</v>
      </c>
      <c r="I1093" s="1">
        <f t="shared" si="746"/>
        <v>0.10298558121702932</v>
      </c>
      <c r="J1093" s="1">
        <f t="shared" si="746"/>
        <v>0.31856552137454691</v>
      </c>
      <c r="K1093" s="1">
        <f t="shared" si="746"/>
        <v>0.33233777855176827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5.453757269472398E-6</v>
      </c>
      <c r="G1095" s="1">
        <f t="shared" si="746"/>
        <v>1.8421328077166364E-5</v>
      </c>
      <c r="H1095" s="1">
        <f t="shared" si="746"/>
        <v>1.575106398589658E-5</v>
      </c>
      <c r="I1095" s="1">
        <f t="shared" si="746"/>
        <v>1.3740120084497166E-2</v>
      </c>
      <c r="J1095" s="1">
        <f t="shared" si="746"/>
        <v>2.5849519680805701E-2</v>
      </c>
      <c r="K1095" s="1">
        <f t="shared" si="746"/>
        <v>9.0008188430507844E-3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1.291194395899208</v>
      </c>
      <c r="G1096" s="1">
        <f>[1]Residential!C$239-G1070</f>
        <v>1.4566036168199314</v>
      </c>
      <c r="H1096" s="1">
        <f>[1]Residential!D$239-H1070</f>
        <v>1.3549453333752517</v>
      </c>
      <c r="I1096" s="1">
        <f>[1]Residential!E$239-I1070</f>
        <v>1.3819950503758651</v>
      </c>
      <c r="J1096" s="1">
        <f>[1]Residential!F$239-J1070</f>
        <v>1.2381772866909166</v>
      </c>
      <c r="K1096" s="1">
        <f>[1]Residential!G$239-K1070</f>
        <v>1.1533998745621021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0.52047566846339066</v>
      </c>
      <c r="G1097" s="1">
        <f t="shared" ref="G1097:K1097" si="747">G1098</f>
        <v>0.59724641605561146</v>
      </c>
      <c r="H1097" s="1">
        <f t="shared" si="747"/>
        <v>0.29544457568743976</v>
      </c>
      <c r="I1097" s="1">
        <f t="shared" si="747"/>
        <v>0.27558098255036256</v>
      </c>
      <c r="J1097" s="1">
        <f t="shared" si="747"/>
        <v>0.22536861592427471</v>
      </c>
      <c r="K1097" s="1">
        <f t="shared" si="747"/>
        <v>9.2749431537843652E-2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0.52047566846339066</v>
      </c>
      <c r="G1098" s="1">
        <f>[1]Residential!C$240-G1072</f>
        <v>0.59724641605561146</v>
      </c>
      <c r="H1098" s="1">
        <f>[1]Residential!D$240-H1072</f>
        <v>0.29544457568743976</v>
      </c>
      <c r="I1098" s="1">
        <f>[1]Residential!E$240-I1072</f>
        <v>0.27558098255036256</v>
      </c>
      <c r="J1098" s="1">
        <f>[1]Residential!F$240-J1072</f>
        <v>0.22536861592427471</v>
      </c>
      <c r="K1098" s="1">
        <f>[1]Residential!G$240-K1072</f>
        <v>9.2749431537843652E-2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0.16979746122486095</v>
      </c>
      <c r="G1099" s="1">
        <f t="shared" ref="G1099" si="748">G1100</f>
        <v>0.19484215514770487</v>
      </c>
      <c r="H1099" s="1">
        <f t="shared" ref="H1099" si="749">H1100</f>
        <v>0.12956490971058043</v>
      </c>
      <c r="I1099" s="1">
        <f t="shared" ref="I1099" si="750">I1100</f>
        <v>0.13481419635882519</v>
      </c>
      <c r="J1099" s="1">
        <f t="shared" ref="J1099" si="751">J1100</f>
        <v>0.14379779273029492</v>
      </c>
      <c r="K1099" s="1">
        <f t="shared" ref="K1099" si="752">K1100</f>
        <v>0.15526471688135812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0.16979746122486095</v>
      </c>
      <c r="G1100" s="1">
        <f>[1]Residential!C$241-G1074</f>
        <v>0.19484215514770487</v>
      </c>
      <c r="H1100" s="1">
        <f>[1]Residential!D$241-H1074</f>
        <v>0.12956490971058043</v>
      </c>
      <c r="I1100" s="1">
        <f>[1]Residential!E$241-I1074</f>
        <v>0.13481419635882519</v>
      </c>
      <c r="J1100" s="1">
        <f>[1]Residential!F$241-J1074</f>
        <v>0.14379779273029492</v>
      </c>
      <c r="K1100" s="1">
        <f>[1]Residential!G$241-K1074</f>
        <v>0.15526471688135812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1.9868084514864672</v>
      </c>
      <c r="I1101" s="1">
        <f t="shared" ref="I1101" si="755">I1102</f>
        <v>1.9873418513239136</v>
      </c>
      <c r="J1101" s="1">
        <f t="shared" ref="J1101" si="756">J1102</f>
        <v>3.0692422410704188</v>
      </c>
      <c r="K1101" s="1">
        <f t="shared" ref="K1101" si="757">K1102</f>
        <v>3.068230910444889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1.9868084514864672</v>
      </c>
      <c r="I1102" s="1">
        <f>[1]Residential!E$242-I1076</f>
        <v>1.9873418513239136</v>
      </c>
      <c r="J1102" s="1">
        <f>[1]Residential!F$242-J1076</f>
        <v>3.0692422410704188</v>
      </c>
      <c r="K1102" s="1">
        <f>[1]Residential!G$242-K1076</f>
        <v>3.068230910444889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0.9500000000000004</v>
      </c>
      <c r="G1107" s="4">
        <f t="shared" ref="G1107:K1108" si="765">IFERROR(G1056/G973,"-")</f>
        <v>0.9500000000000004</v>
      </c>
      <c r="H1107" s="4">
        <f t="shared" si="765"/>
        <v>0.9500000000000004</v>
      </c>
      <c r="I1107" s="4">
        <f t="shared" si="765"/>
        <v>0.94999999999999951</v>
      </c>
      <c r="J1107" s="4">
        <f t="shared" si="765"/>
        <v>0.95000000000000029</v>
      </c>
      <c r="K1107" s="4">
        <f t="shared" si="765"/>
        <v>0.9500000000000004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3.2000000161769346</v>
      </c>
      <c r="G1108" s="4">
        <f t="shared" si="765"/>
        <v>3.2533333472400483</v>
      </c>
      <c r="H1108" s="4">
        <f t="shared" si="765"/>
        <v>3.3333333333333357</v>
      </c>
      <c r="I1108" s="4">
        <f t="shared" si="765"/>
        <v>3.4666666666666712</v>
      </c>
      <c r="J1108" s="4">
        <f t="shared" si="765"/>
        <v>3.7000000000000006</v>
      </c>
      <c r="K1108" s="4">
        <f t="shared" si="765"/>
        <v>3.899999999999999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0.89583333333333359</v>
      </c>
      <c r="G1109" s="4">
        <f t="shared" ref="G1109:K1109" si="766">IFERROR(G1059/G983,"-")</f>
        <v>0.89583333333333515</v>
      </c>
      <c r="H1109" s="4">
        <f t="shared" si="766"/>
        <v>0.89583333333333381</v>
      </c>
      <c r="I1109" s="4">
        <f t="shared" si="766"/>
        <v>0.89583333333333359</v>
      </c>
      <c r="J1109" s="4">
        <f t="shared" si="766"/>
        <v>0.89583333333333415</v>
      </c>
      <c r="K1109" s="4">
        <f t="shared" si="766"/>
        <v>0.89583333333333437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</v>
      </c>
      <c r="G1110" s="4">
        <f t="shared" ref="G1110:K1110" si="767">IFERROR(G1061/G996,"-")</f>
        <v>0.94999999999999951</v>
      </c>
      <c r="H1110" s="4">
        <f t="shared" si="767"/>
        <v>0.94999999999999984</v>
      </c>
      <c r="I1110" s="4">
        <f t="shared" si="767"/>
        <v>0.95</v>
      </c>
      <c r="J1110" s="4">
        <f t="shared" si="767"/>
        <v>0.95</v>
      </c>
      <c r="K1110" s="4">
        <f t="shared" si="767"/>
        <v>0.95000000000000062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</v>
      </c>
      <c r="I1111" s="4">
        <f t="shared" si="768"/>
        <v>2.0799999999999996</v>
      </c>
      <c r="J1111" s="4">
        <f t="shared" si="768"/>
        <v>2.2200000000000006</v>
      </c>
      <c r="K1111" s="4">
        <f t="shared" si="768"/>
        <v>2.3399999999999994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0.72000000000000075</v>
      </c>
      <c r="G1112" s="4">
        <f t="shared" ref="G1112:K1112" si="769">IFERROR(G1064/G1015,"-")</f>
        <v>0.72</v>
      </c>
      <c r="H1112" s="4">
        <f t="shared" si="769"/>
        <v>0.72000000000000064</v>
      </c>
      <c r="I1112" s="4">
        <f t="shared" si="769"/>
        <v>0.7199999999999992</v>
      </c>
      <c r="J1112" s="4" t="str">
        <f t="shared" si="769"/>
        <v>-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</v>
      </c>
      <c r="G1117" s="4">
        <f t="shared" ref="G1117:K1117" si="770">IFERROR(G1072/G1020,"-")</f>
        <v>0.72000000000000064</v>
      </c>
      <c r="H1117" s="4">
        <f t="shared" si="770"/>
        <v>0.71999999999999986</v>
      </c>
      <c r="I1117" s="4">
        <f t="shared" si="770"/>
        <v>0.71999999999999964</v>
      </c>
      <c r="J1117" s="4">
        <f t="shared" si="770"/>
        <v>0.71999999999999975</v>
      </c>
      <c r="K1117" s="4">
        <f t="shared" si="770"/>
        <v>0.72000000000000053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0.90000000000000024</v>
      </c>
      <c r="G1118" s="4">
        <f t="shared" ref="G1118:K1118" si="771">IFERROR(G1074/G1025,"-")</f>
        <v>0.8999999999999998</v>
      </c>
      <c r="H1118" s="4">
        <f t="shared" si="771"/>
        <v>0.89999999999999947</v>
      </c>
      <c r="I1118" s="4">
        <f t="shared" si="771"/>
        <v>0.9</v>
      </c>
      <c r="J1118" s="4">
        <f t="shared" si="771"/>
        <v>0.90000000000000013</v>
      </c>
      <c r="K1118" s="4">
        <f t="shared" si="771"/>
        <v>0.89999999999999925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0.7899999999999997</v>
      </c>
      <c r="G1121" s="4">
        <f t="shared" ref="G1121:K1122" si="773">IFERROR(G1082/G976,"-")</f>
        <v>0.79200000000000059</v>
      </c>
      <c r="H1121" s="4">
        <f t="shared" si="773"/>
        <v>0.79499999999999971</v>
      </c>
      <c r="I1121" s="4">
        <f t="shared" si="773"/>
        <v>0.79999999999999993</v>
      </c>
      <c r="J1121" s="4">
        <f t="shared" si="773"/>
        <v>0.81000000000000028</v>
      </c>
      <c r="K1121" s="4">
        <f t="shared" si="773"/>
        <v>0.82000000000000017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2.8199999999999994</v>
      </c>
      <c r="G1122" s="4">
        <f t="shared" si="773"/>
        <v>2.8259999999999992</v>
      </c>
      <c r="H1122" s="4">
        <f t="shared" si="773"/>
        <v>2.8349999999999995</v>
      </c>
      <c r="I1122" s="4">
        <f t="shared" si="773"/>
        <v>2.8499999999999992</v>
      </c>
      <c r="J1122" s="4">
        <f t="shared" si="773"/>
        <v>3.0100000000000007</v>
      </c>
      <c r="K1122" s="4">
        <f t="shared" si="773"/>
        <v>3.119999999999997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0.70833333333333237</v>
      </c>
      <c r="G1123" s="4">
        <f t="shared" ref="G1123:K1123" si="774">IFERROR(G1085/G989,"-")</f>
        <v>0.71458333333333346</v>
      </c>
      <c r="H1123" s="4">
        <f t="shared" si="774"/>
        <v>0.72395833333333581</v>
      </c>
      <c r="I1123" s="4">
        <f t="shared" si="774"/>
        <v>0.73958333333323223</v>
      </c>
      <c r="J1123" s="4">
        <f t="shared" si="774"/>
        <v>0.75520833333330173</v>
      </c>
      <c r="K1123" s="4">
        <f t="shared" si="774"/>
        <v>0.75520833333333237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0.75000000000000044</v>
      </c>
      <c r="G1124" s="4">
        <f t="shared" ref="G1124:K1124" si="775">IFERROR(G1087/G1005,"-")</f>
        <v>0.75400000000000089</v>
      </c>
      <c r="H1124" s="4">
        <f t="shared" si="775"/>
        <v>0.76030387608442462</v>
      </c>
      <c r="I1124" s="4">
        <f t="shared" si="775"/>
        <v>0.7702621982537553</v>
      </c>
      <c r="J1124" s="4">
        <f t="shared" si="775"/>
        <v>0.80402563701300733</v>
      </c>
      <c r="K1124" s="4">
        <f t="shared" si="775"/>
        <v>0.82181288709861344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1.7009999999999976</v>
      </c>
      <c r="I1125" s="4">
        <f t="shared" si="776"/>
        <v>1.7100000000000002</v>
      </c>
      <c r="J1125" s="4">
        <f t="shared" si="776"/>
        <v>1.8060000000000034</v>
      </c>
      <c r="K1125" s="4">
        <f t="shared" si="776"/>
        <v>1.8719999999999988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</v>
      </c>
      <c r="G1130" s="4">
        <f t="shared" ref="G1130:K1130" si="777">IFERROR(G1098/G1022,"-")</f>
        <v>0.50000000000000033</v>
      </c>
      <c r="H1130" s="4">
        <f t="shared" si="777"/>
        <v>0.50000000000000011</v>
      </c>
      <c r="I1130" s="4">
        <f t="shared" si="777"/>
        <v>0.50000000000000056</v>
      </c>
      <c r="J1130" s="4">
        <f t="shared" si="777"/>
        <v>0.50000000000000067</v>
      </c>
      <c r="K1130" s="4">
        <f t="shared" si="777"/>
        <v>0.49999999999999983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0.62499999999999989</v>
      </c>
      <c r="G1131" s="4">
        <f t="shared" ref="G1131:K1131" si="778">IFERROR(G1100/G1027,"-")</f>
        <v>0.625</v>
      </c>
      <c r="H1131" s="4">
        <f t="shared" si="778"/>
        <v>0.62500000000000011</v>
      </c>
      <c r="I1131" s="4">
        <f t="shared" si="778"/>
        <v>0.62500000000000111</v>
      </c>
      <c r="J1131" s="4">
        <f t="shared" si="778"/>
        <v>0.62499999999999978</v>
      </c>
      <c r="K1131" s="4">
        <f t="shared" si="778"/>
        <v>0.62500000000000089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139.36868725666955</v>
      </c>
      <c r="G1134" s="3">
        <f t="shared" si="780"/>
        <v>139.031384899378</v>
      </c>
      <c r="H1134" s="3">
        <f t="shared" si="780"/>
        <v>124.92637395124463</v>
      </c>
      <c r="I1134" s="3">
        <f t="shared" si="780"/>
        <v>86.010913655865579</v>
      </c>
      <c r="J1134" s="3">
        <f t="shared" si="780"/>
        <v>53.483245929177919</v>
      </c>
      <c r="K1134" s="3">
        <f t="shared" si="780"/>
        <v>58.753066190450859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0.7425232295973424</v>
      </c>
      <c r="G1135" s="1">
        <f t="shared" ref="G1135:K1135" si="781">SUM(G1136:G1149)</f>
        <v>1.6812091111595664</v>
      </c>
      <c r="H1135" s="1">
        <f t="shared" si="781"/>
        <v>4.6470429664982049</v>
      </c>
      <c r="I1135" s="1">
        <f t="shared" si="781"/>
        <v>18.849518626780533</v>
      </c>
      <c r="J1135" s="1">
        <f t="shared" si="781"/>
        <v>37.213899254766361</v>
      </c>
      <c r="K1135" s="1">
        <f t="shared" si="781"/>
        <v>50.588388236978773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0.46784711169371912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0.37693276009568843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0.26221443993264126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0.11309436114229222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8.8813180387373094E-3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0.17362847186541505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0.38735802890165988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0.82138940150937112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1.1801459112849007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1.1223704611194227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6.625334518367583E-2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0.11205789796024274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0.22408597970466809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5.1372026082883497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11.518728479430015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10.286534440310762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4.5872129695013121E-2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8.4689489439521731E-2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0.12479594479411815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0.15977894829225497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0.64744331622486717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0.68165075139410281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0.14962870456816757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0.83778486701178478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3.2733864619510893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10.193600819454243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16.165725712266919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15.065296135704642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8.298089566728229E-4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9.446692686348163E-4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1.645834883929363E-3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2.1278255021054764E-3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2.0610271762785174E-3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4.036401520685835E-3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8.195477308967242E-3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1.0160276619587861E-2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1.6785155597768421E-2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1.6963305988361124E-2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1.3955113530231895E-2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1.8497409084088083E-2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0.1841414665278262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1.1206574375928531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3.2421027051657973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3.65130211267872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2.012414309571068E-2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2.5547225252511387E-2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3.6823160328339349E-2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2.0965067961409959E-2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1.7924783923511382E-2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1.4492415364920272E-3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1.4342740924555258E-3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2.2698653535283076E-3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2.1241455729464108E-3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2.0673310055129173E-3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4.2188973435825339E-6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3.7287777574598245E-4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2.1419746123664987E-3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5.6644688136757377E-3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1.8103215251679353E-2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1.4594515477393363E-2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2.1743638029743553E-3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9.7676600424067422E-2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0.74218097586971243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2.2618017039470049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2.5388318270848695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4.4472303226262805E-2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5.3155624416578291E-2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7.0654658063738177E-2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2.0905392392564108E-2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1.7848935467686958E-2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0.42777093159047253</v>
      </c>
      <c r="J1149" s="1">
        <f>[1]Transport!F$32</f>
        <v>2.1167624737777815</v>
      </c>
      <c r="K1149" s="1">
        <f>[1]Transport!G$32</f>
        <v>17.17395080210564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9.3693026297632159E-4</v>
      </c>
      <c r="G1150" s="1">
        <f t="shared" ref="G1150:K1150" si="786">SUM(G1151:G1154)</f>
        <v>4.3824383992649395E-3</v>
      </c>
      <c r="H1150" s="1">
        <f t="shared" si="786"/>
        <v>7.4824132818232768E-3</v>
      </c>
      <c r="I1150" s="1">
        <f t="shared" si="786"/>
        <v>1.0076917226857168E-2</v>
      </c>
      <c r="J1150" s="1">
        <f t="shared" si="786"/>
        <v>2.1156176894760834E-2</v>
      </c>
      <c r="K1150" s="1">
        <f t="shared" si="786"/>
        <v>0.19663771419061113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4.7749876277707054E-4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1.1086490365058274E-3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1.6712410048935324E-3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4.0812879263872866E-3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2.5848033714960879E-3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9.9127729353230888E-5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7.02350712962524E-4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1.6124435189998753E-3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2.3743267340938733E-3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4.2699835543573835E-3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2.8455537009310157E-3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8.3780253362309071E-4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2.4553309489377755E-3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3.0491833447284949E-3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3.4975018683369354E-3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4.1294082247305894E-3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3.1597602666637039E-3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7.472579745875698E-4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1.7121373815890788E-3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2.5338476195328266E-3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8.6754971892855724E-3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0.18804759685152031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77.417181419837092</v>
      </c>
      <c r="G1155" s="1">
        <f t="shared" ref="G1155:K1155" si="787">SUM(G1160:G1177)</f>
        <v>78.124595898772327</v>
      </c>
      <c r="H1155" s="1">
        <f t="shared" si="787"/>
        <v>73.767293759691754</v>
      </c>
      <c r="I1155" s="1">
        <f t="shared" si="787"/>
        <v>40.413071649832098</v>
      </c>
      <c r="J1155" s="1">
        <f t="shared" si="787"/>
        <v>9.5343392547187431</v>
      </c>
      <c r="K1155" s="1">
        <f t="shared" si="787"/>
        <v>4.7028405503054289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73.178736775307584</v>
      </c>
      <c r="G1156" s="1">
        <f t="shared" ref="G1156:K1156" si="788">G1155-G1157</f>
        <v>73.846764244229476</v>
      </c>
      <c r="H1156" s="1">
        <f t="shared" si="788"/>
        <v>69.727001154752003</v>
      </c>
      <c r="I1156" s="1">
        <f t="shared" si="788"/>
        <v>38.19701889639358</v>
      </c>
      <c r="J1156" s="1">
        <f t="shared" si="788"/>
        <v>4.9531180813562337</v>
      </c>
      <c r="K1156" s="1">
        <f t="shared" si="788"/>
        <v>-1.0855337636083817E-2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4.2384446445295083</v>
      </c>
      <c r="G1157" s="1">
        <f t="shared" ref="G1157" si="790">SUM(G1158:G1159)</f>
        <v>4.2778316545428456</v>
      </c>
      <c r="H1157" s="1">
        <f t="shared" ref="H1157" si="791">SUM(H1158:H1159)</f>
        <v>4.0402926049397561</v>
      </c>
      <c r="I1157" s="1">
        <f t="shared" ref="I1157" si="792">SUM(I1158:I1159)</f>
        <v>2.2160527534385195</v>
      </c>
      <c r="J1157" s="1">
        <f t="shared" ref="J1157" si="793">SUM(J1158:J1159)</f>
        <v>4.5812211733625094</v>
      </c>
      <c r="K1157" s="1">
        <f t="shared" ref="K1157" si="794">SUM(K1158:K1159)</f>
        <v>4.7136958879415127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4.2384446445295083</v>
      </c>
      <c r="G1158" s="1">
        <f>[1]Transport!C$25/SUM([1]Transport!C$21,[1]Transport!C$25)*G1155*(G$34+G$598)/(G$34+G$598+G$37)</f>
        <v>4.2778316545428456</v>
      </c>
      <c r="H1158" s="1">
        <f>[1]Transport!D$25/SUM([1]Transport!D$21,[1]Transport!D$25)*H1155*(H$34+H$598)/(H$34+H$598+H$37)</f>
        <v>4.0402926049397561</v>
      </c>
      <c r="I1158" s="1">
        <f>[1]Transport!E$25/SUM([1]Transport!E$21,[1]Transport!E$25)*I1155*(I$34+I$598)/(I$34+I$598+I$37)</f>
        <v>2.2160527534385195</v>
      </c>
      <c r="J1158" s="1">
        <f>[1]Transport!F$25/SUM([1]Transport!F$21,[1]Transport!F$25)*J1155*(J$34+J$598)/(J$34+J$598+J$37)</f>
        <v>4.0142825255999224</v>
      </c>
      <c r="K1158" s="1">
        <f>[1]Transport!G$25/SUM([1]Transport!G$21,[1]Transport!G$25)*K1155*(K$34+K$598)/(K$34+K$598+K$37)</f>
        <v>3.9809330997424408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0.56693864776258718</v>
      </c>
      <c r="K1159" s="1">
        <f>(K$37+K$717)/([1]Transport!G$21+[1]Transport!G$25)*K1155</f>
        <v>0.73276278819907181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1.2994403013315194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1.2428895402994937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0.92498706464488079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0.43890883975588707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4.3403280445153382E-2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5.4300671414394409E-2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4.5221903602825853E-2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4.5628827122284263E-2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1.8410456988643294E-2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4.9252797337447614E-3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0.13886953127472568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0.21670453948271415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0.88472286458103411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0.7815681381001377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6.0111745996287033E-2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5.2457154229701092E-3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0.10229366189842991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1.4593659034737811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1.3801556961826327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1.1089018851749728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7.8747564747044946E-3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2.3665931387762255E-3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9.0077352415135911E-2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0.15648484803755519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0.14918817533844972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0.12917895620578534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9.5233567071189296E-3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3.0811252725315768E-3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63.987726972801653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58.494997466803589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49.154887786499451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14.9053102061959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0.47751360637046802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0.49860032229718132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0.43572840076914909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0.3589564981618677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1.8623777514759056E-2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1.7864273907867232E-3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3.6506270861032655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5.306471468993025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5.0785103667141858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4.1827521163811481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1.918361755730609E-2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2.7706400526393629E-3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3.7340083132645847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5.7403252871085062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5.7323988818766951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4.6389904138759173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2.1607357438648035E-2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3.0233351394969043E-3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3.5490684501187704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4.2271581444318063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7.4720456806180122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6.4528362953257172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0.28675095340935897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2.2631125545074664E-2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1.0805175774066527E-3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9.3367092208807394E-3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1.6134035846565649E-2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8.6469755523980521E-3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1.9816514324308911E-3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1.2527395237337078E-3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1.0578746276289684E-2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1.6872070085962431E-2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1.079503831234741E-2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2.8917213650281959E-3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1.3507790719208242E-3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1.0909887429916788E-2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1.7460225143935363E-2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1.1808151365056852E-2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3.209147550501053E-3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1.6252178902090445E-3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1.6628322361852375E-2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2.7533446307543841E-2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2.5027286690252983E-2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8.7545095095535562E-3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3.4099310901737883E-4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1.8598949543787581E-2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1.6879162666026227E-2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1.6780730485262831E-2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9.9629120194472676E-3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4.6463212645010514E-3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8.6087903325161863E-2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0.15241600113096904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0.15071484188863796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0.141206404491206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6.4535899743344796E-2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2.4830973717445397E-2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9.0541517376542174E-2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0.25212799751642317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1.9923968504429357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6.8845529844817852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8.897178264448625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4.5850741180824546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0.16718245000266793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0.29884550417582167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0.30200241857788779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0.24949957669022077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6.4298704500444656E-2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2.5621865687494187E-2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61.100834830190124</v>
      </c>
      <c r="G1178" s="1">
        <f t="shared" ref="G1178:K1178" si="795">SUM(G1183:G1200)</f>
        <v>59.092424480912854</v>
      </c>
      <c r="H1178" s="1">
        <f t="shared" si="795"/>
        <v>46.315077457338276</v>
      </c>
      <c r="I1178" s="1">
        <f t="shared" si="795"/>
        <v>26.356108747633929</v>
      </c>
      <c r="J1178" s="1">
        <f t="shared" si="795"/>
        <v>6.5282042818610782</v>
      </c>
      <c r="K1178" s="1">
        <f t="shared" si="795"/>
        <v>3.233365172915351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59.590947075191878</v>
      </c>
      <c r="G1179" s="1">
        <f t="shared" ref="G1179:K1179" si="796">G1178-G1180</f>
        <v>57.520414805263258</v>
      </c>
      <c r="H1179" s="1">
        <f t="shared" si="796"/>
        <v>44.80010621239429</v>
      </c>
      <c r="I1179" s="1">
        <f t="shared" si="796"/>
        <v>25.190258163131045</v>
      </c>
      <c r="J1179" s="1">
        <f t="shared" si="796"/>
        <v>5.538508478225264</v>
      </c>
      <c r="K1179" s="1">
        <f t="shared" si="796"/>
        <v>-0.34641996313209278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1.5098877549982468</v>
      </c>
      <c r="G1180" s="1">
        <f t="shared" ref="G1180" si="800">SUM(G1181:G1182)</f>
        <v>1.5720096756495969</v>
      </c>
      <c r="H1180" s="1">
        <f t="shared" ref="H1180" si="801">SUM(H1181:H1182)</f>
        <v>1.5149712449439892</v>
      </c>
      <c r="I1180" s="1">
        <f t="shared" ref="I1180" si="802">SUM(I1181:I1182)</f>
        <v>1.165850584502885</v>
      </c>
      <c r="J1180" s="1">
        <f t="shared" ref="J1180" si="803">SUM(J1181:J1182)</f>
        <v>0.98969580363581422</v>
      </c>
      <c r="K1180" s="1">
        <f t="shared" ref="K1180" si="804">SUM(K1181:K1182)</f>
        <v>3.5797851360474437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1.5098877549982468</v>
      </c>
      <c r="G1181" s="1">
        <f>[1]Transport!C$26/SUM([1]Transport!C$22,[1]Transport!C$26)*G1178*(G$33+G$580)/(G$33+G$580+G$36)</f>
        <v>1.5720096756495969</v>
      </c>
      <c r="H1181" s="1">
        <f>[1]Transport!D$26/SUM([1]Transport!D$22,[1]Transport!D$26)*H1178*(H$33+H$580)/(H$33+H$580+H$36)</f>
        <v>1.5149712449439892</v>
      </c>
      <c r="I1181" s="1">
        <f>[1]Transport!E$26/SUM([1]Transport!E$22,[1]Transport!E$26)*I1178*(I$33+I$580)/(I$33+I$580+I$36)</f>
        <v>1.165850584502885</v>
      </c>
      <c r="J1181" s="1">
        <f>[1]Transport!F$26/SUM([1]Transport!F$22,[1]Transport!F$26)*J1178*(J$33+J$580)/(J$33+J$580+J$36)</f>
        <v>0.44732257288374777</v>
      </c>
      <c r="K1181" s="1">
        <f>[1]Transport!G$26/SUM([1]Transport!G$22,[1]Transport!G$26)*K1178*(K$33+K$580)/(K$33+K$580+K$36)</f>
        <v>0.36793257231672249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0.54237323075206645</v>
      </c>
      <c r="K1182" s="1">
        <f>(K$36+K$716)/([1]Transport!G$22+[1]Transport!G$26)*K1178</f>
        <v>3.2118525637307211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4.7907220549671801E-5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1.600848022810157E-3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9.4015994399714621E-3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1.2297589633686776E-2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1.4979363430756567E-2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4.5662239923001495E-3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2.5854161291587558E-3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0.6576969352099189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1.5008435746613735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1.2776533038516764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6.895641018204568E-2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4.8817692460788407E-3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2.7105225060123243E-2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4.8350028324441005E-2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4.8459312082056318E-2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3.957061911254995E-2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7.3802049382394163E-3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2.2697539231105765E-3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3.4194226567665111E-2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0.19082996990481821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0.18261547711605483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0.15097142047083675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8.8647121988912909E-3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2.9364523753844006E-3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53.222311486544221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48.700936242041884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34.442605644742827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13.285652246846219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4.896372520256027E-3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6.7774031601101105E-3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8.6993062388125084E-3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9.6555690295623883E-3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4.5906899491357043E-3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9.0355878559279985E-4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1.1409727557438918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1.2563991778636767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0.98553736184739171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0.82812455820118303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6.408794533142333E-3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1.2922170478499805E-3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4.7447037644924208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5.3032040616995975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5.2499856751338125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4.0200121352185603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6.8248404365863847E-3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1.373183811179382E-3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1.9183469660851098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2.2025771479224527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2.1381554892073011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1.6460399696576142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4.7293512075410752E-3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9.7545003108236584E-4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1.065963809194231E-3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7.3744469487171801E-3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1.2749325795696377E-2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8.7461790726152209E-3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2.512795321878758E-3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1.2430025967123141E-3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8.9138478745371293E-3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1.5162835148177596E-2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1.0237708054482483E-2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3.0226424711520821E-3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1.3328215508019957E-3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8.8815076216012465E-3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1.429962562607876E-2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1.1029661548812715E-2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3.3205037770716664E-3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1.2627345091113093E-3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5.7252825814291808E-3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8.7341961650349194E-3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7.3177183376265335E-3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2.3544762570549692E-3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2.663299397919551E-5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3.184234816340064E-2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2.5096855145212201E-2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2.2656812230445144E-2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9.7612282995969222E-3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4.5766434386849937E-3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1.5782455793742263E-5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6.8166718407238688E-3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3.1603068765574213E-2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4.7230899652015018E-2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6.8006048302439837E-2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2.5591477855123401E-2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1.2890277364139221E-4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2.9260060825224445E-2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1.0415873773143227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4.4932033428536675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6.2269856757240243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3.1476012213964717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5.499391603321145E-3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0.65122906346797704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0.6195916306172784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0.47209429814092346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6.3385695645141626E-2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2.5186803185334679E-2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0.10721084678200095</v>
      </c>
      <c r="G1201" s="1">
        <f t="shared" ref="G1201:K1201" si="805">SUM(G1206:G1210)</f>
        <v>0.12877297013397032</v>
      </c>
      <c r="H1201" s="1">
        <f t="shared" si="805"/>
        <v>0.18947735443456695</v>
      </c>
      <c r="I1201" s="1">
        <f t="shared" si="805"/>
        <v>0.38213771439215538</v>
      </c>
      <c r="J1201" s="1">
        <f t="shared" si="805"/>
        <v>0.18564696093696936</v>
      </c>
      <c r="K1201" s="1">
        <f t="shared" si="805"/>
        <v>3.1834516060694568E-2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9.8752215973154422E-2</v>
      </c>
      <c r="G1202" s="1">
        <f t="shared" ref="G1202:K1202" si="806">G1201-G1203</f>
        <v>0.1097266428865049</v>
      </c>
      <c r="H1202" s="1">
        <f t="shared" si="806"/>
        <v>0.18900416942279294</v>
      </c>
      <c r="I1202" s="1">
        <f t="shared" si="806"/>
        <v>0.38199480259446489</v>
      </c>
      <c r="J1202" s="1">
        <f t="shared" si="806"/>
        <v>-0.28227681881204864</v>
      </c>
      <c r="K1202" s="1">
        <f t="shared" si="806"/>
        <v>-3.8544496682068788E-2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8.4586308088465244E-3</v>
      </c>
      <c r="G1203" s="1">
        <f t="shared" ref="G1203" si="807">SUM(G1204:G1205)</f>
        <v>1.9046327247465421E-2</v>
      </c>
      <c r="H1203" s="1">
        <f t="shared" ref="H1203" si="808">SUM(H1204:H1205)</f>
        <v>4.7318501177402028E-4</v>
      </c>
      <c r="I1203" s="1">
        <f t="shared" ref="I1203" si="809">SUM(I1204:I1205)</f>
        <v>1.4291179769048773E-4</v>
      </c>
      <c r="J1203" s="1">
        <f t="shared" ref="J1203" si="810">SUM(J1204:J1205)</f>
        <v>0.467923779749018</v>
      </c>
      <c r="K1203" s="1">
        <f t="shared" ref="K1203" si="811">SUM(K1204:K1205)</f>
        <v>7.0379012742763356E-2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8.4586308088465244E-3</v>
      </c>
      <c r="G1204" s="1">
        <f>[1]Transport!C$27/SUM([1]Transport!C$24,[1]Transport!C$27)*G1201*(G$45+G$612)/(G$45+G$612+G$47)</f>
        <v>1.9046327247465421E-2</v>
      </c>
      <c r="H1204" s="1">
        <f>[1]Transport!D$27/SUM([1]Transport!D$24,[1]Transport!D$27)*H1201*(H$45+H$612)/(H$45+H$612+H$47)</f>
        <v>4.7318501177402028E-4</v>
      </c>
      <c r="I1204" s="1">
        <f>[1]Transport!E$27/SUM([1]Transport!E$24,[1]Transport!E$27)*I1201*(I$45+I$612)/(I$45+I$612+I$47)</f>
        <v>1.4291179769048773E-4</v>
      </c>
      <c r="J1204" s="1">
        <f>[1]Transport!F$27/SUM([1]Transport!F$24,[1]Transport!F$27)*J1201*(J$45+J$612)/(J$45+J$612+J$47)</f>
        <v>2.6395760691182152E-4</v>
      </c>
      <c r="K1204" s="1">
        <f>[1]Transport!G$27/SUM([1]Transport!G$24,[1]Transport!G$27)*K1201*(K$45+K$612)/(K$45+K$612+K$47)</f>
        <v>4.0024172523969071E-5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0.46765982214210616</v>
      </c>
      <c r="K1205" s="1">
        <f>(K$47+K$714)/([1]Transport!G$24+[1]Transport!G$27)*K1201</f>
        <v>7.0338988570239389E-2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3.4562364767576101E-3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6.8963120152517416E-3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7.4740620767530927E-3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8.196118461165941E-3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2.7485821483454955E-3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4.7789975554124084E-4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5.228719794888001E-2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6.2077223564911403E-2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6.3098119920118975E-2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5.9073834477615161E-2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6.031107920512791E-3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1.0527219602986197E-3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4.1387271537237872E-3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8.3005201251582506E-3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3.640532571123236E-2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5.6132731060157003E-2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2.6576488604969598E-2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3.8645046850260983E-3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4.7328685202639546E-2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5.1498914428648943E-2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8.2499846726462517E-2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0.25873503039321727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0.15029078226314149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2.6439389659828606E-2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49.004042258814891</v>
      </c>
      <c r="G1211" s="3">
        <f t="shared" ref="G1211:K1211" si="812">SUM(G1212:G1261)</f>
        <v>57.665475895392468</v>
      </c>
      <c r="H1211" s="3">
        <f t="shared" si="812"/>
        <v>60.262873130342882</v>
      </c>
      <c r="I1211" s="3">
        <f t="shared" si="812"/>
        <v>62.145019347464121</v>
      </c>
      <c r="J1211" s="3">
        <f t="shared" si="812"/>
        <v>61.955322601521665</v>
      </c>
      <c r="K1211" s="3">
        <f t="shared" si="812"/>
        <v>60.216830161395535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0.41615561735654405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0.36070405944183964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0.27744790126685182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0.13873046324030339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1.6090034978577649E-2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0.3145578362813255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0.70176568467383937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1.4880881580497658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2.2688756741733989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2.3766815485980599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9.6981531870633325E-2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0.16403015685108535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0.32801666877712515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7.5198282758464057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17.903304141570427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17.669296324349553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6.135180486899288E-2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0.11326818844238261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0.16690867645246257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0.21369678981494947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0.91495728213359317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1.0775445565015724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0.19376512100060395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1.0849087185344004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4.2389468365191458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13.200437054599789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22.324277093069568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22.896092842755795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2.4336318677325194E-4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1.4803720639625633E-2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1.3791683124952821E-2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1.5004670294481735E-2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1.1618987086007188E-2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8.088158788769343E-3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5.6534708417445394E-2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0.1016618858853085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0.10362452269951215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0.10801670653897745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6.8118362820205766E-2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4.2141429993159937E-2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4.9393705956976647E-2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0.16348768273051864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1.3449687755443682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5.3260383375139071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10.401492439575104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9.2767582275789344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8.6894028777088864E-2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0.18230564182218625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0.19121632081098927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0.17903683349024826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6.5641521530899777E-2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4.3619121305085613E-2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1.9399624511334101E-5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2.5827630565468381E-2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2.0893094273388174E-2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2.0643889002921915E-2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1.1601860241608144E-2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8.1135281856477663E-3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9.4722500956259597E-6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4.613144406267619E-3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2.2039350748550804E-2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3.6646898258799521E-2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7.2778247175848923E-2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4.4106292755114032E-2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7.1358374260945738E-5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1.9250356358401815E-2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0.71347805004302012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3.5272968901469235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7.2524599721306799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6.4490805894389585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2.8981709771641745E-3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0.40278762833366905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0.39775136693542607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0.34346487645456997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6.5461656240195773E-2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4.3426572896115977E-2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5.2361065863075419E-4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1.2157109032472728E-3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1.8326321899007156E-3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4.9029502536224552E-3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3.3157239128676049E-3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8.8371894713157334E-5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6.2614228796124512E-4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1.4374856543339723E-3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2.1167008820740202E-3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4.1604278531689317E-3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3.0122846166413864E-3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6.9538035271489473E-4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2.0379371424439556E-3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2.5308376433050774E-3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2.9029442920248901E-3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3.7519724737032785E-3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3.1523858802642488E-3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6.2527021822589323E-4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1.4326357839269314E-3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2.1202041435434481E-3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8.0039051609882613E-3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0.19898170648909691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0.64165757443263005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0.62769924958641654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0.48273918770449215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0.24139093236433903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4.919983445989435E-2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6.309186883077314E-2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5.247654422937853E-2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5.1429885615275117E-2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1.7162825110972408E-2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4.6456356678523303E-3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0.21995189189089065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0.4182890082857354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1.6703232575510025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1.461455608793633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9.257353950726295E-2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4.1285879228627588E-3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0.19788962779779271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3.6520834550938495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3.4504741092971454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2.7806584339938003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5.7067207360336171E-3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1.6794696906890522E-3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0.10199891905747759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0.21463121253003953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0.20500489548996134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0.17546124719551107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6.7081031686045687E-3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2.1575707857712126E-3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18.303011383184874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17.112626687095638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14.860125539347285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4.7486101541851573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0.3267806945544669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0.34254778500519678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0.29189971215451171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0.24018869753508729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1.1229496669208939E-2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1.1221658166486049E-3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2.2034218344027852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3.2076683223616813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3.0826507925145905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2.543501470596599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9.7512050489706268E-3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1.3979070670736031E-3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1.9251777763010023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2.9621925157457523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2.9551816538552709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2.4096913623639358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1.0038073115753511E-2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1.4177984520427781E-3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1.6297874558498833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1.923947828111803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3.3342440200202712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2.88024680951832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0.12760414354531577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1.071128948847783E-2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5.6011467820451469E-4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5.1294856069923596E-3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9.3498681941098869E-3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5.7339656938298518E-3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1.4460198421660565E-3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5.2281469521811357E-4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4.6892509892677283E-3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7.8806318442852814E-3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5.951523028775026E-3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1.7221653816777299E-3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5.2406163490274326E-4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4.4960115727646095E-3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7.5762628857496952E-3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6.1081925088952802E-3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1.778895328903396E-3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6.3923815622689739E-4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6.9454439849935042E-3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1.2109546643951068E-2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1.3404465737971818E-2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4.9432843104330352E-3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2.0036772284130684E-5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2.656332749334472E-3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1.3373302171971767E-2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1.52120039223325E-2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1.4273992286449405E-2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4.3071939737781111E-3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3.0612341819241818E-3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1.7634602732326334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3.3830120249899198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2.8513888258618389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0.11700191140252753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3.8389580182704233E-3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2.4317686131867092E-2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5.8906362140184305E-2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5.9058990804015062E-2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4.9217648802025879E-2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5.2853170660303013E-3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1.6092877455252126E-3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4.5958267595740752E-2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0.31217408020389553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0.29825793868617279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0.24561041837562389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6.2697201881228137E-3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2.0543772002750032E-3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18.043348219520119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17.235956379555088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12.959303462494839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5.4935820949627354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3.6819865290140222E-3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5.3566690269883643E-3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7.003713514583506E-3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7.298740142384374E-3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2.9935403960262143E-3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5.88467604655254E-4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0.81051101995045338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0.89053756729868061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0.71305592038246279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0.63296640804179305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3.3680275012785109E-3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6.7534574065315366E-4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2.5292009621921836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2.8262877649467768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2.7954879843981297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2.1771468676888643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3.2911667052703143E-3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6.6706082128121331E-4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0.89445799613423549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1.0043839929074869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0.97812737642674774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0.76420693676901019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2.1215449034173665E-3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4.4778212029120324E-4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5.9910944650387664E-4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4.3432879320807524E-3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7.8559609138580972E-3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6.1687761945740435E-3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1.8945293112540781E-3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5.6196328585230034E-4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4.2335796303492107E-3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7.5326509837030107E-3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5.9178154951196214E-3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1.856564240309066E-3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5.6016023571029306E-4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3.9207729549165593E-3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6.5967223240407822E-3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5.9729472942845899E-3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1.8993310281165507E-3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5.0437914548094424E-4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2.3918110849388756E-3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3.8068348937280666E-3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3.7605761653383934E-3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1.2712055950696063E-3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2.1295027331527158E-3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4.0849727798865859E-3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4.3742084100394305E-3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4.7435842018301432E-3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1.6189937389290304E-3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2.9216736797067175E-4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3.3036390000671691E-2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3.8118154781501032E-2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3.8005779439363736E-2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3.5266202474794894E-2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2.8486151686863701E-3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5.1512672990695245E-4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1.9385577968586425E-3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4.1621635019968546E-3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1.8144104304225077E-2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2.6256926414839035E-2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1.2171160989665275E-2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1.8154445951220728E-3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3.2311337457575598E-2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3.4121797743310173E-2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4.69333665457548E-2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0.12087728420137291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6.887974866533815E-2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1.2535235502829882E-2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0.88951199431361361</v>
      </c>
      <c r="G1263" s="1">
        <f t="shared" si="816"/>
        <v>0.95694536964701882</v>
      </c>
      <c r="H1263" s="1">
        <f t="shared" si="816"/>
        <v>1.0580954326471257</v>
      </c>
      <c r="I1263" s="1">
        <f t="shared" si="816"/>
        <v>1.2266788709806364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1.8116719735064493</v>
      </c>
      <c r="G1264" s="1">
        <f t="shared" si="816"/>
        <v>1.8116719735064493</v>
      </c>
      <c r="H1264" s="1">
        <f t="shared" si="816"/>
        <v>1.8116719735064519</v>
      </c>
      <c r="I1264" s="1">
        <f t="shared" si="816"/>
        <v>1.8116719735064519</v>
      </c>
      <c r="J1264" s="1">
        <f t="shared" si="816"/>
        <v>1.9225382662243249</v>
      </c>
      <c r="K1264" s="1">
        <f t="shared" si="816"/>
        <v>2.1175553268103835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1.4637982671179692</v>
      </c>
      <c r="G1265" s="1">
        <f t="shared" si="816"/>
        <v>1.4637982671179677</v>
      </c>
      <c r="H1265" s="1">
        <f t="shared" si="816"/>
        <v>1.4637982671179672</v>
      </c>
      <c r="I1265" s="1">
        <f t="shared" si="816"/>
        <v>1.4637982671179708</v>
      </c>
      <c r="J1265" s="1">
        <f t="shared" si="816"/>
        <v>1.5542778157799186</v>
      </c>
      <c r="K1265" s="1">
        <f t="shared" si="816"/>
        <v>1.7177112881776104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1.337452725149201</v>
      </c>
      <c r="G1266" s="1">
        <f t="shared" si="816"/>
        <v>1.3374527251491986</v>
      </c>
      <c r="H1266" s="1">
        <f t="shared" si="816"/>
        <v>1.337452725149201</v>
      </c>
      <c r="I1266" s="1">
        <f t="shared" si="816"/>
        <v>1.3374527251491997</v>
      </c>
      <c r="J1266" s="1">
        <f t="shared" si="816"/>
        <v>1.4131851533637798</v>
      </c>
      <c r="K1266" s="1">
        <f t="shared" si="816"/>
        <v>1.5807868681986972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1.2949729235430811</v>
      </c>
      <c r="G1267" s="1">
        <f t="shared" si="816"/>
        <v>1.2949729235430787</v>
      </c>
      <c r="H1267" s="1">
        <f t="shared" si="816"/>
        <v>1.2949729235430814</v>
      </c>
      <c r="I1267" s="1">
        <f t="shared" si="816"/>
        <v>1.2949729235430791</v>
      </c>
      <c r="J1267" s="1">
        <f t="shared" si="816"/>
        <v>1.380963495881252</v>
      </c>
      <c r="K1267" s="1">
        <f t="shared" si="816"/>
        <v>1.5197904267206683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0.71368945687652841</v>
      </c>
      <c r="G1268" s="1">
        <f t="shared" si="820"/>
        <v>0.76194887281525625</v>
      </c>
      <c r="H1268" s="1">
        <f t="shared" si="820"/>
        <v>0.77377766888235067</v>
      </c>
      <c r="I1268" s="1">
        <f t="shared" si="820"/>
        <v>0.8142955561088121</v>
      </c>
      <c r="J1268" s="1">
        <f t="shared" si="820"/>
        <v>0.96098249302785521</v>
      </c>
      <c r="K1268" s="1">
        <f t="shared" si="820"/>
        <v>1.2058653073090218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0.62729702619226491</v>
      </c>
      <c r="G1269" s="1">
        <f t="shared" si="820"/>
        <v>0.6329677484621804</v>
      </c>
      <c r="H1269" s="1">
        <f t="shared" si="820"/>
        <v>0.64413020273370403</v>
      </c>
      <c r="I1269" s="1">
        <f t="shared" si="820"/>
        <v>0.68368656197930344</v>
      </c>
      <c r="J1269" s="1">
        <f t="shared" si="820"/>
        <v>0.83581627831380745</v>
      </c>
      <c r="K1269" s="1">
        <f t="shared" si="820"/>
        <v>1.0865089258438561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0.54553653824420822</v>
      </c>
      <c r="G1270" s="1">
        <f t="shared" si="820"/>
        <v>0.60411062207420174</v>
      </c>
      <c r="H1270" s="1">
        <f t="shared" si="820"/>
        <v>0.61793939718748148</v>
      </c>
      <c r="I1270" s="1">
        <f t="shared" si="820"/>
        <v>0.66532146648227719</v>
      </c>
      <c r="J1270" s="1">
        <f t="shared" si="820"/>
        <v>0.85684584330907743</v>
      </c>
      <c r="K1270" s="1">
        <f t="shared" si="820"/>
        <v>1.126315501826173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0.51975568473665856</v>
      </c>
      <c r="G1271" s="1">
        <f t="shared" si="820"/>
        <v>0.57154542252414742</v>
      </c>
      <c r="H1271" s="1">
        <f t="shared" si="820"/>
        <v>0.5837781368799122</v>
      </c>
      <c r="I1271" s="1">
        <f t="shared" si="820"/>
        <v>0.62529729687042857</v>
      </c>
      <c r="J1271" s="1">
        <f t="shared" si="820"/>
        <v>0.76986414787436885</v>
      </c>
      <c r="K1271" s="1">
        <f t="shared" si="820"/>
        <v>1.0016642312262234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0.72840569582556924</v>
      </c>
      <c r="G1272" s="1">
        <f t="shared" si="821"/>
        <v>0.77580045886338822</v>
      </c>
      <c r="H1272" s="1">
        <f t="shared" si="821"/>
        <v>0.78749359238449157</v>
      </c>
      <c r="I1272" s="1">
        <f t="shared" si="821"/>
        <v>0.82818453977175266</v>
      </c>
      <c r="J1272" s="1">
        <f t="shared" si="821"/>
        <v>0.97614600651392702</v>
      </c>
      <c r="K1272" s="1">
        <f t="shared" si="821"/>
        <v>1.2211859413055381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0.47358046381120411</v>
      </c>
      <c r="G1273" s="1">
        <f t="shared" si="821"/>
        <v>0.64164581265282705</v>
      </c>
      <c r="H1273" s="1">
        <f t="shared" si="821"/>
        <v>0.65311371811594798</v>
      </c>
      <c r="I1273" s="1">
        <f t="shared" si="821"/>
        <v>0.69281865920963581</v>
      </c>
      <c r="J1273" s="1">
        <f t="shared" si="821"/>
        <v>0.84518487526151242</v>
      </c>
      <c r="K1273" s="1">
        <f t="shared" si="821"/>
        <v>1.0975538763011023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0.55358292335481385</v>
      </c>
      <c r="G1274" s="1">
        <f t="shared" si="821"/>
        <v>0.6123972869264146</v>
      </c>
      <c r="H1274" s="1">
        <f t="shared" si="821"/>
        <v>0.62626227457782091</v>
      </c>
      <c r="I1274" s="1">
        <f t="shared" si="821"/>
        <v>0.67374173038877028</v>
      </c>
      <c r="J1274" s="1">
        <f t="shared" si="821"/>
        <v>0.85435759523190447</v>
      </c>
      <c r="K1274" s="1">
        <f t="shared" si="821"/>
        <v>1.1341170351352849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0.52699847296088831</v>
      </c>
      <c r="G1275" s="1">
        <f t="shared" si="821"/>
        <v>0.57896627434784653</v>
      </c>
      <c r="H1275" s="1">
        <f t="shared" si="821"/>
        <v>0.59123447024010356</v>
      </c>
      <c r="I1275" s="1">
        <f t="shared" si="821"/>
        <v>0.63282457299660844</v>
      </c>
      <c r="J1275" s="1">
        <f t="shared" si="821"/>
        <v>0.77661420399405634</v>
      </c>
      <c r="K1275" s="1">
        <f t="shared" si="821"/>
        <v>1.0090816204235615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1.0965696656165198</v>
      </c>
      <c r="H1276" s="1">
        <f t="shared" si="822"/>
        <v>1.0965696656165205</v>
      </c>
      <c r="I1276" s="1">
        <f t="shared" si="822"/>
        <v>1.0965696656165187</v>
      </c>
      <c r="J1276" s="1">
        <f t="shared" si="822"/>
        <v>1.2013242736251877</v>
      </c>
      <c r="K1276" s="1">
        <f t="shared" si="822"/>
        <v>1.2827760708732205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0.89149519806162103</v>
      </c>
      <c r="G1277" s="1">
        <f t="shared" si="823"/>
        <v>0.8914951980616197</v>
      </c>
      <c r="H1277" s="1">
        <f t="shared" si="823"/>
        <v>0.89149519806162181</v>
      </c>
      <c r="I1277" s="1">
        <f t="shared" si="823"/>
        <v>0.89149519806162136</v>
      </c>
      <c r="J1277" s="1">
        <f t="shared" si="823"/>
        <v>0.9743428283051222</v>
      </c>
      <c r="K1277" s="1">
        <f t="shared" si="823"/>
        <v>1.0585934876772205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0.83000507256490508</v>
      </c>
      <c r="G1278" s="1">
        <f t="shared" si="824"/>
        <v>0.83000507256490508</v>
      </c>
      <c r="H1278" s="1">
        <f t="shared" si="824"/>
        <v>0.83000507256490608</v>
      </c>
      <c r="I1278" s="1">
        <f t="shared" si="824"/>
        <v>0.8300050725649053</v>
      </c>
      <c r="J1278" s="1">
        <f t="shared" si="824"/>
        <v>0.90859810159555354</v>
      </c>
      <c r="K1278" s="1">
        <f t="shared" si="824"/>
        <v>0.99766615636089329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0.83675282096654147</v>
      </c>
      <c r="H1279" s="1">
        <f t="shared" si="825"/>
        <v>0.83675282096654258</v>
      </c>
      <c r="I1279" s="1">
        <f t="shared" si="825"/>
        <v>0.83675282096654124</v>
      </c>
      <c r="J1279" s="1">
        <f t="shared" si="825"/>
        <v>0.92258748822756331</v>
      </c>
      <c r="K1279" s="1">
        <f t="shared" si="825"/>
        <v>1.0581454366907439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0.49379534694678312</v>
      </c>
      <c r="G1280" s="1">
        <f t="shared" si="826"/>
        <v>0.50503220860251397</v>
      </c>
      <c r="H1280" s="1">
        <f t="shared" si="826"/>
        <v>0.52188750108610915</v>
      </c>
      <c r="I1280" s="1">
        <f t="shared" si="826"/>
        <v>0.54997965522543624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1.1335510577838879</v>
      </c>
      <c r="G1281" s="1">
        <f t="shared" si="826"/>
        <v>1.1618985030459181</v>
      </c>
      <c r="H1281" s="1">
        <f t="shared" si="826"/>
        <v>1.1604231588804534</v>
      </c>
      <c r="I1281" s="1">
        <f t="shared" si="826"/>
        <v>1.1271358230936803</v>
      </c>
      <c r="J1281" s="1">
        <f t="shared" si="826"/>
        <v>0.93223243298955027</v>
      </c>
      <c r="K1281" s="1">
        <f t="shared" si="826"/>
        <v>0.94322270388491947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1.5838743738232952</v>
      </c>
      <c r="G1282" s="1">
        <f t="shared" si="826"/>
        <v>1.9302272545107484</v>
      </c>
      <c r="H1282" s="1">
        <f t="shared" si="826"/>
        <v>1.887962122853007</v>
      </c>
      <c r="I1282" s="1">
        <f t="shared" si="826"/>
        <v>1.8699017239190288</v>
      </c>
      <c r="J1282" s="1">
        <f t="shared" si="826"/>
        <v>1.5400241329370306</v>
      </c>
      <c r="K1282" s="1">
        <f t="shared" si="826"/>
        <v>0.78704001074560082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1.9345248192823772</v>
      </c>
      <c r="G1283" s="1">
        <f t="shared" si="826"/>
        <v>2.5025138975774781</v>
      </c>
      <c r="H1283" s="1">
        <f t="shared" si="826"/>
        <v>2.5000614922220721</v>
      </c>
      <c r="I1283" s="1">
        <f t="shared" si="826"/>
        <v>2.5075784171428679</v>
      </c>
      <c r="J1283" s="1">
        <f t="shared" si="826"/>
        <v>0.72468536066669487</v>
      </c>
      <c r="K1283" s="1">
        <f t="shared" si="826"/>
        <v>0.70965712828759087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1.1323481021888746</v>
      </c>
      <c r="G1284" s="1">
        <f t="shared" si="826"/>
        <v>1.3715782404602499</v>
      </c>
      <c r="H1284" s="1">
        <f t="shared" si="826"/>
        <v>1.3741363551426597</v>
      </c>
      <c r="I1284" s="1">
        <f t="shared" si="826"/>
        <v>1.3582804223622682</v>
      </c>
      <c r="J1284" s="1">
        <f t="shared" si="826"/>
        <v>0.70438432318618349</v>
      </c>
      <c r="K1284" s="1">
        <f t="shared" si="826"/>
        <v>0.70025415876663311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0.2860394055091951</v>
      </c>
      <c r="G1285" s="1">
        <f t="shared" si="826"/>
        <v>0.29254854993039703</v>
      </c>
      <c r="H1285" s="1">
        <f t="shared" si="826"/>
        <v>0.30231226656220067</v>
      </c>
      <c r="I1285" s="1">
        <f t="shared" si="826"/>
        <v>0.3185851276152063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0.68433797528471174</v>
      </c>
      <c r="G1286" s="1">
        <f t="shared" si="826"/>
        <v>0.68701877974524783</v>
      </c>
      <c r="H1286" s="1">
        <f t="shared" si="826"/>
        <v>0.66991206365995304</v>
      </c>
      <c r="I1286" s="1">
        <f t="shared" si="826"/>
        <v>0.669130378653228</v>
      </c>
      <c r="J1286" s="1">
        <f t="shared" si="826"/>
        <v>0.60296557238775728</v>
      </c>
      <c r="K1286" s="1">
        <f t="shared" si="826"/>
        <v>0.62816200783532283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0.60357351831154871</v>
      </c>
      <c r="G1287" s="1">
        <f t="shared" si="826"/>
        <v>0.60448234596282113</v>
      </c>
      <c r="H1287" s="1">
        <f t="shared" si="826"/>
        <v>0.60699901544339596</v>
      </c>
      <c r="I1287" s="1">
        <f t="shared" si="826"/>
        <v>0.60809280584315306</v>
      </c>
      <c r="J1287" s="1">
        <f t="shared" si="826"/>
        <v>0.50830897873362135</v>
      </c>
      <c r="K1287" s="1">
        <f t="shared" si="826"/>
        <v>0.5045430082994472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0.51557940282619497</v>
      </c>
      <c r="G1288" s="1">
        <f t="shared" si="826"/>
        <v>0.516032170232265</v>
      </c>
      <c r="H1288" s="1">
        <f t="shared" si="826"/>
        <v>0.51552268339145857</v>
      </c>
      <c r="I1288" s="1">
        <f t="shared" si="826"/>
        <v>0.51944305708332295</v>
      </c>
      <c r="J1288" s="1">
        <f t="shared" si="826"/>
        <v>0.46456736527155768</v>
      </c>
      <c r="K1288" s="1">
        <f t="shared" si="826"/>
        <v>0.46895179880015075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0.45921556001416147</v>
      </c>
      <c r="G1289" s="1">
        <f t="shared" si="826"/>
        <v>0.45513978005438699</v>
      </c>
      <c r="H1289" s="1">
        <f t="shared" si="826"/>
        <v>0.44622907334052808</v>
      </c>
      <c r="I1289" s="1">
        <f t="shared" si="826"/>
        <v>0.44635361532489254</v>
      </c>
      <c r="J1289" s="1">
        <f t="shared" si="826"/>
        <v>0.44499989286226044</v>
      </c>
      <c r="K1289" s="1">
        <f t="shared" si="826"/>
        <v>0.47329901763586774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0.51837627625535199</v>
      </c>
      <c r="H1290" s="1">
        <f t="shared" si="826"/>
        <v>0.54938902836565917</v>
      </c>
      <c r="I1290" s="1">
        <f t="shared" si="826"/>
        <v>0.57951205036526154</v>
      </c>
      <c r="J1290" s="1">
        <f t="shared" si="826"/>
        <v>0.6631180647017858</v>
      </c>
      <c r="K1290" s="1">
        <f t="shared" si="826"/>
        <v>0.72970443666383067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0.41733711223535019</v>
      </c>
      <c r="H1291" s="1">
        <f t="shared" si="826"/>
        <v>0.44327095733242255</v>
      </c>
      <c r="I1291" s="1">
        <f t="shared" si="826"/>
        <v>0.46708150239619795</v>
      </c>
      <c r="J1291" s="1">
        <f t="shared" si="826"/>
        <v>0.55132023218182091</v>
      </c>
      <c r="K1291" s="1">
        <f t="shared" si="826"/>
        <v>0.59555024993251304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0.38796990995538688</v>
      </c>
      <c r="H1292" s="1">
        <f t="shared" si="826"/>
        <v>0.41210430461782516</v>
      </c>
      <c r="I1292" s="1">
        <f t="shared" si="826"/>
        <v>0.43391553220499196</v>
      </c>
      <c r="J1292" s="1">
        <f t="shared" si="826"/>
        <v>0.5172860950081386</v>
      </c>
      <c r="K1292" s="1">
        <f t="shared" si="826"/>
        <v>0.55432020526000814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0.39332458747711363</v>
      </c>
      <c r="H1293" s="1">
        <f t="shared" si="826"/>
        <v>0.41768759552841567</v>
      </c>
      <c r="I1293" s="1">
        <f t="shared" si="826"/>
        <v>0.43981223812992837</v>
      </c>
      <c r="J1293" s="1">
        <f t="shared" si="826"/>
        <v>0.53559404596552862</v>
      </c>
      <c r="K1293" s="1">
        <f t="shared" si="826"/>
        <v>0.56465577026771907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0.41824117647058845</v>
      </c>
      <c r="G1295" s="1">
        <f t="shared" si="827"/>
        <v>1.6593285005727767</v>
      </c>
      <c r="H1295" s="1">
        <f t="shared" si="827"/>
        <v>1.4224496860730285</v>
      </c>
      <c r="I1295" s="1">
        <f t="shared" si="827"/>
        <v>1.236990692929147</v>
      </c>
      <c r="J1295" s="1">
        <f t="shared" si="827"/>
        <v>0.95291047262670392</v>
      </c>
      <c r="K1295" s="1">
        <f t="shared" si="827"/>
        <v>0.94327259920695283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1.1840392528688402</v>
      </c>
      <c r="G1296" s="1">
        <f t="shared" si="827"/>
        <v>2.6812657606041377</v>
      </c>
      <c r="H1296" s="1">
        <f t="shared" si="827"/>
        <v>2.2540736970228283</v>
      </c>
      <c r="I1296" s="1">
        <f t="shared" si="827"/>
        <v>2.2317390932782017</v>
      </c>
      <c r="J1296" s="1">
        <f t="shared" si="827"/>
        <v>1.6967517754134995</v>
      </c>
      <c r="K1296" s="1">
        <f t="shared" si="827"/>
        <v>0.78638662025124817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0.89715861343807346</v>
      </c>
      <c r="G1297" s="1">
        <f t="shared" si="827"/>
        <v>1.2183314918640298</v>
      </c>
      <c r="H1297" s="1">
        <f t="shared" si="827"/>
        <v>1.2187335780584394</v>
      </c>
      <c r="I1297" s="1">
        <f t="shared" si="827"/>
        <v>1.2437927408221001</v>
      </c>
      <c r="J1297" s="1">
        <f t="shared" si="827"/>
        <v>0.71614773712383373</v>
      </c>
      <c r="K1297" s="1">
        <f t="shared" si="827"/>
        <v>0.70901419274551569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1.3440358858474666</v>
      </c>
      <c r="G1298" s="1">
        <f t="shared" si="827"/>
        <v>1.6358755407214134</v>
      </c>
      <c r="H1298" s="1">
        <f t="shared" si="827"/>
        <v>1.6332566297029987</v>
      </c>
      <c r="I1298" s="1">
        <f t="shared" si="827"/>
        <v>1.6268669766081232</v>
      </c>
      <c r="J1298" s="1">
        <f t="shared" si="827"/>
        <v>0.70726720139960864</v>
      </c>
      <c r="K1298" s="1">
        <f t="shared" si="827"/>
        <v>0.69961195948429844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</v>
      </c>
      <c r="G1299" s="1">
        <f t="shared" si="827"/>
        <v>0.35391427166601092</v>
      </c>
      <c r="H1299" s="1">
        <f t="shared" si="827"/>
        <v>0.3762579288037371</v>
      </c>
      <c r="I1299" s="1">
        <f t="shared" si="827"/>
        <v>0.41349735736661447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0.75198251640001734</v>
      </c>
      <c r="G1300" s="1">
        <f t="shared" si="827"/>
        <v>0.79037190210495556</v>
      </c>
      <c r="H1300" s="1">
        <f t="shared" si="827"/>
        <v>0.80508874182816925</v>
      </c>
      <c r="I1300" s="1">
        <f t="shared" si="827"/>
        <v>0.75590989200510839</v>
      </c>
      <c r="J1300" s="1">
        <f t="shared" si="827"/>
        <v>0.65208943082505766</v>
      </c>
      <c r="K1300" s="1">
        <f t="shared" si="827"/>
        <v>0.65127760809627533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0.71036842542486134</v>
      </c>
      <c r="G1301" s="1">
        <f t="shared" si="827"/>
        <v>0.70880145656646298</v>
      </c>
      <c r="H1301" s="1">
        <f t="shared" si="827"/>
        <v>0.72351992728701642</v>
      </c>
      <c r="I1301" s="1">
        <f t="shared" si="827"/>
        <v>0.76433720238498393</v>
      </c>
      <c r="J1301" s="1">
        <f t="shared" si="827"/>
        <v>0.52553213929096176</v>
      </c>
      <c r="K1301" s="1">
        <f t="shared" si="827"/>
        <v>0.52262562375013466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0.53305771819091696</v>
      </c>
      <c r="G1302" s="1">
        <f t="shared" si="827"/>
        <v>0.53293965913146357</v>
      </c>
      <c r="H1302" s="1">
        <f t="shared" si="827"/>
        <v>0.53247535467358731</v>
      </c>
      <c r="I1302" s="1">
        <f t="shared" si="827"/>
        <v>0.54157718794311482</v>
      </c>
      <c r="J1302" s="1">
        <f t="shared" si="827"/>
        <v>0.48223350213832605</v>
      </c>
      <c r="K1302" s="1">
        <f t="shared" si="827"/>
        <v>0.48577678811134317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0.46626497288945162</v>
      </c>
      <c r="G1303" s="1">
        <f t="shared" si="827"/>
        <v>0.45600400142844338</v>
      </c>
      <c r="H1303" s="1">
        <f t="shared" si="827"/>
        <v>0.45746316456591202</v>
      </c>
      <c r="I1303" s="1">
        <f t="shared" si="827"/>
        <v>0.46426997573331685</v>
      </c>
      <c r="J1303" s="1">
        <f t="shared" si="827"/>
        <v>0.44859110907950911</v>
      </c>
      <c r="K1303" s="1">
        <f t="shared" si="827"/>
        <v>0.45905182841025821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0.5620354474855459</v>
      </c>
      <c r="H1304" s="1">
        <f t="shared" si="827"/>
        <v>0.58896456402554875</v>
      </c>
      <c r="I1304" s="1">
        <f t="shared" si="827"/>
        <v>0.61618638034255357</v>
      </c>
      <c r="J1304" s="1">
        <f t="shared" si="827"/>
        <v>0.70531098704448314</v>
      </c>
      <c r="K1304" s="1">
        <f t="shared" si="827"/>
        <v>0.75395289650475117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0.45210145766281418</v>
      </c>
      <c r="H1305" s="1">
        <f t="shared" si="827"/>
        <v>0.47494411952470622</v>
      </c>
      <c r="I1305" s="1">
        <f t="shared" si="827"/>
        <v>0.49678380791525989</v>
      </c>
      <c r="J1305" s="1">
        <f t="shared" si="827"/>
        <v>0.57804104821377111</v>
      </c>
      <c r="K1305" s="1">
        <f t="shared" si="827"/>
        <v>0.61421893526211035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0.42028149632876893</v>
      </c>
      <c r="H1306" s="1">
        <f t="shared" si="827"/>
        <v>0.44145353716531333</v>
      </c>
      <c r="I1306" s="1">
        <f t="shared" si="827"/>
        <v>0.46132133081932536</v>
      </c>
      <c r="J1306" s="1">
        <f t="shared" si="827"/>
        <v>0.54153495715628241</v>
      </c>
      <c r="K1306" s="1">
        <f t="shared" si="827"/>
        <v>0.5720008636134003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0.39943403925494803</v>
      </c>
      <c r="H1307" s="1">
        <f t="shared" si="827"/>
        <v>0.4177629751755968</v>
      </c>
      <c r="I1307" s="1">
        <f t="shared" si="827"/>
        <v>0.43585406393409609</v>
      </c>
      <c r="J1307" s="1">
        <f t="shared" si="827"/>
        <v>0.51390009724781482</v>
      </c>
      <c r="K1307" s="1">
        <f t="shared" si="827"/>
        <v>0.53991013553887279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0.61613340044095033</v>
      </c>
      <c r="G1309" s="1">
        <f t="shared" si="828"/>
        <v>0.59926205563869406</v>
      </c>
      <c r="H1309" s="1">
        <f t="shared" si="828"/>
        <v>0.13841087530095603</v>
      </c>
      <c r="I1309" s="1">
        <f t="shared" si="828"/>
        <v>0.1004339158639712</v>
      </c>
      <c r="J1309" s="1">
        <f t="shared" si="828"/>
        <v>2.3806613960701876E-2</v>
      </c>
      <c r="K1309" s="1">
        <f t="shared" si="828"/>
        <v>1.14165883511952E-2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0.63182559587474185</v>
      </c>
      <c r="G1310" s="1">
        <f t="shared" si="828"/>
        <v>1.3027366897556214</v>
      </c>
      <c r="H1310" s="1">
        <f t="shared" si="828"/>
        <v>3.6488325672071414E-2</v>
      </c>
      <c r="I1310" s="1">
        <f t="shared" si="828"/>
        <v>7.8487884441920362E-3</v>
      </c>
      <c r="J1310" s="1">
        <f t="shared" si="828"/>
        <v>4.5746293905761325E-4</v>
      </c>
      <c r="K1310" s="1">
        <f t="shared" si="828"/>
        <v>1.6365692274017171E-4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0.46839468388594796</v>
      </c>
      <c r="G1311" s="1">
        <f t="shared" si="828"/>
        <v>6.391243474043018E-3</v>
      </c>
      <c r="H1311" s="1">
        <f t="shared" si="828"/>
        <v>2.9283972551644562E-2</v>
      </c>
      <c r="I1311" s="1">
        <f t="shared" si="828"/>
        <v>5.5617969795943516E-2</v>
      </c>
      <c r="J1311" s="1">
        <f t="shared" si="828"/>
        <v>0.1920174712257523</v>
      </c>
      <c r="K1311" s="1">
        <f t="shared" si="828"/>
        <v>7.2079198847241455E-2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0.68270093114214758</v>
      </c>
      <c r="G1312" s="1">
        <f t="shared" si="828"/>
        <v>0.26497639766956682</v>
      </c>
      <c r="H1312" s="1">
        <f t="shared" si="828"/>
        <v>0.24769908090500864</v>
      </c>
      <c r="I1312" s="1">
        <f t="shared" si="828"/>
        <v>0.31631864547482702</v>
      </c>
      <c r="J1312" s="1">
        <f t="shared" si="828"/>
        <v>0.37102545777048362</v>
      </c>
      <c r="K1312" s="1">
        <f t="shared" si="828"/>
        <v>0.39376240175696858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0.76357640742390975</v>
      </c>
      <c r="G1313" s="3">
        <f t="shared" ref="G1313:K1313" si="831">G1314+G1320+G1325+G1339</f>
        <v>1.235754621964769</v>
      </c>
      <c r="H1313" s="3">
        <f t="shared" si="831"/>
        <v>2.2953385043703474</v>
      </c>
      <c r="I1313" s="3">
        <f t="shared" si="831"/>
        <v>3.6765211574865768</v>
      </c>
      <c r="J1313" s="3">
        <f t="shared" si="831"/>
        <v>2.5774848035177635</v>
      </c>
      <c r="K1313" s="3">
        <f t="shared" si="831"/>
        <v>1.2885011676536753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1.1204475250144723E-2</v>
      </c>
      <c r="G1314" s="1">
        <f t="shared" ref="G1314:K1314" si="832">SUM(G1315:G1319)</f>
        <v>4.3437253325548958E-2</v>
      </c>
      <c r="H1314" s="1">
        <f t="shared" si="832"/>
        <v>4.7450918717365106E-2</v>
      </c>
      <c r="I1314" s="1">
        <f t="shared" si="832"/>
        <v>0.10060598419755636</v>
      </c>
      <c r="J1314" s="1">
        <f t="shared" si="832"/>
        <v>0.523667744992382</v>
      </c>
      <c r="K1314" s="1">
        <f t="shared" si="832"/>
        <v>1.0320185158736519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4.5598459617476851E-4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4.7591718950685174E-4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4.6011021456340948E-4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8.2798540443876069E-5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1.9917753909814897E-2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2.2854874374903543E-2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7.3153417911013166E-2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0.1164532252296364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0.18225590780632059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1.4556701772793657E-3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6.2732567538709098E-3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8.4655399435261385E-3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1.6143399662747734E-2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0.10389102491158254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0.11460731020300982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8.7618238419610878E-3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1.571671672780596E-2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1.3422551742589491E-2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1.0104499542645858E-2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0.30187696655969487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0.73447439117970015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4.4819809428562398E-4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1.0536087445503428E-3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2.2478424417825306E-3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1.204667081149599E-3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1.4465282914681663E-3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6.8090668462136264E-4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1.6130585516661059E-3</v>
      </c>
      <c r="J1320" s="1">
        <f t="shared" si="835"/>
        <v>1.8956689807392733E-3</v>
      </c>
      <c r="K1320" s="1">
        <f t="shared" si="835"/>
        <v>9.3620422082863562E-3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5.435581212531285E-4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4.1850643123963186E-4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3.9456503759149409E-3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4.1044474660363063E-4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5.260351971834756E-4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1.9921782398115663E-3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5.0317393391774825E-4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6.4567040999568713E-4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3.2158338799721463E-3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1.5588174989159852E-4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3.054569423204786E-4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2.0837971258770249E-4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0.75206273543976199</v>
      </c>
      <c r="G1325" s="1">
        <f t="shared" ref="G1325:K1325" si="836">SUM(G1330:G1338)</f>
        <v>1.1868495931804468</v>
      </c>
      <c r="H1325" s="1">
        <f t="shared" si="836"/>
        <v>2.1730998671864343</v>
      </c>
      <c r="I1325" s="1">
        <f t="shared" si="836"/>
        <v>3.4870516936846276</v>
      </c>
      <c r="J1325" s="1">
        <f t="shared" si="836"/>
        <v>1.8388812820339697</v>
      </c>
      <c r="K1325" s="1">
        <f t="shared" si="836"/>
        <v>0.19320131479112637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0.7334782051565536</v>
      </c>
      <c r="G1326" s="1">
        <f t="shared" ref="G1326:K1326" si="837">G1325-G1327</f>
        <v>1.1552763575176743</v>
      </c>
      <c r="H1326" s="1">
        <f t="shared" si="837"/>
        <v>2.1020175330542816</v>
      </c>
      <c r="I1326" s="1">
        <f t="shared" si="837"/>
        <v>3.3328035345879643</v>
      </c>
      <c r="J1326" s="1">
        <f t="shared" si="837"/>
        <v>1.560101236306811</v>
      </c>
      <c r="K1326" s="1">
        <f t="shared" si="837"/>
        <v>-2.0699422665788086E-2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1.8584530283208393E-2</v>
      </c>
      <c r="G1327" s="1">
        <f t="shared" ref="G1327" si="838">SUM(G1328:G1329)</f>
        <v>3.1573235662772529E-2</v>
      </c>
      <c r="H1327" s="1">
        <f t="shared" ref="H1327" si="839">SUM(H1328:H1329)</f>
        <v>7.1082334132152647E-2</v>
      </c>
      <c r="I1327" s="1">
        <f t="shared" ref="I1327" si="840">SUM(I1328:I1329)</f>
        <v>0.15424815909666334</v>
      </c>
      <c r="J1327" s="1">
        <f t="shared" ref="J1327" si="841">SUM(J1328:J1329)</f>
        <v>0.27878004572715886</v>
      </c>
      <c r="K1327" s="1">
        <f t="shared" ref="K1327" si="842">SUM(K1328:K1329)</f>
        <v>0.21390073745691446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1.8584530283208393E-2</v>
      </c>
      <c r="G1328" s="1">
        <f>[1]Transport!C$26/SUM([1]Transport!C$22,[1]Transport!C$26)*G1325*(G$33+G$580)/(G$33+G$580+G$36)</f>
        <v>3.1573235662772529E-2</v>
      </c>
      <c r="H1328" s="1">
        <f>[1]Transport!D$26/SUM([1]Transport!D$22,[1]Transport!D$26)*H1325*(H$33+H$580)/(H$33+H$580+H$36)</f>
        <v>7.1082334132152647E-2</v>
      </c>
      <c r="I1328" s="1">
        <f>[1]Transport!E$26/SUM([1]Transport!E$22,[1]Transport!E$26)*I1325*(I$33+I$580)/(I$33+I$580+I$36)</f>
        <v>0.15424815909666334</v>
      </c>
      <c r="J1328" s="1">
        <f>[1]Transport!F$26/SUM([1]Transport!F$22,[1]Transport!F$26)*J1325*(J$33+J$580)/(J$33+J$580+J$36)</f>
        <v>0.12600296663398813</v>
      </c>
      <c r="K1328" s="1">
        <f>[1]Transport!G$26/SUM([1]Transport!G$22,[1]Transport!G$26)*K1325*(K$33+K$580)/(K$33+K$580+K$36)</f>
        <v>2.1984852599243654E-2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0.15277707909317076</v>
      </c>
      <c r="K1329" s="1">
        <f>(K$36+K$716)/([1]Transport!G$22+[1]Transport!G$26)*K1325</f>
        <v>0.1919158848576708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0.16152839472939481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0.1066465901503159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2.2769141002558894E-2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1.7943894720515823E-2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0.11240396571273784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7.6863545826441242E-3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1.0897401445890456E-2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1.8485977604194421E-2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1.129271821897301E-2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4.7927084774790161E-3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8.0842821842693952E-2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8.3787283100802731E-2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6.0035830550485246E-2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0.23567970435208696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5.9641906509121725E-2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2.4002769628969696E-4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6.4257006126658021E-4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7.4475829149009561E-4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7.5643394365947786E-4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3.0299197633350104E-4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1.7329218485444033E-2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1.7318032873468628E-2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1.724084644502747E-2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4.7824288915396479E-4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6.9289471015046315E-3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0.26416736730861839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0.52355988101811213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0.37773799561931648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5.6454427940923878E-3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9.4535213046460273E-2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0.1138080096548412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0.20332047130721265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0.32350528637831294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4.2139101028668094E-2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3.881374709931067E-3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0.62751921351362472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0.79658433758891778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1.4836539161591724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2.5364672100756893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1.152332185665482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6.1630286229526236E-3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1.2200847505079005E-2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1.9126671106919851E-3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2.7434212081277995E-3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1.4836087637845861E-3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9.9924848526769311E-4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3.6989598847821976E-4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3.0919673400309065E-4</v>
      </c>
      <c r="G1339" s="1">
        <f t="shared" ref="G1339:K1339" si="843">SUM(G1344:G1348)</f>
        <v>5.4677754587733338E-3</v>
      </c>
      <c r="H1339" s="1">
        <f t="shared" si="843"/>
        <v>7.4787718466547679E-2</v>
      </c>
      <c r="I1339" s="1">
        <f t="shared" si="843"/>
        <v>8.7250421052726693E-2</v>
      </c>
      <c r="J1339" s="1">
        <f t="shared" si="843"/>
        <v>0.21304010751067251</v>
      </c>
      <c r="K1339" s="1">
        <f t="shared" si="843"/>
        <v>5.3919294780610652E-2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2.8480199131860002E-4</v>
      </c>
      <c r="G1340" s="1">
        <f t="shared" ref="G1340:K1340" si="844">G1339-G1341</f>
        <v>4.6590572891519215E-3</v>
      </c>
      <c r="H1340" s="1">
        <f t="shared" si="844"/>
        <v>7.4600949828423344E-2</v>
      </c>
      <c r="I1340" s="1">
        <f t="shared" si="844"/>
        <v>8.7217791155042468E-2</v>
      </c>
      <c r="J1340" s="1">
        <f t="shared" si="844"/>
        <v>-0.32392818888054331</v>
      </c>
      <c r="K1340" s="1">
        <f t="shared" si="844"/>
        <v>-6.5284236606843279E-2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2.4394742684490656E-5</v>
      </c>
      <c r="G1341" s="1">
        <f t="shared" ref="G1341" si="845">SUM(G1342:G1343)</f>
        <v>8.0871816962141245E-4</v>
      </c>
      <c r="H1341" s="1">
        <f t="shared" ref="H1341" si="846">SUM(H1342:H1343)</f>
        <v>1.8676863812433224E-4</v>
      </c>
      <c r="I1341" s="1">
        <f t="shared" ref="I1341" si="847">SUM(I1342:I1343)</f>
        <v>3.262989768421852E-5</v>
      </c>
      <c r="J1341" s="1">
        <f t="shared" ref="J1341" si="848">SUM(J1342:J1343)</f>
        <v>0.53696829639121579</v>
      </c>
      <c r="K1341" s="1">
        <f t="shared" ref="K1341" si="849">SUM(K1342:K1343)</f>
        <v>0.11920353138745393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2.4394742684490656E-5</v>
      </c>
      <c r="G1342" s="1">
        <f>[1]Transport!C$27/SUM([1]Transport!C$24,[1]Transport!C$27)*G1339*(G$45+G$612)/(G$45+G$612+G$47)</f>
        <v>8.0871816962141245E-4</v>
      </c>
      <c r="H1342" s="1">
        <f>[1]Transport!D$27/SUM([1]Transport!D$24,[1]Transport!D$27)*H1339*(H$45+H$612)/(H$45+H$612+H$47)</f>
        <v>1.8676863812433224E-4</v>
      </c>
      <c r="I1342" s="1">
        <f>[1]Transport!E$27/SUM([1]Transport!E$24,[1]Transport!E$27)*I1339*(I$45+I$612)/(I$45+I$612+I$47)</f>
        <v>3.262989768421852E-5</v>
      </c>
      <c r="J1342" s="1">
        <f>[1]Transport!F$27/SUM([1]Transport!F$24,[1]Transport!F$27)*J1339*(J$45+J$612)/(J$45+J$612+J$47)</f>
        <v>3.0290588475534826E-4</v>
      </c>
      <c r="K1342" s="1">
        <f>[1]Transport!G$27/SUM([1]Transport!G$24,[1]Transport!G$27)*K1339*(K$45+K$612)/(K$45+K$612+K$47)</f>
        <v>6.7790418191229787E-5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0.53666539050646045</v>
      </c>
      <c r="K1343" s="1">
        <f>(K$47+K$714)/([1]Transport!G$24+[1]Transport!G$27)*K1339</f>
        <v>0.1191357409692627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3.0919673400309065E-4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3.1714082704017998E-4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3.1339511370850887E-4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1.6289027370023034E-3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1.4424521710689687E-2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7.7528334949274191E-3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9.8546293868048349E-3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1.0855158100341189E-2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1.4482301955357807E-3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1.2638411169268339E-2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1.847212942913249E-2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1.1258607139181582E-2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5.584762377351905E-3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1.8318390472136978E-3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4.6506823562861253E-2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6.0025040068611923E-2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0.19090448297588083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3.7057560464723513E-2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2.4166265198137209E-4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9.0456691001988994E-4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1.0004180600548618E-3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1.0223880088052356E-3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4.2181383819404721E-4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0.2955498259910917</v>
      </c>
      <c r="G1349" s="3">
        <f t="shared" ref="G1349:K1349" si="850">SUM(G1350:G1372)</f>
        <v>0.30274202514997023</v>
      </c>
      <c r="H1349" s="3">
        <f t="shared" si="850"/>
        <v>0.31343309617335602</v>
      </c>
      <c r="I1349" s="3">
        <f t="shared" si="850"/>
        <v>0.33115934847333495</v>
      </c>
      <c r="J1349" s="3">
        <f t="shared" si="850"/>
        <v>0.35568186025606147</v>
      </c>
      <c r="K1349" s="3">
        <f t="shared" si="850"/>
        <v>0.37238332759207293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1.9108509704615748E-3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1.60562596679562E-3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9.885332273442246E-4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3.1355245645145928E-5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7.8150135456390296E-3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9.0754108027351916E-3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3.2663159992660153E-2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5.5271158219298865E-2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9.7518683897647077E-2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4.0057234558012666E-4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1.7699267885409808E-3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2.4307687764643275E-3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5.0966110431451828E-3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3.6455626085139692E-2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4.3575414064478769E-2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1.6031544756035013E-3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2.901172074347614E-3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2.5083550271304622E-3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2.0614629445803449E-3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7.1956877817703255E-2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0.19030031078121845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5.4674388641925024E-5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1.3123042998316539E-4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2.887025103205264E-4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1.6557094451993793E-4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2.2770463767396871E-4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1.1585974054498772E-4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1.2741098123223183E-4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1.0740100154014613E-4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1.1910395590860182E-3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6.9406828273550785E-5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9.7286830474409907E-5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4.3016848140903631E-4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5.6913194246624484E-5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8.148331400181422E-5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4.6874621722100011E-4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1.1830902641659283E-5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2.5758706994237588E-5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1.9625281835041493E-5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2.6250577032273063E-2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1.7372114222614352E-2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3.9814009825497078E-3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3.5514991091685814E-3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2.5176207446952224E-2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8.9541368619856267E-4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1.2888633862142165E-3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2.3064052859606233E-3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1.5951430203769957E-3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7.2197539349397885E-4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6.3248051180246657E-3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6.5674822469104837E-3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4.8047348824427584E-3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2.2929319527353068E-2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5.9131089928194719E-3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1.2661806578478925E-5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3.4846579452837314E-5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4.2138836592278731E-5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4.9152628217975863E-5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2.1315305987199949E-5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0.24206632006168191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0.19378180074659371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0.12104747051717436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5.9263460680046707E-5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8.8812517518251414E-4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3.5716187790685944E-2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7.4669062078369999E-2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6.0314002222750761E-2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9.2631014662628789E-4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8.2686025357955051E-3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1.0000863603194224E-2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1.8453097450491257E-2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3.1581589112868728E-2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4.4277623276146984E-3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4.436711950693285E-4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3.6364442225604754E-2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4.6310975991433426E-2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8.9625019188606381E-2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0.16709017249685373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8.2643953852670024E-2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4.7088066766406181E-4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4.7151982602222067E-4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7.4563662787145599E-5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1.0870894179839744E-4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6.2073659113197669E-5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4.9052044856582184E-5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1.9482941422566203E-5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4.3190704553749551E-3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3.5478531878088502E-3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2.1983003471593055E-3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1.958552250086549E-4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1.8169694359763209E-3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1.0097220990277986E-3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1.4569569193823499E-3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1.7772177835252325E-3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1.230967805639644E-4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1.1227320045313633E-3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1.6906277165540905E-3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1.1628276073537831E-3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6.1681190902941065E-4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1.0335626720139676E-4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2.7543124884863881E-3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3.6285518385804419E-3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1.3231488208524857E-2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2.6554150732215117E-3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9.1080618151858858E-6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3.5221229259673868E-5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4.0502653121899743E-5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4.7406174965453279E-5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2.1082712821277715E-5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4.1906042144660276</v>
      </c>
      <c r="G1374" s="1">
        <f t="shared" ref="G1374:K1374" si="856">IFERROR(G1350/G1315,"-")</f>
        <v>3.3737507326839347</v>
      </c>
      <c r="H1374" s="1">
        <f t="shared" si="856"/>
        <v>2.148470510010795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0.37869321701871883</v>
      </c>
      <c r="G1375" s="1">
        <f t="shared" si="857"/>
        <v>0.3923641983440721</v>
      </c>
      <c r="H1375" s="1">
        <f t="shared" si="857"/>
        <v>0.3970886321169505</v>
      </c>
      <c r="I1375" s="1">
        <f t="shared" si="857"/>
        <v>0.44650217208433057</v>
      </c>
      <c r="J1375" s="1">
        <f t="shared" si="857"/>
        <v>0.4746211031107862</v>
      </c>
      <c r="K1375" s="1">
        <f t="shared" si="857"/>
        <v>0.53506459719965882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0.27518070496490676</v>
      </c>
      <c r="G1376" s="1">
        <f t="shared" si="858"/>
        <v>0.28213842633634412</v>
      </c>
      <c r="H1376" s="1">
        <f t="shared" si="858"/>
        <v>0.287136885854896</v>
      </c>
      <c r="I1376" s="1">
        <f t="shared" si="858"/>
        <v>0.3157086580038061</v>
      </c>
      <c r="J1376" s="1">
        <f t="shared" si="858"/>
        <v>0.35090255502018197</v>
      </c>
      <c r="K1376" s="1">
        <f t="shared" si="858"/>
        <v>0.38021496174451175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0.18297040713439866</v>
      </c>
      <c r="G1377" s="1">
        <f t="shared" si="859"/>
        <v>0.1845914846333567</v>
      </c>
      <c r="H1377" s="1">
        <f t="shared" si="859"/>
        <v>0.18687616745566354</v>
      </c>
      <c r="I1377" s="1">
        <f t="shared" si="859"/>
        <v>0.2040143537915933</v>
      </c>
      <c r="J1377" s="1">
        <f t="shared" si="859"/>
        <v>0.23836491613703192</v>
      </c>
      <c r="K1377" s="1">
        <f t="shared" si="859"/>
        <v>0.25909727155437151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0.12198710645807115</v>
      </c>
      <c r="G1378" s="1">
        <f t="shared" si="860"/>
        <v>0.12455328475768458</v>
      </c>
      <c r="H1378" s="1">
        <f t="shared" si="860"/>
        <v>0.12843538539631202</v>
      </c>
      <c r="I1378" s="1">
        <f t="shared" si="860"/>
        <v>0.13744124589337631</v>
      </c>
      <c r="J1378" s="1">
        <f t="shared" si="860"/>
        <v>0.15741457600034767</v>
      </c>
      <c r="K1378" s="1">
        <f t="shared" si="860"/>
        <v>0.17015509343900009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0.23440176174444108</v>
      </c>
      <c r="J1379" s="1">
        <f t="shared" si="861"/>
        <v>0.25662927382506479</v>
      </c>
      <c r="K1379" s="1">
        <f t="shared" si="861"/>
        <v>0.30186140321919247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0.16910151451049621</v>
      </c>
      <c r="J1380" s="1">
        <f t="shared" si="862"/>
        <v>0.18494357601032782</v>
      </c>
      <c r="K1380" s="1">
        <f t="shared" si="862"/>
        <v>0.21592871200607258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0.11310839137372296</v>
      </c>
      <c r="J1381" s="1">
        <f t="shared" si="863"/>
        <v>0.12619954816011858</v>
      </c>
      <c r="K1381" s="1">
        <f t="shared" si="863"/>
        <v>0.14576195000006037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7.5896650184428857E-2</v>
      </c>
      <c r="J1382" s="1">
        <f t="shared" si="864"/>
        <v>8.4328438563403565E-2</v>
      </c>
      <c r="K1382" s="1">
        <f t="shared" si="864"/>
        <v>9.4180386330946872E-2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0.16251369968883869</v>
      </c>
      <c r="H1383" s="1">
        <f t="shared" si="865"/>
        <v>0.16289423035587691</v>
      </c>
      <c r="I1383" s="1">
        <f t="shared" si="865"/>
        <v>0.17485951631211125</v>
      </c>
      <c r="J1383" s="1">
        <f t="shared" si="865"/>
        <v>0.19792242233276369</v>
      </c>
      <c r="K1383" s="1">
        <f t="shared" si="865"/>
        <v>0.22397970825418312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0.11649393435744129</v>
      </c>
      <c r="H1384" s="1">
        <f t="shared" si="866"/>
        <v>0.11827254346955006</v>
      </c>
      <c r="I1384" s="1">
        <f t="shared" si="866"/>
        <v>0.12476512388705403</v>
      </c>
      <c r="J1384" s="1">
        <f t="shared" si="866"/>
        <v>0.14125412406881629</v>
      </c>
      <c r="K1384" s="1">
        <f t="shared" si="866"/>
        <v>0.15064037315988407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7.8235828164578844E-2</v>
      </c>
      <c r="H1385" s="1">
        <f t="shared" si="867"/>
        <v>7.8382804691366867E-2</v>
      </c>
      <c r="I1385" s="1">
        <f t="shared" si="867"/>
        <v>8.0031122054726428E-2</v>
      </c>
      <c r="J1385" s="1">
        <f t="shared" si="867"/>
        <v>9.7290174350772543E-2</v>
      </c>
      <c r="K1385" s="1">
        <f t="shared" si="867"/>
        <v>9.9143527410799848E-2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5.2751439830497696E-2</v>
      </c>
      <c r="H1386" s="1">
        <f t="shared" si="868"/>
        <v>5.4230007828485909E-2</v>
      </c>
      <c r="I1386" s="1">
        <f t="shared" si="868"/>
        <v>5.6580553816954891E-2</v>
      </c>
      <c r="J1386" s="1">
        <f t="shared" si="868"/>
        <v>6.4979405842346474E-2</v>
      </c>
      <c r="K1386" s="1">
        <f t="shared" si="868"/>
        <v>7.0349407417107143E-2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13.968680714886801</v>
      </c>
      <c r="G1387" s="1">
        <f t="shared" ref="G1387:K1387" si="869">IFERROR(G1363/G1334,"-")</f>
        <v>11.189596541502647</v>
      </c>
      <c r="H1387" s="1">
        <f t="shared" si="869"/>
        <v>7.020970281426429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0.12391916748597494</v>
      </c>
      <c r="G1388" s="1">
        <f t="shared" si="870"/>
        <v>0.12817606516142349</v>
      </c>
      <c r="H1388" s="1">
        <f t="shared" si="870"/>
        <v>0.13520287594402169</v>
      </c>
      <c r="I1388" s="1">
        <f t="shared" si="870"/>
        <v>0.14261799802759692</v>
      </c>
      <c r="J1388" s="1">
        <f t="shared" si="870"/>
        <v>0.15967152609009733</v>
      </c>
      <c r="K1388" s="1">
        <f t="shared" si="870"/>
        <v>0.16408104384577504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8.7465847585616777E-2</v>
      </c>
      <c r="G1389" s="1">
        <f t="shared" si="871"/>
        <v>8.7874866044358457E-2</v>
      </c>
      <c r="H1389" s="1">
        <f t="shared" si="871"/>
        <v>9.0758679299975858E-2</v>
      </c>
      <c r="I1389" s="1">
        <f t="shared" si="871"/>
        <v>9.7623100588027631E-2</v>
      </c>
      <c r="J1389" s="1">
        <f t="shared" si="871"/>
        <v>0.10507491188771211</v>
      </c>
      <c r="K1389" s="1">
        <f t="shared" si="871"/>
        <v>0.11430774615347769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5.7949527986548587E-2</v>
      </c>
      <c r="G1390" s="1">
        <f t="shared" si="872"/>
        <v>5.8136940190923622E-2</v>
      </c>
      <c r="H1390" s="1">
        <f t="shared" si="872"/>
        <v>6.0408305611206331E-2</v>
      </c>
      <c r="I1390" s="1">
        <f t="shared" si="872"/>
        <v>6.5875155741464395E-2</v>
      </c>
      <c r="J1390" s="1">
        <f t="shared" si="872"/>
        <v>7.1718862738301817E-2</v>
      </c>
      <c r="K1390" s="1">
        <f t="shared" si="872"/>
        <v>7.6404102020618106E-2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3.8646481387947434E-2</v>
      </c>
      <c r="G1391" s="1">
        <f t="shared" si="873"/>
        <v>3.8984129737123549E-2</v>
      </c>
      <c r="H1391" s="1">
        <f t="shared" si="873"/>
        <v>3.9625319464736505E-2</v>
      </c>
      <c r="I1391" s="1">
        <f t="shared" si="873"/>
        <v>4.1839641709079653E-2</v>
      </c>
      <c r="J1391" s="1">
        <f t="shared" si="873"/>
        <v>4.9088935915115664E-2</v>
      </c>
      <c r="K1391" s="1">
        <f t="shared" si="873"/>
        <v>5.2671405015016534E-2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13.968680714886798</v>
      </c>
      <c r="G1392" s="1">
        <f t="shared" ref="G1392:K1392" si="874">IFERROR(G1368/G1344,"-")</f>
        <v>11.186996076539073</v>
      </c>
      <c r="H1392" s="1">
        <f t="shared" si="874"/>
        <v>7.0144691190174742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0.12023751974847222</v>
      </c>
      <c r="H1393" s="1">
        <f t="shared" si="875"/>
        <v>0.12596392950969085</v>
      </c>
      <c r="I1393" s="1">
        <f t="shared" si="875"/>
        <v>0.13023910544299022</v>
      </c>
      <c r="J1393" s="1">
        <f t="shared" si="875"/>
        <v>0.14784492264449722</v>
      </c>
      <c r="K1393" s="1">
        <f t="shared" si="875"/>
        <v>0.16372104091872902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8.4998076233608763E-2</v>
      </c>
      <c r="H1394" s="1">
        <f t="shared" si="876"/>
        <v>8.8834900961396748E-2</v>
      </c>
      <c r="I1394" s="1">
        <f t="shared" si="876"/>
        <v>9.1523163208665742E-2</v>
      </c>
      <c r="J1394" s="1">
        <f t="shared" si="876"/>
        <v>0.10328343399664199</v>
      </c>
      <c r="K1394" s="1">
        <f t="shared" si="876"/>
        <v>0.11044550642490913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5.6422133461237145E-2</v>
      </c>
      <c r="H1395" s="1">
        <f t="shared" si="877"/>
        <v>5.9223835933742142E-2</v>
      </c>
      <c r="I1395" s="1">
        <f t="shared" si="877"/>
        <v>6.0450635841855456E-2</v>
      </c>
      <c r="J1395" s="1">
        <f t="shared" si="877"/>
        <v>6.9309468286276668E-2</v>
      </c>
      <c r="K1395" s="1">
        <f t="shared" si="877"/>
        <v>7.1656499778211286E-2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3.7689157759834384E-2</v>
      </c>
      <c r="H1396" s="1">
        <f t="shared" si="878"/>
        <v>3.8937118823967824E-2</v>
      </c>
      <c r="I1396" s="1">
        <f t="shared" si="878"/>
        <v>4.04857276563746E-2</v>
      </c>
      <c r="J1396" s="1">
        <f t="shared" si="878"/>
        <v>4.6368085851136123E-2</v>
      </c>
      <c r="K1396" s="1">
        <f t="shared" si="878"/>
        <v>4.9981083862827243E-2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0.82033877866784288</v>
      </c>
      <c r="G1397" s="3">
        <f t="shared" ref="G1397" si="879">G1398+G1404+G1409+G1423</f>
        <v>0.78183194786147936</v>
      </c>
      <c r="H1397" s="3">
        <f t="shared" ref="H1397" si="880">H1398+H1404+H1409+H1423</f>
        <v>0.97859578042593198</v>
      </c>
      <c r="I1397" s="3">
        <f t="shared" ref="I1397" si="881">I1398+I1404+I1409+I1423</f>
        <v>1.1684290366693562</v>
      </c>
      <c r="J1397" s="3">
        <f t="shared" ref="J1397" si="882">J1398+J1404+J1409+J1423</f>
        <v>0.73718104977401078</v>
      </c>
      <c r="K1397" s="3">
        <f t="shared" ref="K1397" si="883">K1398+K1404+K1409+K1423</f>
        <v>0.36749825767638422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2.7181556177584467E-3</v>
      </c>
      <c r="G1398" s="1">
        <f t="shared" ref="G1398" si="884">SUM(G1399:G1403)</f>
        <v>8.8034513625743008E-3</v>
      </c>
      <c r="H1398" s="1">
        <f t="shared" ref="H1398" si="885">SUM(H1399:H1403)</f>
        <v>9.7815491032289519E-3</v>
      </c>
      <c r="I1398" s="1">
        <f t="shared" ref="I1398" si="886">SUM(I1399:I1403)</f>
        <v>2.559980208936043E-2</v>
      </c>
      <c r="J1398" s="1">
        <f t="shared" ref="J1398" si="887">SUM(J1399:J1403)</f>
        <v>0.14907486862646743</v>
      </c>
      <c r="K1398" s="1">
        <f t="shared" ref="K1398" si="888">SUM(K1399:K1403)</f>
        <v>0.26586072809392258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4.1281532264085189E-4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2.53902237410455E-3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2.9406966209486298E-3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1.4757548859848731E-2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6.0030572681118277E-2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0.10293898490231093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1.685585043025738E-3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4.0828418924412479E-3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3.6780005002253601E-3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6.7461277111055869E-3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7.3712799048534852E-2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0.13290040761549665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6.197552520918572E-4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1.8319153975454054E-3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2.2088408224080441E-3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3.3024055956387176E-3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1.414912719576062E-2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2.9543825268118055E-2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3.496716984830962E-4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9.5401115964691835E-4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7.937199227673955E-4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1.1823697010537064E-3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4.7751030799690793E-4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1.2563323681432889E-2</v>
      </c>
      <c r="J1404" s="1">
        <f t="shared" ref="J1404" si="894">SUM(J1405:J1408)</f>
        <v>6.7832038859335905E-2</v>
      </c>
      <c r="K1404" s="1">
        <f t="shared" ref="K1404" si="895">SUM(K1405:K1408)</f>
        <v>6.1510960992138958E-2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9.136662500775489E-3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2.8748876465138167E-2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2.1913977732643253E-2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1.9368467387067614E-3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2.8962301118522004E-2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1.638610408833974E-2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1.3362429102223765E-3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9.6714866401994889E-3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2.3003834489316137E-2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1.5357153172826198E-4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4.4937463547624281E-4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2.0704468183983416E-4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0.81748835272559484</v>
      </c>
      <c r="G1409" s="1">
        <f t="shared" ref="G1409:K1409" si="896">SUM(G1414:G1422)</f>
        <v>0.76849664791606831</v>
      </c>
      <c r="H1409" s="1">
        <f t="shared" si="896"/>
        <v>0.94163400058115621</v>
      </c>
      <c r="I1409" s="1">
        <f t="shared" si="896"/>
        <v>1.0984640540696258</v>
      </c>
      <c r="J1409" s="1">
        <f t="shared" si="896"/>
        <v>0.45535053550146487</v>
      </c>
      <c r="K1409" s="1">
        <f t="shared" si="896"/>
        <v>1.9713455451790037E-2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0.79728706321679443</v>
      </c>
      <c r="G1410" s="1">
        <f t="shared" ref="G1410" si="897">G1409-G1411</f>
        <v>0.74805267092848404</v>
      </c>
      <c r="H1410" s="1">
        <f t="shared" ref="H1410" si="898">H1409-H1411</f>
        <v>0.91083304952032629</v>
      </c>
      <c r="I1410" s="1">
        <f t="shared" ref="I1410" si="899">I1409-I1411</f>
        <v>1.0498739920177893</v>
      </c>
      <c r="J1410" s="1">
        <f t="shared" ref="J1410" si="900">J1409-J1411</f>
        <v>0.38631799688724033</v>
      </c>
      <c r="K1410" s="1">
        <f t="shared" ref="K1410" si="901">K1409-K1411</f>
        <v>-2.1120826586555307E-3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2.0201289508800357E-2</v>
      </c>
      <c r="G1411" s="1">
        <f t="shared" ref="G1411" si="902">SUM(G1412:G1413)</f>
        <v>2.0443976987584222E-2</v>
      </c>
      <c r="H1411" s="1">
        <f t="shared" ref="H1411" si="903">SUM(H1412:H1413)</f>
        <v>3.0800951060829921E-2</v>
      </c>
      <c r="I1411" s="1">
        <f t="shared" ref="I1411" si="904">SUM(I1412:I1413)</f>
        <v>4.8590062051836448E-2</v>
      </c>
      <c r="J1411" s="1">
        <f t="shared" ref="J1411" si="905">SUM(J1412:J1413)</f>
        <v>6.9032538614224509E-2</v>
      </c>
      <c r="K1411" s="1">
        <f t="shared" ref="K1411" si="906">SUM(K1412:K1413)</f>
        <v>2.1825538110445568E-2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2.0201289508800357E-2</v>
      </c>
      <c r="G1412" s="1">
        <f>[1]Transport!C$26/SUM([1]Transport!C$22,[1]Transport!C$26)*G1409*(G$33+G$580)/(G$33+G$580+G$36)</f>
        <v>2.0443976987584222E-2</v>
      </c>
      <c r="H1412" s="1">
        <f>[1]Transport!D$26/SUM([1]Transport!D$22,[1]Transport!D$26)*H1409*(H$33+H$580)/(H$33+H$580+H$36)</f>
        <v>3.0800951060829921E-2</v>
      </c>
      <c r="I1412" s="1">
        <f>[1]Transport!E$26/SUM([1]Transport!E$22,[1]Transport!E$26)*I1409*(I$33+I$580)/(I$33+I$580+I$36)</f>
        <v>4.8590062051836448E-2</v>
      </c>
      <c r="J1412" s="1">
        <f>[1]Transport!F$26/SUM([1]Transport!F$22,[1]Transport!F$26)*J1409*(J$33+J$580)/(J$33+J$580+J$36)</f>
        <v>3.1201317285745156E-2</v>
      </c>
      <c r="K1412" s="1">
        <f>[1]Transport!G$26/SUM([1]Transport!G$22,[1]Transport!G$26)*K1409*(K$33+K$580)/(K$33+K$580+K$36)</f>
        <v>2.2432425617699052E-3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3.7831221328479346E-2</v>
      </c>
      <c r="K1413" s="1">
        <f>(K$36+K$716)/([1]Transport!G$22+[1]Transport!G$26)*K1409</f>
        <v>1.9582295548675663E-2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0.18967336223718947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0.14249630219070591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4.2282897853323953E-2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1.3954372631219602E-2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3.8356769385953565E-3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3.8631478851800442E-3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6.3058378910258554E-3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3.1480636390405159E-2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1.6798847018351114E-2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4.35510021567765E-3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2.7989148387365221E-3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4.2512108148527201E-3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4.526087286424272E-2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1.6810370813807724E-2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2.4668351016591604E-3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2.2049270934012868E-4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5.6831700611159695E-4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6.5282689437002543E-4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6.2147159264588762E-4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2.6300625979931144E-4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6.0206249018973776E-3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6.0128908490901991E-3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5.9533700236115358E-3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0.11168288573814605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6.1841966921671258E-2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0.17779376567381672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0.3397764269957162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0.1494464238054487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2.8782719926876586E-3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0.51631513348627267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0.38265754717522765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0.46408832967908537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0.53229846627659383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0.20555046268048904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3.5680682559581772E-3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0.15616631140247611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0.11980555479294615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0.13774206729449792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0.10534820591526878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5.1340193750544307E-2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2.0206566131842751E-3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2.7303397196802543E-2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1.6227705066867502E-3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2.4348000074485357E-3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1.3637208797050591E-3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8.2839320895843223E-4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3.2584007422844862E-4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1.3227032448962972E-4</v>
      </c>
      <c r="G1423" s="1">
        <f t="shared" ref="G1423" si="907">SUM(G1428:G1432)</f>
        <v>4.5318485828367778E-3</v>
      </c>
      <c r="H1423" s="1">
        <f t="shared" ref="H1423" si="908">SUM(H1428:H1432)</f>
        <v>2.7180230741546827E-2</v>
      </c>
      <c r="I1423" s="1">
        <f t="shared" ref="I1423" si="909">SUM(I1428:I1432)</f>
        <v>3.1801856828937075E-2</v>
      </c>
      <c r="J1423" s="1">
        <f t="shared" ref="J1423" si="910">SUM(J1428:J1432)</f>
        <v>6.492360678674261E-2</v>
      </c>
      <c r="K1423" s="1">
        <f t="shared" ref="K1423" si="911">SUM(K1428:K1432)</f>
        <v>2.0413113138532696E-2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1.218345721809189E-4</v>
      </c>
      <c r="G1424" s="1">
        <f t="shared" ref="G1424" si="912">G1423-G1425</f>
        <v>3.8615598486802785E-3</v>
      </c>
      <c r="H1424" s="1">
        <f t="shared" ref="H1424" si="913">H1423-H1425</f>
        <v>2.7112353090194559E-2</v>
      </c>
      <c r="I1424" s="1">
        <f t="shared" ref="I1424" si="914">I1423-I1425</f>
        <v>3.1789963575907736E-2</v>
      </c>
      <c r="J1424" s="1">
        <f t="shared" ref="J1424" si="915">J1423-J1425</f>
        <v>-9.8716559091900247E-2</v>
      </c>
      <c r="K1424" s="1">
        <f t="shared" ref="K1424" si="916">K1423-K1425</f>
        <v>-2.4715725853622465E-2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1.0435752308710825E-5</v>
      </c>
      <c r="G1425" s="1">
        <f t="shared" ref="G1425" si="917">SUM(G1426:G1427)</f>
        <v>6.7028873415649949E-4</v>
      </c>
      <c r="H1425" s="1">
        <f t="shared" ref="H1425" si="918">SUM(H1426:H1427)</f>
        <v>6.7877651352266815E-5</v>
      </c>
      <c r="I1425" s="1">
        <f t="shared" ref="I1425" si="919">SUM(I1426:I1427)</f>
        <v>1.1893253029338287E-5</v>
      </c>
      <c r="J1425" s="1">
        <f t="shared" ref="J1425" si="920">SUM(J1426:J1427)</f>
        <v>0.16364016587864286</v>
      </c>
      <c r="K1425" s="1">
        <f t="shared" ref="K1425" si="921">SUM(K1426:K1427)</f>
        <v>4.5128838992155161E-2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1.0435752308710825E-5</v>
      </c>
      <c r="G1426" s="1">
        <f>[1]Transport!C$27/SUM([1]Transport!C$24,[1]Transport!C$27)*G1423*(G$45+G$612)/(G$45+G$612+G$47)</f>
        <v>6.7028873415649949E-4</v>
      </c>
      <c r="H1426" s="1">
        <f>[1]Transport!D$27/SUM([1]Transport!D$24,[1]Transport!D$27)*H1423*(H$45+H$612)/(H$45+H$612+H$47)</f>
        <v>6.7877651352266815E-5</v>
      </c>
      <c r="I1426" s="1">
        <f>[1]Transport!E$27/SUM([1]Transport!E$24,[1]Transport!E$27)*I1423*(I$45+I$612)/(I$45+I$612+I$47)</f>
        <v>1.1893253029338287E-5</v>
      </c>
      <c r="J1426" s="1">
        <f>[1]Transport!F$27/SUM([1]Transport!F$24,[1]Transport!F$27)*J1423*(J$45+J$612)/(J$45+J$612+J$47)</f>
        <v>9.2310048023522634E-5</v>
      </c>
      <c r="K1426" s="1">
        <f>[1]Transport!G$27/SUM([1]Transport!G$24,[1]Transport!G$27)*K1423*(K$45+K$612)/(K$45+K$612+K$47)</f>
        <v>2.5664532184193866E-5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0.16354785583061934</v>
      </c>
      <c r="K1427" s="1">
        <f>(K$47+K$714)/([1]Transport!G$24+[1]Transport!G$27)*K1423</f>
        <v>4.5103174459970967E-2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1.3227032448962972E-4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1.3734387121993672E-4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1.3219240010864662E-4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1.5797264747684022E-3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1.0730856242355962E-2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5.0680958067295841E-3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1.2114469721855774E-2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5.2292353175994359E-3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1.3882357443142333E-3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6.1870480744136477E-3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9.7969782811796191E-3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1.595376743074161E-2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6.1878148245976278E-3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1.1983058758536513E-3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9.3291996378109393E-3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1.610303466504235E-2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3.6027312500095637E-2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8.6278499533516441E-3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2.2823661668055473E-4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8.0093438685762926E-4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8.3374807598552087E-4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8.2805713404959954E-4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3.6821304298398724E-4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0.13106094620279604</v>
      </c>
      <c r="G1433" s="3">
        <f t="shared" ref="G1433" si="922">SUM(G1434:G1456)</f>
        <v>0.13187368715513184</v>
      </c>
      <c r="H1433" s="3">
        <f t="shared" ref="H1433" si="923">SUM(H1434:H1456)</f>
        <v>0.13300441674061089</v>
      </c>
      <c r="I1433" s="3">
        <f t="shared" ref="I1433" si="924">SUM(I1434:I1456)</f>
        <v>0.13482753394377325</v>
      </c>
      <c r="J1433" s="3">
        <f t="shared" ref="J1433" si="925">SUM(J1434:J1456)</f>
        <v>0.13499252539040771</v>
      </c>
      <c r="K1433" s="3">
        <f t="shared" ref="K1433" si="926">SUM(K1434:K1456)</f>
        <v>0.13141050080212754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1.563303625654843E-4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9.8792611461554001E-4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1.1736921393907687E-3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6.5434430081049259E-3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2.9275139658524223E-2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5.4742455123130564E-2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4.6384048041812664E-4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1.1383492536853599E-3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1.043602153138011E-3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2.1027995730679558E-3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2.6019139619629223E-2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5.1087979948874936E-2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1.1339687079892924E-4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3.4110767536501863E-4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4.1811038496946475E-4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6.7665846188219288E-4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3.3341493410008372E-3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7.6661986964783402E-3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4.4210493280967029E-5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1.2388409960903158E-4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1.1070575132592085E-4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1.8609053141935281E-4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8.1281103073029383E-5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2.1416497866461447E-3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7.6411735634196861E-3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6.2887091769188537E-3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3.2752371689002822E-4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5.5338379416005959E-3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3.279083084286085E-3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1.5114028605979517E-4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1.2402547497067534E-3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3.3272575953353146E-3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1.1655564821866813E-5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3.7944527816472767E-5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1.9322280912169213E-5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3.0824519829586901E-2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2.3189473363863015E-2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7.6537844125438414E-3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2.6872807650020246E-3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8.11359544827104E-4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4.5003329614925271E-4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7.5023862411775658E-4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4.0814387617371592E-3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2.3298103860033481E-3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6.4799137276268552E-4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2.1897542037068078E-4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3.3892683204708192E-4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3.9906498010971441E-3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1.5940588874073008E-3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2.5576270377081537E-4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1.1631307889819216E-5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3.0796053879970358E-5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3.6838308843892574E-5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4.0354176240434688E-5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1.8489048406915085E-5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5.9906720486908628E-2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4.7981225359243505E-2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2.9909387112369065E-2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1.3839650223102341E-2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7.7341344540383166E-3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2.3323742232956735E-2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4.7674433917446156E-2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2.3248784985970869E-2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4.7302817820036696E-4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4.5159940771657643E-2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3.3620849057798219E-2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4.1357243127588227E-2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5.0108864226041161E-2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2.2083678660994102E-2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4.0547128934805086E-4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9.0497640331738613E-3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6.9776693525339375E-3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8.1091377304555977E-3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6.5828791764214389E-3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3.6923377691528122E-3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1.5728579638950017E-4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1.0551802315939675E-3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6.333849684990102E-5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9.6494996652214102E-5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5.6777278094949408E-5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4.0637106379790885E-5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1.7157862724399029E-5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1.3161227425770668E-3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1.0955642629844114E-3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6.6315898810116887E-4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1.8994239320715002E-4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1.3490626394495212E-3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6.5713708584706028E-4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1.8157203222441735E-3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8.1744064158575718E-4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1.1799736762544192E-4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5.464412005801619E-4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8.9803107411523856E-4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1.6537718248596396E-3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6.6975867577863618E-4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6.7610974054799422E-5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5.498733696481324E-4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9.8751819264164282E-4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2.4999481382747073E-3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6.2608831135821537E-4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8.6020458526442658E-6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3.1151691794948787E-5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3.3605560144718594E-5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3.8412434761368322E-5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1.8380367965751693E-5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0.37869321701871822</v>
      </c>
      <c r="G1459" s="1">
        <f t="shared" si="933"/>
        <v>0.38909704959333291</v>
      </c>
      <c r="H1459" s="1">
        <f t="shared" si="933"/>
        <v>0.3991204434451831</v>
      </c>
      <c r="I1459" s="1">
        <f t="shared" si="933"/>
        <v>0.44339633026104025</v>
      </c>
      <c r="J1459" s="1">
        <f t="shared" si="933"/>
        <v>0.48767050439504273</v>
      </c>
      <c r="K1459" s="1">
        <f t="shared" si="933"/>
        <v>0.53179517143170918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0.2751807049649076</v>
      </c>
      <c r="G1460" s="1">
        <f t="shared" si="934"/>
        <v>0.27881296500676112</v>
      </c>
      <c r="H1460" s="1">
        <f t="shared" si="934"/>
        <v>0.28374171049570734</v>
      </c>
      <c r="I1460" s="1">
        <f t="shared" si="934"/>
        <v>0.31170467905703775</v>
      </c>
      <c r="J1460" s="1">
        <f t="shared" si="934"/>
        <v>0.35297994317781084</v>
      </c>
      <c r="K1460" s="1">
        <f t="shared" si="934"/>
        <v>0.38440800043805057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0.18297040713439908</v>
      </c>
      <c r="G1461" s="1">
        <f t="shared" si="935"/>
        <v>0.18620274485495938</v>
      </c>
      <c r="H1461" s="1">
        <f t="shared" si="935"/>
        <v>0.18928950457989421</v>
      </c>
      <c r="I1461" s="1">
        <f t="shared" si="935"/>
        <v>0.20489865411317548</v>
      </c>
      <c r="J1461" s="1">
        <f t="shared" si="935"/>
        <v>0.23564346371837122</v>
      </c>
      <c r="K1461" s="1">
        <f t="shared" si="935"/>
        <v>0.25948564977302541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0.12643429100140413</v>
      </c>
      <c r="H1462" s="1">
        <f t="shared" si="936"/>
        <v>0.12985602773753857</v>
      </c>
      <c r="I1462" s="1">
        <f t="shared" si="936"/>
        <v>0.13947709784067477</v>
      </c>
      <c r="J1462" s="1">
        <f t="shared" si="936"/>
        <v>0.15738777072307614</v>
      </c>
      <c r="K1462" s="1">
        <f t="shared" si="936"/>
        <v>0.17021853080825161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</v>
      </c>
      <c r="J1463" s="1">
        <f t="shared" si="937"/>
        <v>0.26579033697840765</v>
      </c>
      <c r="K1463" s="1">
        <f t="shared" si="937"/>
        <v>0.28697250921958989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0.16910151451049596</v>
      </c>
      <c r="J1464" s="1">
        <f t="shared" si="938"/>
        <v>0.19107038211344296</v>
      </c>
      <c r="K1464" s="1">
        <f t="shared" si="938"/>
        <v>0.2001136491388128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0.113108391373723</v>
      </c>
      <c r="J1465" s="1">
        <f t="shared" si="939"/>
        <v>0.12823827358160639</v>
      </c>
      <c r="K1465" s="1">
        <f t="shared" si="939"/>
        <v>0.14463925989732801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7.5896650184428829E-2</v>
      </c>
      <c r="J1466" s="1">
        <f t="shared" si="940"/>
        <v>8.4438517043267325E-2</v>
      </c>
      <c r="K1466" s="1">
        <f t="shared" si="940"/>
        <v>9.3324207801273359E-2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0.16251369968883855</v>
      </c>
      <c r="H1467" s="1">
        <f t="shared" si="941"/>
        <v>0.16273736937277175</v>
      </c>
      <c r="I1467" s="1">
        <f t="shared" si="941"/>
        <v>0.1810137147906517</v>
      </c>
      <c r="J1467" s="1">
        <f t="shared" si="941"/>
        <v>0.19257625090144653</v>
      </c>
      <c r="K1467" s="1">
        <f t="shared" si="941"/>
        <v>0.21152968767078381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0.11649393435744142</v>
      </c>
      <c r="H1468" s="1">
        <f t="shared" si="942"/>
        <v>0.1189752475536134</v>
      </c>
      <c r="I1468" s="1">
        <f t="shared" si="942"/>
        <v>0.12964918215506985</v>
      </c>
      <c r="J1468" s="1">
        <f t="shared" si="942"/>
        <v>0.13868870782966566</v>
      </c>
      <c r="K1468" s="1">
        <f t="shared" si="942"/>
        <v>0.14878908421671269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7.8235828164578969E-2</v>
      </c>
      <c r="H1469" s="1">
        <f t="shared" si="943"/>
        <v>7.9724776494958127E-2</v>
      </c>
      <c r="I1469" s="1">
        <f t="shared" si="943"/>
        <v>8.8169969966484282E-2</v>
      </c>
      <c r="J1469" s="1">
        <f t="shared" si="943"/>
        <v>9.4825920561964677E-2</v>
      </c>
      <c r="K1469" s="1">
        <f t="shared" si="943"/>
        <v>0.1036805028430124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5.2751439830497703E-2</v>
      </c>
      <c r="H1470" s="1">
        <f t="shared" si="944"/>
        <v>5.4188161798422632E-2</v>
      </c>
      <c r="I1470" s="1">
        <f t="shared" si="944"/>
        <v>5.6428908124934639E-2</v>
      </c>
      <c r="J1470" s="1">
        <f t="shared" si="944"/>
        <v>6.4933259569642729E-2</v>
      </c>
      <c r="K1470" s="1">
        <f t="shared" si="944"/>
        <v>7.0298891064506486E-2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9.9502495941956539</v>
      </c>
      <c r="G1471" s="1">
        <f t="shared" ref="G1471:K1471" si="945">IFERROR(G1447/G1418,"-")</f>
        <v>7.9797266512003073</v>
      </c>
      <c r="H1471" s="1">
        <f t="shared" si="945"/>
        <v>5.0239422367072892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0.1239191674859751</v>
      </c>
      <c r="G1472" s="1">
        <f t="shared" si="946"/>
        <v>0.1250628794493929</v>
      </c>
      <c r="H1472" s="1">
        <f t="shared" si="946"/>
        <v>0.13118425240931589</v>
      </c>
      <c r="I1472" s="1">
        <f t="shared" si="946"/>
        <v>0.14031118738571943</v>
      </c>
      <c r="J1472" s="1">
        <f t="shared" si="946"/>
        <v>0.15556601753305546</v>
      </c>
      <c r="K1472" s="1">
        <f t="shared" si="946"/>
        <v>0.16434450232712894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8.7465847585616652E-2</v>
      </c>
      <c r="G1473" s="1">
        <f t="shared" si="947"/>
        <v>8.786145551286477E-2</v>
      </c>
      <c r="H1473" s="1">
        <f t="shared" si="947"/>
        <v>8.9115025056084776E-2</v>
      </c>
      <c r="I1473" s="1">
        <f t="shared" si="947"/>
        <v>9.4136781149400328E-2</v>
      </c>
      <c r="J1473" s="1">
        <f t="shared" si="947"/>
        <v>0.10743677427436069</v>
      </c>
      <c r="K1473" s="1">
        <f t="shared" si="947"/>
        <v>0.11363888251604219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5.7949527986548656E-2</v>
      </c>
      <c r="G1474" s="1">
        <f t="shared" si="948"/>
        <v>5.8241617966655126E-2</v>
      </c>
      <c r="H1474" s="1">
        <f t="shared" si="948"/>
        <v>5.8871903767190779E-2</v>
      </c>
      <c r="I1474" s="1">
        <f t="shared" si="948"/>
        <v>6.2486865525892554E-2</v>
      </c>
      <c r="J1474" s="1">
        <f t="shared" si="948"/>
        <v>7.1919046256300231E-2</v>
      </c>
      <c r="K1474" s="1">
        <f t="shared" si="948"/>
        <v>7.7838953616982717E-2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3.8646481387947504E-2</v>
      </c>
      <c r="G1475" s="1">
        <f t="shared" si="949"/>
        <v>3.9031087013789004E-2</v>
      </c>
      <c r="H1475" s="1">
        <f t="shared" si="949"/>
        <v>3.9631590420986032E-2</v>
      </c>
      <c r="I1475" s="1">
        <f t="shared" si="949"/>
        <v>4.1634090186570293E-2</v>
      </c>
      <c r="J1475" s="1">
        <f t="shared" si="949"/>
        <v>4.9055335003150666E-2</v>
      </c>
      <c r="K1475" s="1">
        <f t="shared" si="949"/>
        <v>5.2657312839824416E-2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9.9502495941956628</v>
      </c>
      <c r="G1476" s="1">
        <f t="shared" ref="G1476:K1476" si="950">IFERROR(G1452/G1428,"-")</f>
        <v>7.9767976048237399</v>
      </c>
      <c r="H1476" s="1">
        <f t="shared" si="950"/>
        <v>5.0166196207658693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0.12023751974847213</v>
      </c>
      <c r="H1477" s="1">
        <f t="shared" si="951"/>
        <v>0.125718079618345</v>
      </c>
      <c r="I1477" s="1">
        <f t="shared" si="951"/>
        <v>0.12966153579308665</v>
      </c>
      <c r="J1477" s="1">
        <f t="shared" si="951"/>
        <v>0.14988029719273832</v>
      </c>
      <c r="K1477" s="1">
        <f t="shared" si="951"/>
        <v>0.15632125768649027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8.4998076233608846E-2</v>
      </c>
      <c r="H1478" s="1">
        <f t="shared" si="952"/>
        <v>8.8320180158281483E-2</v>
      </c>
      <c r="I1478" s="1">
        <f t="shared" si="952"/>
        <v>9.1664087470765515E-2</v>
      </c>
      <c r="J1478" s="1">
        <f t="shared" si="952"/>
        <v>0.10366026908935354</v>
      </c>
      <c r="K1478" s="1">
        <f t="shared" si="952"/>
        <v>0.1082383191423619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5.642213346123718E-2</v>
      </c>
      <c r="H1479" s="1">
        <f t="shared" si="953"/>
        <v>5.8941108669120307E-2</v>
      </c>
      <c r="I1479" s="1">
        <f t="shared" si="953"/>
        <v>6.1324974651232655E-2</v>
      </c>
      <c r="J1479" s="1">
        <f t="shared" si="953"/>
        <v>6.9390358724872161E-2</v>
      </c>
      <c r="K1479" s="1">
        <f t="shared" si="953"/>
        <v>7.2565971214531844E-2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3.7689157759834342E-2</v>
      </c>
      <c r="H1480" s="1">
        <f t="shared" si="954"/>
        <v>3.889418697225467E-2</v>
      </c>
      <c r="I1480" s="1">
        <f t="shared" si="954"/>
        <v>4.0306611928304106E-2</v>
      </c>
      <c r="J1480" s="1">
        <f t="shared" si="954"/>
        <v>4.6388628491747852E-2</v>
      </c>
      <c r="K1480" s="1">
        <f t="shared" si="954"/>
        <v>4.9917753637399025E-2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2.3851529061994339</v>
      </c>
      <c r="G1495" s="3">
        <f t="shared" ref="G1495:K1495" si="976">SUM(G1496,G1501,G1506)</f>
        <v>1.7372059225923138</v>
      </c>
      <c r="H1495" s="3">
        <f t="shared" si="976"/>
        <v>1.4605091479594423</v>
      </c>
      <c r="I1495" s="3">
        <f t="shared" si="976"/>
        <v>1.1508779755454697</v>
      </c>
      <c r="J1495" s="3">
        <f t="shared" si="976"/>
        <v>0.94683320639612856</v>
      </c>
      <c r="K1495" s="3">
        <f t="shared" si="976"/>
        <v>0.44982122114175527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5.4475416673501701E-3</v>
      </c>
      <c r="G1496" s="1">
        <f t="shared" ref="G1496:K1496" si="978">SUM(G1497:G1500)</f>
        <v>4.6053759635770464E-2</v>
      </c>
      <c r="H1496" s="1">
        <f t="shared" si="978"/>
        <v>4.7321860130611064E-2</v>
      </c>
      <c r="I1496" s="1">
        <f t="shared" si="978"/>
        <v>4.238778544779484E-2</v>
      </c>
      <c r="J1496" s="1">
        <f t="shared" si="978"/>
        <v>1.1081850772828675E-2</v>
      </c>
      <c r="K1496" s="1">
        <f t="shared" si="978"/>
        <v>0.10151668317211453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3.7812400227863105E-3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4.2891216364230073E-2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4.3201889451846408E-2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3.7392051321924906E-2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5.4873889477055175E-3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9.7925953612401112E-2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7.0630881941140982E-4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1.3245612187855204E-3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1.6302060338940234E-3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1.9316753417970014E-3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1.5736702272813941E-3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1.1033346611364261E-3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4.1224803432600427E-4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8.0795945626216078E-4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1.0698941115008713E-3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1.3398424378812813E-3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1.5421138454765847E-3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9.1359360615193364E-4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5.477447908264452E-4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1.0300225964927085E-3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1.4198705333697637E-3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1.7242163461916543E-3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2.4786777523651791E-3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1.5738012924250517E-3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9.0989777068827655E-4</v>
      </c>
      <c r="J1501" s="1">
        <f t="shared" si="982"/>
        <v>3.2772296477068196E-3</v>
      </c>
      <c r="K1501" s="1">
        <f t="shared" si="982"/>
        <v>2.925148876637149E-3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2.7613242223299472E-4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1.117421942360753E-3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8.9152866474530973E-4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2.5140729590023735E-4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9.0579936443943457E-4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6.7943284941670862E-4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2.3765924348693665E-4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7.6889886089514235E-4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7.6911154213996113E-4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1.4469880906810785E-4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4.8510948001148949E-4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5.8507582033516959E-4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2.3797053645320836</v>
      </c>
      <c r="G1506" s="1">
        <f t="shared" ref="G1506:K1506" si="986">SUM(G1511:G1515)</f>
        <v>1.6911521629565434</v>
      </c>
      <c r="H1506" s="1">
        <f t="shared" si="986"/>
        <v>1.4131872878288312</v>
      </c>
      <c r="I1506" s="1">
        <f t="shared" si="986"/>
        <v>1.1075802923269866</v>
      </c>
      <c r="J1506" s="1">
        <f t="shared" si="986"/>
        <v>0.93247412597559309</v>
      </c>
      <c r="K1506" s="1">
        <f t="shared" si="986"/>
        <v>0.34537938909300359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2.2494209848520623</v>
      </c>
      <c r="G1507" s="1">
        <f t="shared" ref="G1507:K1507" si="987">G1506-G1508</f>
        <v>1.5985505415066488</v>
      </c>
      <c r="H1507" s="1">
        <f t="shared" si="987"/>
        <v>1.3357859103700094</v>
      </c>
      <c r="I1507" s="1">
        <f t="shared" si="987"/>
        <v>1.0468460730196141</v>
      </c>
      <c r="J1507" s="1">
        <f t="shared" si="987"/>
        <v>0.4844231289001692</v>
      </c>
      <c r="K1507" s="1">
        <f t="shared" si="987"/>
        <v>-7.9722241080559808E-4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0.13028437968002135</v>
      </c>
      <c r="G1508" s="1">
        <f t="shared" ref="G1508" si="990">SUM(G1509:G1510)</f>
        <v>9.2601621449894589E-2</v>
      </c>
      <c r="H1508" s="1">
        <f t="shared" ref="H1508" si="991">SUM(H1509:H1510)</f>
        <v>7.7401377458821877E-2</v>
      </c>
      <c r="I1508" s="1">
        <f t="shared" ref="I1508" si="992">SUM(I1509:I1510)</f>
        <v>6.0734219307372453E-2</v>
      </c>
      <c r="J1508" s="1">
        <f t="shared" ref="J1508" si="993">SUM(J1509:J1510)</f>
        <v>0.4480509970754239</v>
      </c>
      <c r="K1508" s="1">
        <f t="shared" ref="K1508" si="994">SUM(K1509:K1510)</f>
        <v>0.34617661150380918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0.13028437968002135</v>
      </c>
      <c r="G1509" s="1">
        <f>[1]Transport!C$25/SUM([1]Transport!C$21,[1]Transport!C$25)*G1506*(G$34+G$598)/(G$34+G$598+G$37)</f>
        <v>9.2601621449894589E-2</v>
      </c>
      <c r="H1509" s="1">
        <f>[1]Transport!D$25/SUM([1]Transport!D$21,[1]Transport!D$25)*H1506*(H$34+H$598)/(H$34+H$598+H$37)</f>
        <v>7.7401377458821877E-2</v>
      </c>
      <c r="I1509" s="1">
        <f>[1]Transport!E$25/SUM([1]Transport!E$21,[1]Transport!E$25)*I1506*(I$34+I$598)/(I$34+I$598+I$37)</f>
        <v>6.0734219307372453E-2</v>
      </c>
      <c r="J1509" s="1">
        <f>[1]Transport!F$25/SUM([1]Transport!F$21,[1]Transport!F$25)*J1506*(J$34+J$598)/(J$34+J$598+J$37)</f>
        <v>0.39260346097138182</v>
      </c>
      <c r="K1509" s="1">
        <f>[1]Transport!G$25/SUM([1]Transport!G$21,[1]Transport!G$25)*K1506*(K$34+K$598)/(K$34+K$598+K$37)</f>
        <v>0.29236207932243535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5.5447536104042072E-2</v>
      </c>
      <c r="K1510" s="1">
        <f>(K$37+K$717)/([1]Transport!G$21+[1]Transport!G$25)*K1506</f>
        <v>5.3814532181373845E-2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1.929428471770863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1.4082279230919394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0.96722384033541597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0.45376204670849674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4.2154748873090876E-2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7.0105179178142824E-2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0.23716247782443819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0.49158560376472282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0.89069216350300273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0.33695630151041395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0.10576734305003396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0.16315450119564923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0.15264133957518591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0.10884400815510262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4.4150750598107129E-3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2.3170428123726172E-3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0.18279880642889404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2.3962168605117646E-2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2.6997101203716973E-2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2.5986465818853777E-2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1.0681656495261888E-2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2.3528199224557371E-3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0.11955599440920155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2.5702390885694218E-2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2.9162528890074018E-2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2.7402167879810681E-2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2.6685230917517726E-2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3.753224847761322E-3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4.1967707029391607E-2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0.47824925909592858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0.48175692399017056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0.41715237169243019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6.3490725692350536E-2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1.1661990589736417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4.4388149833475684E-3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8.3416059848844971E-3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1.029375534639603E-2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1.2252527233741378E-2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1.0291412532204423E-2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7.331504898697422E-3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1.6861535246382796E-3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3.3134424270974878E-3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4.4038792218635825E-3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5.545222811394533E-3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6.5007610881111337E-3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3.9606785355008013E-3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2.0622884324743265E-3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3.8892480561655415E-3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5.3855063974980457E-3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6.5749463706301931E-3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9.5786999044612416E-3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6.2334752022819122E-3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1.2810108761540245E-3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5.3038929237433407E-3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4.3419642667104508E-3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6.7902265974225631E-4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2.4926595390071631E-3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1.9090109550399476E-3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4.1843439891553431E-4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1.376080835348369E-3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1.4017733917170336E-3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2.2602549825553959E-4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7.724316821741599E-4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9.4623120125350525E-4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1.4879079106903197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1.1086109983882475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0.78475528983776388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0.38639255305925552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8.0426355445524733E-2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0.13416151278579233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0.46044404047232579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0.97246975756458287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1.8343194534303893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0.7135038495686602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0.1166363109106492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0.18017870086780777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0.16861208974174785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0.1203510896540616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5.2140879282341042E-3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2.8137201561534222E-3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0.13333838140080045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1.7503362548271523E-2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1.9738884172309845E-2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1.9037803702350625E-2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7.9645549708739632E-3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1.8684305795697318E-3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8.0796140113179898E-2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1.7391494615513151E-2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1.9743380556195747E-2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1.8570258817043429E-2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1.8141280875047461E-2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2.6426437573169787E-3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11.098927012431902</v>
      </c>
      <c r="G1531" s="1">
        <f t="shared" si="1000"/>
        <v>11.150284362062845</v>
      </c>
      <c r="H1531" s="1">
        <f t="shared" si="1000"/>
        <v>11.151292920351212</v>
      </c>
      <c r="I1531" s="1">
        <f t="shared" si="1000"/>
        <v>11.156177768932192</v>
      </c>
      <c r="J1531" s="1">
        <f t="shared" si="1000"/>
        <v>11.57029805931624</v>
      </c>
      <c r="K1531" s="1">
        <f t="shared" si="1000"/>
        <v>11.908988536272544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6.2845243629359997</v>
      </c>
      <c r="G1532" s="1">
        <f t="shared" si="1000"/>
        <v>6.2976371847371828</v>
      </c>
      <c r="H1532" s="1">
        <f t="shared" si="1000"/>
        <v>6.3143891829474157</v>
      </c>
      <c r="I1532" s="1">
        <f t="shared" si="1000"/>
        <v>6.3429536882440507</v>
      </c>
      <c r="J1532" s="1">
        <f t="shared" si="1000"/>
        <v>6.5397516924390375</v>
      </c>
      <c r="K1532" s="1">
        <f t="shared" si="1000"/>
        <v>6.6448604915085596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4.0901432735634957</v>
      </c>
      <c r="G1533" s="1">
        <f t="shared" si="1000"/>
        <v>4.1010008626254217</v>
      </c>
      <c r="H1533" s="1">
        <f t="shared" si="1000"/>
        <v>4.1161823161039015</v>
      </c>
      <c r="I1533" s="1">
        <f t="shared" si="1000"/>
        <v>4.1387126236748406</v>
      </c>
      <c r="J1533" s="1">
        <f t="shared" si="1000"/>
        <v>4.2154871426513241</v>
      </c>
      <c r="K1533" s="1">
        <f t="shared" si="1000"/>
        <v>4.3352739213918356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3.7650534829600408</v>
      </c>
      <c r="G1534" s="1">
        <f t="shared" si="1000"/>
        <v>3.7758861498851335</v>
      </c>
      <c r="H1534" s="1">
        <f t="shared" si="1000"/>
        <v>3.7929559568481785</v>
      </c>
      <c r="I1534" s="1">
        <f t="shared" si="1000"/>
        <v>3.8132954632709173</v>
      </c>
      <c r="J1534" s="1">
        <f t="shared" si="1000"/>
        <v>3.8644393751148773</v>
      </c>
      <c r="K1534" s="1">
        <f t="shared" si="1000"/>
        <v>3.9607765175213601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4.6391179485367875</v>
      </c>
      <c r="J1535" s="1">
        <f t="shared" si="1001"/>
        <v>4.7465444544053987</v>
      </c>
      <c r="K1535" s="1">
        <f t="shared" si="1001"/>
        <v>4.8702463963408906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</v>
      </c>
      <c r="J1536" s="1">
        <f t="shared" si="1001"/>
        <v>2.751889255905779</v>
      </c>
      <c r="K1536" s="1">
        <f t="shared" si="1001"/>
        <v>2.8097124781040961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1.7606485351727306</v>
      </c>
      <c r="J1537" s="1">
        <f t="shared" si="1001"/>
        <v>1.7896772974099</v>
      </c>
      <c r="K1537" s="1">
        <f t="shared" si="1001"/>
        <v>1.8225879016413749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1.5620411785777195</v>
      </c>
      <c r="J1538" s="1">
        <f t="shared" si="1001"/>
        <v>1.5922832144114467</v>
      </c>
      <c r="K1538" s="1">
        <f t="shared" si="1001"/>
        <v>1.6172796214881044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0.77116510534577731</v>
      </c>
      <c r="G1539" s="1">
        <f t="shared" si="1002"/>
        <v>0.78723832996732113</v>
      </c>
      <c r="H1539" s="1">
        <f t="shared" si="1002"/>
        <v>0.81134816689963385</v>
      </c>
      <c r="I1539" s="1">
        <f t="shared" si="1002"/>
        <v>0.85153122845348861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1.9078836334110914</v>
      </c>
      <c r="G1540" s="1">
        <f t="shared" si="1002"/>
        <v>1.9137175649302212</v>
      </c>
      <c r="H1540" s="1">
        <f t="shared" si="1002"/>
        <v>1.9414708629126987</v>
      </c>
      <c r="I1540" s="1">
        <f t="shared" si="1002"/>
        <v>1.9782307498777272</v>
      </c>
      <c r="J1540" s="1">
        <f t="shared" si="1002"/>
        <v>2.0594314496000452</v>
      </c>
      <c r="K1540" s="1">
        <f t="shared" si="1002"/>
        <v>2.1174966794517975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1.1027629847473204</v>
      </c>
      <c r="G1541" s="1">
        <f t="shared" si="1002"/>
        <v>1.1043440392229431</v>
      </c>
      <c r="H1541" s="1">
        <f t="shared" si="1002"/>
        <v>1.1046292584368684</v>
      </c>
      <c r="I1541" s="1">
        <f t="shared" si="1002"/>
        <v>1.1057208540369206</v>
      </c>
      <c r="J1541" s="1">
        <f t="shared" si="1002"/>
        <v>1.180973790388435</v>
      </c>
      <c r="K1541" s="1">
        <f t="shared" si="1002"/>
        <v>1.2143582937391713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0.72942698043636878</v>
      </c>
      <c r="G1542" s="1">
        <f t="shared" si="1002"/>
        <v>0.73045820003675699</v>
      </c>
      <c r="H1542" s="1">
        <f t="shared" si="1002"/>
        <v>0.73114828230492346</v>
      </c>
      <c r="I1542" s="1">
        <f t="shared" si="1002"/>
        <v>0.73260457328284567</v>
      </c>
      <c r="J1542" s="1">
        <f t="shared" si="1002"/>
        <v>0.74562919846812503</v>
      </c>
      <c r="K1542" s="1">
        <f t="shared" si="1002"/>
        <v>0.79412391987040476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0.6758016652568738</v>
      </c>
      <c r="G1543" s="1">
        <f t="shared" si="1002"/>
        <v>0.67664890370930986</v>
      </c>
      <c r="H1543" s="1">
        <f t="shared" si="1002"/>
        <v>0.67701195018501137</v>
      </c>
      <c r="I1543" s="1">
        <f t="shared" si="1002"/>
        <v>0.67769305328304297</v>
      </c>
      <c r="J1543" s="1">
        <f t="shared" si="1002"/>
        <v>0.6798247664080912</v>
      </c>
      <c r="K1543" s="1">
        <f t="shared" si="1002"/>
        <v>0.70409950496124174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16.704758391730376</v>
      </c>
      <c r="G1544" s="3">
        <f t="shared" ref="G1544:K1544" si="1003">G1545+G1548+G1550+G1557+G1565</f>
        <v>15.588109502244899</v>
      </c>
      <c r="H1544" s="3">
        <f t="shared" si="1003"/>
        <v>14.286536173708894</v>
      </c>
      <c r="I1544" s="3">
        <f t="shared" si="1003"/>
        <v>11.886568947160844</v>
      </c>
      <c r="J1544" s="3">
        <f t="shared" si="1003"/>
        <v>9.4290370076856806</v>
      </c>
      <c r="K1544" s="3">
        <f t="shared" si="1003"/>
        <v>8.7803552713862256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7.3740166611307223E-2</v>
      </c>
      <c r="G1545" s="1">
        <f t="shared" ref="G1545:K1545" si="1006">SUM(G1546:G1547)</f>
        <v>0.11371499121030013</v>
      </c>
      <c r="H1545" s="1">
        <f t="shared" si="1006"/>
        <v>0.31552494265858788</v>
      </c>
      <c r="I1545" s="1">
        <f t="shared" si="1006"/>
        <v>1.2504059206438116</v>
      </c>
      <c r="J1545" s="1">
        <f t="shared" si="1006"/>
        <v>3.1417993807538762</v>
      </c>
      <c r="K1545" s="1">
        <f t="shared" si="1006"/>
        <v>6.2701813945465616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3.9728872271489149E-2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3.4713235441562462E-2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2.5907946025022423E-2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1.2959826439122466E-2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3.4011294339818081E-2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7.9001755768737664E-2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0.28961699663356544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1.2374460942046892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3.1417993807538762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6.2701813945465616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7.8750563091852573E-4</v>
      </c>
      <c r="H1548" s="1">
        <f t="shared" si="1008"/>
        <v>1.4790733814310098E-3</v>
      </c>
      <c r="I1548" s="1">
        <f t="shared" si="1008"/>
        <v>2.6026364351270591E-3</v>
      </c>
      <c r="J1548" s="1">
        <f t="shared" si="1008"/>
        <v>4.1660487718072391E-3</v>
      </c>
      <c r="K1548" s="1">
        <f t="shared" si="1008"/>
        <v>4.2515768188278284E-2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7.8750563091852573E-4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1.4790733814310098E-3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2.6026364351270591E-3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4.1660487718072391E-3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4.2515768188278284E-2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1.2567049893150268</v>
      </c>
      <c r="G1550" s="1">
        <f t="shared" ref="G1550:K1550" si="1009">SUM(G1555:G1556)</f>
        <v>2.3262370594329944</v>
      </c>
      <c r="H1550" s="1">
        <f t="shared" si="1009"/>
        <v>1.4786778323854017</v>
      </c>
      <c r="I1550" s="1">
        <f t="shared" si="1009"/>
        <v>1.6868459337225541</v>
      </c>
      <c r="J1550" s="1">
        <f t="shared" si="1009"/>
        <v>0.21430179484340023</v>
      </c>
      <c r="K1550" s="1">
        <f t="shared" si="1009"/>
        <v>3.4693517744475259E-2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1.1879027617729252</v>
      </c>
      <c r="G1551" s="1">
        <f t="shared" ref="G1551:K1551" si="1010">G1550-G1552</f>
        <v>2.1988603938089293</v>
      </c>
      <c r="H1551" s="1">
        <f t="shared" si="1010"/>
        <v>1.3976894863748073</v>
      </c>
      <c r="I1551" s="1">
        <f t="shared" si="1010"/>
        <v>1.5943476547389033</v>
      </c>
      <c r="J1551" s="1">
        <f t="shared" si="1010"/>
        <v>0.11133043062009777</v>
      </c>
      <c r="K1551" s="1">
        <f t="shared" si="1010"/>
        <v>-8.0081356123223868E-5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6.8802227542101552E-2</v>
      </c>
      <c r="G1552" s="1">
        <f t="shared" ref="G1552:K1552" si="1011">SUM(G1553:G1554)</f>
        <v>0.12737666562406511</v>
      </c>
      <c r="H1552" s="1">
        <f t="shared" si="1011"/>
        <v>8.0988346010594528E-2</v>
      </c>
      <c r="I1552" s="1">
        <f t="shared" si="1011"/>
        <v>9.2498278983650747E-2</v>
      </c>
      <c r="J1552" s="1">
        <f t="shared" si="1011"/>
        <v>0.10297136422330246</v>
      </c>
      <c r="K1552" s="1">
        <f t="shared" si="1011"/>
        <v>3.4773599100598483E-2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6.8802227542101552E-2</v>
      </c>
      <c r="G1553" s="1">
        <f>[1]Transport!C$25/SUM([1]Transport!C$21,[1]Transport!C$25)*G1550*(G$34+G$598)/(G$34+G$598+G$37)</f>
        <v>0.12737666562406511</v>
      </c>
      <c r="H1553" s="1">
        <f>[1]Transport!D$25/SUM([1]Transport!D$21,[1]Transport!D$25)*H1550*(H$34+H$598)/(H$34+H$598+H$37)</f>
        <v>8.0988346010594528E-2</v>
      </c>
      <c r="I1553" s="1">
        <f>[1]Transport!E$25/SUM([1]Transport!E$21,[1]Transport!E$25)*I1550*(I$34+I$598)/(I$34+I$598+I$37)</f>
        <v>9.2498278983650747E-2</v>
      </c>
      <c r="J1553" s="1">
        <f>[1]Transport!F$25/SUM([1]Transport!F$21,[1]Transport!F$25)*J1550*(J$34+J$598)/(J$34+J$598+J$37)</f>
        <v>9.0228376320760403E-2</v>
      </c>
      <c r="K1553" s="1">
        <f>[1]Transport!G$25/SUM([1]Transport!G$21,[1]Transport!G$25)*K1550*(K$34+K$598)/(K$34+K$598+K$37)</f>
        <v>2.9367904707403587E-2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1.2742987902542047E-2</v>
      </c>
      <c r="K1554" s="1">
        <f>(K$37+K$717)/([1]Transport!G$21+[1]Transport!G$25)*K1550</f>
        <v>5.4056943931948976E-3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0.84637513607191306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1.746840343662964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0.55792449055899118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0.2730533043324947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0.41032985324311383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0.57939671577003038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0.92075334182641044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1.4137926293900593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0.21430179484340023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3.4693517744475259E-2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15.349863239459816</v>
      </c>
      <c r="G1557" s="1">
        <f t="shared" ref="G1557:K1557" si="1012">SUM(G1562:G1564)</f>
        <v>13.116544480981768</v>
      </c>
      <c r="H1557" s="1">
        <f t="shared" si="1012"/>
        <v>12.436525245797995</v>
      </c>
      <c r="I1557" s="1">
        <f t="shared" si="1012"/>
        <v>8.867766098116233</v>
      </c>
      <c r="J1557" s="1">
        <f t="shared" si="1012"/>
        <v>5.9651733679882737</v>
      </c>
      <c r="K1557" s="1">
        <f t="shared" si="1012"/>
        <v>2.3229677778931985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14.970546481995376</v>
      </c>
      <c r="G1558" s="1">
        <f t="shared" ref="G1558:K1558" si="1013">G1557-G1559</f>
        <v>12.76761083988786</v>
      </c>
      <c r="H1558" s="1">
        <f t="shared" si="1013"/>
        <v>12.029725145943715</v>
      </c>
      <c r="I1558" s="1">
        <f t="shared" si="1013"/>
        <v>8.4755044639077379</v>
      </c>
      <c r="J1558" s="1">
        <f t="shared" si="1013"/>
        <v>5.0608347787897348</v>
      </c>
      <c r="K1558" s="1">
        <f t="shared" si="1013"/>
        <v>-0.24888076939643256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0.37931675746444099</v>
      </c>
      <c r="G1559" s="1">
        <f t="shared" ref="G1559:K1559" si="1014">SUM(G1560:G1561)</f>
        <v>0.34893364109390718</v>
      </c>
      <c r="H1559" s="1">
        <f t="shared" si="1014"/>
        <v>0.40680009985428034</v>
      </c>
      <c r="I1559" s="1">
        <f t="shared" si="1014"/>
        <v>0.39226163420849441</v>
      </c>
      <c r="J1559" s="1">
        <f t="shared" si="1014"/>
        <v>0.90433858919853927</v>
      </c>
      <c r="K1559" s="1">
        <f t="shared" si="1014"/>
        <v>2.5718485472896311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0.37931675746444099</v>
      </c>
      <c r="G1560" s="1">
        <f>[1]Transport!C$26/SUM([1]Transport!C$22,[1]Transport!C$26)*G1557*(G$33+G$580)/(G$33+G$580+G$36)</f>
        <v>0.34893364109390718</v>
      </c>
      <c r="H1560" s="1">
        <f>[1]Transport!D$26/SUM([1]Transport!D$22,[1]Transport!D$26)*H1557*(H$33+H$580)/(H$33+H$580+H$36)</f>
        <v>0.40680009985428034</v>
      </c>
      <c r="I1560" s="1">
        <f>[1]Transport!E$26/SUM([1]Transport!E$22,[1]Transport!E$26)*I1557*(I$33+I$580)/(I$33+I$580+I$36)</f>
        <v>0.39226163420849441</v>
      </c>
      <c r="J1560" s="1">
        <f>[1]Transport!F$26/SUM([1]Transport!F$22,[1]Transport!F$26)*J1557*(J$33+J$580)/(J$33+J$580+J$36)</f>
        <v>0.40874283087008778</v>
      </c>
      <c r="K1560" s="1">
        <f>[1]Transport!G$26/SUM([1]Transport!G$22,[1]Transport!G$26)*K1557*(K$33+K$580)/(K$33+K$580+K$36)</f>
        <v>0.26433621450758454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0.49559575832845149</v>
      </c>
      <c r="K1561" s="1">
        <f>(K$36+K$716)/([1]Transport!G$22+[1]Transport!G$26)*K1557</f>
        <v>2.3075123327820464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10.94427553321502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7.4414546592176007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5.5909214664531941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2.727756708792564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4.4055877062447966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5.249278421355644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6.1879241257641464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3.4744684332913391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1.8676862687843045E-2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8.5224342006932508E-3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0.42581140040852145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0.65767965358065383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2.6655409560323293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5.9464965053004306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2.3144453436925052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2.4449996344227561E-2</v>
      </c>
      <c r="G1565" s="1">
        <f t="shared" ref="G1565:K1565" si="1015">G1570</f>
        <v>3.0825464988917802E-2</v>
      </c>
      <c r="H1565" s="1">
        <f t="shared" si="1015"/>
        <v>5.4329079485479097E-2</v>
      </c>
      <c r="I1565" s="1">
        <f t="shared" si="1015"/>
        <v>7.8948358243119077E-2</v>
      </c>
      <c r="J1565" s="1">
        <f t="shared" si="1015"/>
        <v>0.10359641532832435</v>
      </c>
      <c r="K1565" s="1">
        <f t="shared" si="1015"/>
        <v>0.10999681301371239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2.2520961190032801E-2</v>
      </c>
      <c r="G1566" s="1">
        <f t="shared" ref="G1566:K1566" si="1016">G1565-G1567</f>
        <v>2.6266186025922629E-2</v>
      </c>
      <c r="H1566" s="1">
        <f t="shared" si="1016"/>
        <v>5.4193402553569608E-2</v>
      </c>
      <c r="I1566" s="1">
        <f t="shared" si="1016"/>
        <v>7.8918833149477938E-2</v>
      </c>
      <c r="J1566" s="1">
        <f t="shared" si="1016"/>
        <v>-0.15751869253135603</v>
      </c>
      <c r="K1566" s="1">
        <f t="shared" si="1016"/>
        <v>-0.13318160031588919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1.9290351541947613E-3</v>
      </c>
      <c r="G1567" s="1">
        <f t="shared" ref="G1567:K1567" si="1017">SUM(G1568:G1569)</f>
        <v>4.5592789629951723E-3</v>
      </c>
      <c r="H1567" s="1">
        <f t="shared" si="1017"/>
        <v>1.3567693190948504E-4</v>
      </c>
      <c r="I1567" s="1">
        <f t="shared" si="1017"/>
        <v>2.9525093641132632E-5</v>
      </c>
      <c r="J1567" s="1">
        <f t="shared" si="1017"/>
        <v>0.2611151078596804</v>
      </c>
      <c r="K1567" s="1">
        <f t="shared" si="1017"/>
        <v>0.24317841332960158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1.9290351541947613E-3</v>
      </c>
      <c r="G1568" s="1">
        <f>[1]Transport!C$27/SUM([1]Transport!C$24,[1]Transport!C$27)*G1565*(G$45+G$612)/(G$45+G$612+G$47)</f>
        <v>4.5592789629951723E-3</v>
      </c>
      <c r="H1568" s="1">
        <f>[1]Transport!D$27/SUM([1]Transport!D$24,[1]Transport!D$27)*H1565*(H$45+H$612)/(H$45+H$612+H$47)</f>
        <v>1.3567693190948504E-4</v>
      </c>
      <c r="I1568" s="1">
        <f>[1]Transport!E$27/SUM([1]Transport!E$24,[1]Transport!E$27)*I1565*(I$45+I$612)/(I$45+I$612+I$47)</f>
        <v>2.9525093641132632E-5</v>
      </c>
      <c r="J1568" s="1">
        <f>[1]Transport!F$27/SUM([1]Transport!F$24,[1]Transport!F$27)*J1565*(J$45+J$612)/(J$45+J$612+J$47)</f>
        <v>1.4729603833370478E-4</v>
      </c>
      <c r="K1568" s="1">
        <f>[1]Transport!G$27/SUM([1]Transport!G$24,[1]Transport!G$27)*K1565*(K$45+K$612)/(K$45+K$612+K$47)</f>
        <v>1.3829427822159695E-4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0.26096781182134671</v>
      </c>
      <c r="K1569" s="1">
        <f>(K$47+K$714)/([1]Transport!G$24+[1]Transport!G$27)*K1565</f>
        <v>0.24304011905137998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2.4449996344227561E-2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3.0825464988917802E-2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5.4329079485479097E-2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7.8948358243119077E-2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0.10359641532832435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0.10999681301371239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4.7796373805900165</v>
      </c>
      <c r="G1571" s="3">
        <f t="shared" ref="G1571:K1571" si="1018">SUM(G1572:G1580)</f>
        <v>4.7670378324169009</v>
      </c>
      <c r="H1571" s="3">
        <f t="shared" si="1018"/>
        <v>4.7082821069160481</v>
      </c>
      <c r="I1571" s="3">
        <f t="shared" si="1018"/>
        <v>4.6371769358008086</v>
      </c>
      <c r="J1571" s="3">
        <f t="shared" si="1018"/>
        <v>4.9978615546246337</v>
      </c>
      <c r="K1571" s="3">
        <f t="shared" si="1018"/>
        <v>5.4146856472105753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2.7382046708342392E-2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2.414813835395602E-2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1.8272402760148944E-2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9.1403296953204809E-3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2.3173852862360959E-2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5.3828444332668632E-2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0.19733273304355625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0.84314326369609405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2.1406887913527295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4.272235558157603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3.662715714351352E-4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7.0632398089060888E-4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1.3093158541897228E-3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2.3505012463929179E-3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2.5665200172708458E-2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0.23493956618407719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0.48941285391079142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0.15847899110328975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7.7561055161205192E-2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0.14411999521069785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0.20350128376449642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0.32339583914123504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0.49656583688999478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7.5269136287229477E-2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1.2185390781727017E-2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2.8349683204188296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1.9938444807542433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1.5726630453651103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0.76728714549200072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1.5072154945018748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1.7958543329887298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2.1169786514370341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1.1886660774886841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6.3896257908789608E-3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2.9156484298224227E-3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0.19620009388767276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0.30303747071294668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1.2281948894116881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2.7399528794281496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1.0664214093251159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7.8381047038338803E-3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9.8819328529079903E-3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1.7416649371836585E-2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2.5309022111630997E-2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3.3210620519252949E-2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3.5262440343597934E-2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0.68922285337539579</v>
      </c>
      <c r="G1582" s="1">
        <f t="shared" ref="G1582:K1582" si="1019">IFERROR(G1572/G1546,"-")</f>
        <v>0.69564643130450587</v>
      </c>
      <c r="H1582" s="1">
        <f t="shared" si="1019"/>
        <v>0.70528179819816994</v>
      </c>
      <c r="I1582" s="1">
        <f t="shared" si="1019"/>
        <v>0.70528179819817005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0.68135756995377295</v>
      </c>
      <c r="G1583" s="1">
        <f t="shared" ref="G1583:K1583" si="1020">IFERROR(G1573/G1547,"-")</f>
        <v>0.68135756995377383</v>
      </c>
      <c r="H1583" s="1">
        <f t="shared" si="1020"/>
        <v>0.68135756995377317</v>
      </c>
      <c r="I1583" s="1">
        <f t="shared" si="1020"/>
        <v>0.6813575699537725</v>
      </c>
      <c r="J1583" s="1">
        <f t="shared" si="1020"/>
        <v>0.68135756995377283</v>
      </c>
      <c r="K1583" s="1">
        <f t="shared" si="1020"/>
        <v>0.68135756995377272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0.46510343171505419</v>
      </c>
      <c r="H1584" s="1">
        <f t="shared" si="1021"/>
        <v>0.47754492086608807</v>
      </c>
      <c r="I1584" s="1">
        <f t="shared" si="1021"/>
        <v>0.50307289812678069</v>
      </c>
      <c r="J1584" s="1">
        <f t="shared" si="1021"/>
        <v>0.5642039676298044</v>
      </c>
      <c r="K1584" s="1">
        <f t="shared" si="1021"/>
        <v>0.60366309410315266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0.2775832561368099</v>
      </c>
      <c r="G1585" s="1">
        <f t="shared" ref="G1585:K1585" si="1022">IFERROR(G1575/G1555,"-")</f>
        <v>0.28017034051580098</v>
      </c>
      <c r="H1585" s="1">
        <f t="shared" si="1022"/>
        <v>0.28405096708428729</v>
      </c>
      <c r="I1585" s="1">
        <f t="shared" si="1022"/>
        <v>0.28405096708428679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0.35122961215622073</v>
      </c>
      <c r="G1586" s="1">
        <f t="shared" ref="G1586:K1586" si="1023">IFERROR(G1576/G1556,"-")</f>
        <v>0.35122961215622173</v>
      </c>
      <c r="H1586" s="1">
        <f t="shared" si="1023"/>
        <v>0.35122961215622156</v>
      </c>
      <c r="I1586" s="1">
        <f t="shared" si="1023"/>
        <v>0.35122961215622123</v>
      </c>
      <c r="J1586" s="1">
        <f t="shared" si="1023"/>
        <v>0.35122961215622089</v>
      </c>
      <c r="K1586" s="1">
        <f t="shared" si="1023"/>
        <v>0.351229612156221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0.25903663625928663</v>
      </c>
      <c r="G1587" s="1">
        <f t="shared" ref="G1587:K1587" si="1024">IFERROR(G1577/G1562,"-")</f>
        <v>0.2679374627761123</v>
      </c>
      <c r="H1587" s="1">
        <f t="shared" si="1024"/>
        <v>0.28128870255135002</v>
      </c>
      <c r="I1587" s="1">
        <f t="shared" si="1024"/>
        <v>0.28128870255134991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0.34211451343153132</v>
      </c>
      <c r="G1588" s="1">
        <f t="shared" ref="G1588:K1588" si="1025">IFERROR(G1578/G1563,"-")</f>
        <v>0.3421145134315326</v>
      </c>
      <c r="H1588" s="1">
        <f t="shared" si="1025"/>
        <v>0.34211451343153121</v>
      </c>
      <c r="I1588" s="1">
        <f t="shared" si="1025"/>
        <v>0.3421145134315321</v>
      </c>
      <c r="J1588" s="1">
        <f t="shared" si="1025"/>
        <v>0.34211451343153215</v>
      </c>
      <c r="K1588" s="1">
        <f t="shared" si="1025"/>
        <v>0.34211451343153243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0.46076759264650807</v>
      </c>
      <c r="H1589" s="1">
        <f t="shared" si="1026"/>
        <v>0.46076759264650718</v>
      </c>
      <c r="I1589" s="1">
        <f t="shared" si="1026"/>
        <v>0.46076759264650813</v>
      </c>
      <c r="J1589" s="1">
        <f t="shared" si="1026"/>
        <v>0.46076759264650757</v>
      </c>
      <c r="K1589" s="1">
        <f t="shared" si="1026"/>
        <v>0.46076759264650818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0.32057692743518101</v>
      </c>
      <c r="G1590" s="1">
        <f t="shared" ref="G1590:K1590" si="1027">IFERROR(G1580/G1570,"-")</f>
        <v>0.32057692743518018</v>
      </c>
      <c r="H1590" s="1">
        <f t="shared" si="1027"/>
        <v>0.32057692743518046</v>
      </c>
      <c r="I1590" s="1">
        <f t="shared" si="1027"/>
        <v>0.32057692743518024</v>
      </c>
      <c r="J1590" s="1">
        <f t="shared" si="1027"/>
        <v>0.32057692743517946</v>
      </c>
      <c r="K1590" s="1">
        <f t="shared" si="1027"/>
        <v>0.32057692743517996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24.511503543352038</v>
      </c>
      <c r="G1591" s="3">
        <f t="shared" ref="G1591" si="1028">G1592+G1595+G1597+G1604+G1612</f>
        <v>21.390699738502349</v>
      </c>
      <c r="H1591" s="3">
        <f t="shared" ref="H1591" si="1029">H1592+H1595+H1597+H1604+H1612</f>
        <v>19.203302314855858</v>
      </c>
      <c r="I1591" s="3">
        <f t="shared" ref="I1591" si="1030">I1592+I1595+I1597+I1604+I1612</f>
        <v>16.331314253696632</v>
      </c>
      <c r="J1591" s="3">
        <f t="shared" ref="J1591" si="1031">J1592+J1595+J1597+J1604+J1612</f>
        <v>14.271629374141002</v>
      </c>
      <c r="K1591" s="3">
        <f t="shared" ref="K1591" si="1032">K1592+K1595+K1597+K1604+K1612</f>
        <v>11.704758623997673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9.7012625162910138E-3</v>
      </c>
      <c r="G1592" s="1">
        <f t="shared" ref="G1592" si="1035">SUM(G1593:G1594)</f>
        <v>2.9559026085094121E-2</v>
      </c>
      <c r="H1592" s="1">
        <f t="shared" ref="H1592" si="1036">SUM(H1593:H1594)</f>
        <v>8.0080010532989535E-2</v>
      </c>
      <c r="I1592" s="1">
        <f t="shared" ref="I1592" si="1037">SUM(I1593:I1594)</f>
        <v>0.28324158608469924</v>
      </c>
      <c r="J1592" s="1">
        <f t="shared" ref="J1592" si="1038">SUM(J1593:J1594)</f>
        <v>1.1702848704715074</v>
      </c>
      <c r="K1592" s="1">
        <f t="shared" ref="K1592" si="1039">SUM(K1593:K1594)</f>
        <v>4.0543525052801943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9.7012625162910138E-3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2.9559026085094121E-2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8.0080010532989535E-2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0.28324158608469924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1.1702848704715074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4.0543525052801943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3.9613269446096278E-3</v>
      </c>
      <c r="G1595" s="1">
        <f t="shared" ref="G1595" si="1041">G1596</f>
        <v>1.3910853420171249E-2</v>
      </c>
      <c r="H1595" s="1">
        <f t="shared" ref="H1595" si="1042">H1596</f>
        <v>1.3355587892509289E-2</v>
      </c>
      <c r="I1595" s="1">
        <f t="shared" ref="I1595" si="1043">I1596</f>
        <v>4.5884742909997736E-2</v>
      </c>
      <c r="J1595" s="1">
        <f t="shared" ref="J1595" si="1044">J1596</f>
        <v>1.3305011461625822</v>
      </c>
      <c r="K1595" s="1">
        <f t="shared" ref="K1595" si="1045">K1596</f>
        <v>2.9669563985716958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3.9613269446096278E-3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1.3910853420171249E-2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1.3355587892509289E-2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4.5884742909997736E-2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1.3305011461625822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2.9669563985716958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24.437192678757754</v>
      </c>
      <c r="G1604" s="1">
        <f t="shared" ref="G1604:K1604" si="1049">SUM(G1609:G1611)</f>
        <v>21.205531798226339</v>
      </c>
      <c r="H1604" s="1">
        <f t="shared" si="1049"/>
        <v>18.866427437268264</v>
      </c>
      <c r="I1604" s="1">
        <f t="shared" si="1049"/>
        <v>15.586470468380986</v>
      </c>
      <c r="J1604" s="1">
        <f t="shared" si="1049"/>
        <v>10.789424509865597</v>
      </c>
      <c r="K1604" s="1">
        <f t="shared" si="1049"/>
        <v>2.6621210982776966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23.833315201555788</v>
      </c>
      <c r="G1605" s="1">
        <f t="shared" ref="G1605:K1605" si="1050">G1604-G1606</f>
        <v>20.641410399300248</v>
      </c>
      <c r="H1605" s="1">
        <f t="shared" si="1050"/>
        <v>18.249304534070891</v>
      </c>
      <c r="I1605" s="1">
        <f t="shared" si="1050"/>
        <v>14.897009976322186</v>
      </c>
      <c r="J1605" s="1">
        <f t="shared" si="1050"/>
        <v>9.1537146423405567</v>
      </c>
      <c r="K1605" s="1">
        <f t="shared" si="1050"/>
        <v>-0.28521736438665801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0.6038774772019645</v>
      </c>
      <c r="G1606" s="1">
        <f t="shared" ref="G1606:K1606" si="1051">SUM(G1607:G1608)</f>
        <v>0.56412139892609192</v>
      </c>
      <c r="H1606" s="1">
        <f t="shared" si="1051"/>
        <v>0.61712290319737162</v>
      </c>
      <c r="I1606" s="1">
        <f t="shared" si="1051"/>
        <v>0.68946049205879989</v>
      </c>
      <c r="J1606" s="1">
        <f t="shared" si="1051"/>
        <v>1.6357098675250401</v>
      </c>
      <c r="K1606" s="1">
        <f t="shared" si="1051"/>
        <v>2.9473384626643546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0.6038774772019645</v>
      </c>
      <c r="G1607" s="1">
        <f>[1]Transport!C$26/SUM([1]Transport!C$22,[1]Transport!C$26)*G1604*(G$33+G$580)/(G$33+G$580+G$36)</f>
        <v>0.56412139892609192</v>
      </c>
      <c r="H1607" s="1">
        <f>[1]Transport!D$26/SUM([1]Transport!D$22,[1]Transport!D$26)*H1604*(H$33+H$580)/(H$33+H$580+H$36)</f>
        <v>0.61712290319737162</v>
      </c>
      <c r="I1607" s="1">
        <f>[1]Transport!E$26/SUM([1]Transport!E$22,[1]Transport!E$26)*I1604*(I$33+I$580)/(I$33+I$580+I$36)</f>
        <v>0.68946049205879989</v>
      </c>
      <c r="J1607" s="1">
        <f>[1]Transport!F$26/SUM([1]Transport!F$22,[1]Transport!F$26)*J1604*(J$33+J$580)/(J$33+J$580+J$36)</f>
        <v>0.73930792041822235</v>
      </c>
      <c r="K1607" s="1">
        <f>[1]Transport!G$26/SUM([1]Transport!G$22,[1]Transport!G$26)*K1604*(K$33+K$580)/(K$33+K$580+K$36)</f>
        <v>0.30292930464912077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0.89640194710681764</v>
      </c>
      <c r="K1608" s="1">
        <f>(K$36+K$716)/([1]Transport!G$22+[1]Transport!G$26)*K1604</f>
        <v>2.6444091580152338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19.235243513463587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15.927756987692476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11.464478578120593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4.8774013001781222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5.2019491652941676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2.0128502475392485E-2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3.0418312306571667E-2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2.5126056668170294E-2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1.1654389334719932E-2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3.5112884799086263E-3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5.2576463080584688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7.3715305468411003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10.683943111534694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10.777770120530878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2.6586098097977882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6.0648275133384486E-2</v>
      </c>
      <c r="G1612" s="1">
        <f t="shared" ref="G1612:K1612" si="1052">G1617</f>
        <v>0.14169806077074346</v>
      </c>
      <c r="H1612" s="1">
        <f t="shared" si="1052"/>
        <v>0.2434392791620979</v>
      </c>
      <c r="I1612" s="1">
        <f t="shared" si="1052"/>
        <v>0.41571745632094909</v>
      </c>
      <c r="J1612" s="1">
        <f t="shared" si="1052"/>
        <v>0.98141884764131504</v>
      </c>
      <c r="K1612" s="1">
        <f t="shared" si="1052"/>
        <v>2.0213286218680859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5.586329876257224E-2</v>
      </c>
      <c r="G1613" s="1">
        <f t="shared" ref="G1613:K1613" si="1053">G1612-G1614</f>
        <v>0.12074003182287443</v>
      </c>
      <c r="H1613" s="1">
        <f t="shared" si="1053"/>
        <v>0.24283133412022032</v>
      </c>
      <c r="I1613" s="1">
        <f t="shared" si="1053"/>
        <v>0.41556198637706082</v>
      </c>
      <c r="J1613" s="1">
        <f t="shared" si="1053"/>
        <v>-1.4922506074765991</v>
      </c>
      <c r="K1613" s="1">
        <f t="shared" si="1053"/>
        <v>-2.4473780034985482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4.7849763708122453E-3</v>
      </c>
      <c r="G1614" s="1">
        <f t="shared" ref="G1614:K1614" si="1054">SUM(G1615:G1616)</f>
        <v>2.0958028947869016E-2</v>
      </c>
      <c r="H1614" s="1">
        <f t="shared" si="1054"/>
        <v>6.0794504187758217E-4</v>
      </c>
      <c r="I1614" s="1">
        <f t="shared" si="1054"/>
        <v>1.5546994388827918E-4</v>
      </c>
      <c r="J1614" s="1">
        <f t="shared" si="1054"/>
        <v>2.4736694551179141</v>
      </c>
      <c r="K1614" s="1">
        <f t="shared" si="1054"/>
        <v>4.4687066253666341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4.7849763708122453E-3</v>
      </c>
      <c r="G1615" s="1">
        <f>[1]Transport!C$27/SUM([1]Transport!C$24,[1]Transport!C$27)*G1612*(G$45+G$612)/(G$45+G$612+G$47)</f>
        <v>2.0958028947869016E-2</v>
      </c>
      <c r="H1615" s="1">
        <f>[1]Transport!D$27/SUM([1]Transport!D$24,[1]Transport!D$27)*H1612*(H$45+H$612)/(H$45+H$612+H$47)</f>
        <v>6.0794504187758217E-4</v>
      </c>
      <c r="I1615" s="1">
        <f>[1]Transport!E$27/SUM([1]Transport!E$24,[1]Transport!E$27)*I1612*(I$45+I$612)/(I$45+I$612+I$47)</f>
        <v>1.5546994388827918E-4</v>
      </c>
      <c r="J1615" s="1">
        <f>[1]Transport!F$27/SUM([1]Transport!F$24,[1]Transport!F$27)*J1612*(J$45+J$612)/(J$45+J$612+J$47)</f>
        <v>1.3954064698614289E-3</v>
      </c>
      <c r="K1615" s="1">
        <f>[1]Transport!G$27/SUM([1]Transport!G$24,[1]Transport!G$27)*K1612*(K$45+K$612)/(K$45+K$612+K$47)</f>
        <v>2.5413298363022078E-3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2.4722740486480528</v>
      </c>
      <c r="K1616" s="1">
        <f>(K$47+K$714)/([1]Transport!G$24+[1]Transport!G$27)*K1612</f>
        <v>4.4661652955303319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6.0648275133384486E-2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0.14169806077074346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0.2434392791620979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0.41571745632094909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0.98141884764131504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2.0213286218680859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2.2034467166895384</v>
      </c>
      <c r="G1618" s="3">
        <f t="shared" ref="G1618" si="1055">SUM(G1619:G1627)</f>
        <v>2.2249127902101558</v>
      </c>
      <c r="H1618" s="3">
        <f t="shared" ref="H1618" si="1056">SUM(H1619:H1627)</f>
        <v>2.2570867403704162</v>
      </c>
      <c r="I1618" s="3">
        <f t="shared" ref="I1618" si="1057">SUM(I1619:I1627)</f>
        <v>2.3106705255292899</v>
      </c>
      <c r="J1618" s="3">
        <f t="shared" ref="J1618" si="1058">SUM(J1619:J1627)</f>
        <v>2.5121801603896046</v>
      </c>
      <c r="K1618" s="3">
        <f t="shared" ref="K1618" si="1059">SUM(K1619:K1627)</f>
        <v>2.7163097772981564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2.6069985855845753E-3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8.0080568489642838E-3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2.2219359447938115E-2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8.229777147701639E-2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0.36631158841479422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1.3730999618752988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6.9108807282659574E-4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2.4390590248268688E-3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2.3460900245583227E-3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8.5118570384801282E-3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0.26573196076465588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0.64753117104869862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1.5763986429216252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1.3378712305732714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0.99809789172691177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0.42462672171628141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0.61748965056643845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2.3893239947209151E-3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3.6107605899573583E-3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2.9825512436094021E-3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1.3834169787498266E-3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4.1680228460558766E-4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0.85945089141645936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1.2050008936272067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1.7464705484234175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1.7618081542256785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0.43459457656120504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6.2603365430636427E-3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1.4754228351913095E-2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2.5811744953843935E-2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4.5781075630485293E-2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0.1169450400057262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0.26066726552834818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0.26872776416540917</v>
      </c>
      <c r="G1630" s="1">
        <f t="shared" ref="G1630:K1630" si="1062">IFERROR(G1620/G1594,"-")</f>
        <v>0.27091747968660396</v>
      </c>
      <c r="H1630" s="1">
        <f t="shared" si="1062"/>
        <v>0.27746449207551854</v>
      </c>
      <c r="I1630" s="1">
        <f t="shared" si="1062"/>
        <v>0.29055680916998694</v>
      </c>
      <c r="J1630" s="1">
        <f t="shared" si="1062"/>
        <v>0.31301061618203047</v>
      </c>
      <c r="K1630" s="1">
        <f t="shared" si="1062"/>
        <v>0.3386730581731705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0.17445873125089895</v>
      </c>
      <c r="G1631" s="1">
        <f t="shared" ref="G1631:K1631" si="1063">IFERROR(G1621/G1596,"-")</f>
        <v>0.17533496696113149</v>
      </c>
      <c r="H1631" s="1">
        <f t="shared" si="1063"/>
        <v>0.17566355322135746</v>
      </c>
      <c r="I1631" s="1">
        <f t="shared" si="1063"/>
        <v>0.18550517009926401</v>
      </c>
      <c r="J1631" s="1">
        <f t="shared" si="1063"/>
        <v>0.19972321070979704</v>
      </c>
      <c r="K1631" s="1">
        <f t="shared" si="1063"/>
        <v>0.21824761946634019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8.1953661871669831E-2</v>
      </c>
      <c r="G1634" s="1">
        <f t="shared" ref="G1634:K1634" si="1066">IFERROR(G1624/G1609,"-")</f>
        <v>8.3996210615660247E-2</v>
      </c>
      <c r="H1634" s="1">
        <f t="shared" si="1066"/>
        <v>8.7060033731646003E-2</v>
      </c>
      <c r="I1634" s="1">
        <f t="shared" si="1066"/>
        <v>8.7060033731646003E-2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0.11870351496053494</v>
      </c>
      <c r="G1635" s="1">
        <f t="shared" ref="G1635:K1635" si="1067">IFERROR(G1625/G1610,"-")</f>
        <v>0.11870351496053487</v>
      </c>
      <c r="H1635" s="1">
        <f t="shared" si="1067"/>
        <v>0.11870351496053508</v>
      </c>
      <c r="I1635" s="1">
        <f t="shared" si="1067"/>
        <v>0.11870351496053498</v>
      </c>
      <c r="J1635" s="1">
        <f t="shared" si="1067"/>
        <v>0.11870351496053497</v>
      </c>
      <c r="K1635" s="1">
        <f t="shared" si="1067"/>
        <v>0.11870351496053495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0.16346685209675799</v>
      </c>
      <c r="H1636" s="1">
        <f t="shared" si="1068"/>
        <v>0.16346685209675788</v>
      </c>
      <c r="I1636" s="1">
        <f t="shared" si="1068"/>
        <v>0.16346685209675793</v>
      </c>
      <c r="J1636" s="1">
        <f t="shared" si="1068"/>
        <v>0.16346685209675799</v>
      </c>
      <c r="K1636" s="1">
        <f t="shared" si="1068"/>
        <v>0.16346685209675804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0.10322365358776006</v>
      </c>
      <c r="G1637" s="1">
        <f t="shared" ref="G1637:K1637" si="1069">IFERROR(G1627/G1617,"-")</f>
        <v>0.1041244197108971</v>
      </c>
      <c r="H1637" s="1">
        <f t="shared" si="1069"/>
        <v>0.10602949960534831</v>
      </c>
      <c r="I1637" s="1">
        <f t="shared" si="1069"/>
        <v>0.11012545885285276</v>
      </c>
      <c r="J1637" s="1">
        <f t="shared" si="1069"/>
        <v>0.11915915440872682</v>
      </c>
      <c r="K1637" s="1">
        <f t="shared" si="1069"/>
        <v>0.12895838049700342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28.742154575617665</v>
      </c>
      <c r="G1638" s="1">
        <f t="shared" ref="G1638:K1638" si="1070">G1639+G1643+G1647+G1653</f>
        <v>26.63980906579954</v>
      </c>
      <c r="H1638" s="1">
        <f t="shared" si="1070"/>
        <v>20.882886688566884</v>
      </c>
      <c r="I1638" s="1">
        <f t="shared" si="1070"/>
        <v>19.792222127992694</v>
      </c>
      <c r="J1638" s="1">
        <f t="shared" si="1070"/>
        <v>28.085798122008505</v>
      </c>
      <c r="K1638" s="1">
        <f t="shared" si="1070"/>
        <v>28.980590963691757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9.2074038583573561</v>
      </c>
      <c r="G1639" s="1">
        <f t="shared" ref="G1639:K1639" si="1073">SUM(G1640:G1642)</f>
        <v>10.327067569449952</v>
      </c>
      <c r="H1639" s="1">
        <f t="shared" si="1073"/>
        <v>10.783378040042569</v>
      </c>
      <c r="I1639" s="1">
        <f t="shared" si="1073"/>
        <v>11.43596111487021</v>
      </c>
      <c r="J1639" s="1">
        <f t="shared" si="1073"/>
        <v>11.737159563864354</v>
      </c>
      <c r="K1639" s="1">
        <f t="shared" si="1073"/>
        <v>12.633170879966297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8.7113334338377602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9.7085389735824759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10.451752655300602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1.5026838452564109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1.5910000430084654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1.7453457253676232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1.89449771085009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2.0286205814829259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2.1814182158210498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0.83016208959056292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0.83013086237059386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0.83012997018236023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8.7989519193157272E-9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8.8446440923346726E-9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1.5151606569535963E-3</v>
      </c>
      <c r="J1643" s="1">
        <f t="shared" si="1075"/>
        <v>2.3038766797840188E-3</v>
      </c>
      <c r="K1643" s="1">
        <f t="shared" si="1075"/>
        <v>2.5892728719933665E-3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7.2713352694433033E-4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1.1013482862140926E-3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1.0899178282095989E-3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7.8063938663802972E-4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1.2025162476494956E-3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1.4993428474243734E-3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7.3877433712362124E-6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1.2145920431074215E-8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1.2196359394400479E-8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1.4041830685770757E-4</v>
      </c>
      <c r="H1647" s="1">
        <f t="shared" si="1077"/>
        <v>1.1140988862981865E-3</v>
      </c>
      <c r="I1647" s="1">
        <f t="shared" si="1077"/>
        <v>9.2288281296557168E-4</v>
      </c>
      <c r="J1647" s="1">
        <f t="shared" si="1077"/>
        <v>1.5409244804578299E-3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1.6634616083300335</v>
      </c>
      <c r="G1648" s="1">
        <f t="shared" ref="G1648:K1648" si="1079">G1647-G1649</f>
        <v>1.3272948784952309E-4</v>
      </c>
      <c r="H1648" s="1">
        <f t="shared" si="1079"/>
        <v>1.053078815450179E-3</v>
      </c>
      <c r="I1648" s="1">
        <f t="shared" si="1079"/>
        <v>8.7227648894016348E-4</v>
      </c>
      <c r="J1648" s="1">
        <f t="shared" si="1079"/>
        <v>8.0051492843436574E-4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9.6346155398324557E-2</v>
      </c>
      <c r="G1649" s="1">
        <f t="shared" ref="G1649:K1649" si="1080">SUM(G1650:G1651)</f>
        <v>7.6888190081844832E-6</v>
      </c>
      <c r="H1649" s="1">
        <f t="shared" si="1080"/>
        <v>6.1020070848007625E-5</v>
      </c>
      <c r="I1649" s="1">
        <f t="shared" si="1080"/>
        <v>5.0606324025408199E-5</v>
      </c>
      <c r="J1649" s="1">
        <f t="shared" si="1080"/>
        <v>7.4040955202346419E-4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9.6346155398324557E-2</v>
      </c>
      <c r="G1650" s="1">
        <f>[1]Transport!C$25/SUM([1]Transport!C$21,[1]Transport!C$25)*G1647*(G$34+G$598)/(G$34+G$598+G$37)</f>
        <v>7.6888190081844832E-6</v>
      </c>
      <c r="H1650" s="1">
        <f>[1]Transport!D$25/SUM([1]Transport!D$21,[1]Transport!D$25)*H1647*(H$34+H$598)/(H$34+H$598+H$37)</f>
        <v>6.1020070848007625E-5</v>
      </c>
      <c r="I1650" s="1">
        <f>[1]Transport!E$25/SUM([1]Transport!E$21,[1]Transport!E$25)*I1647*(I$34+I$598)/(I$34+I$598+I$37)</f>
        <v>5.0606324025408199E-5</v>
      </c>
      <c r="J1650" s="1">
        <f>[1]Transport!F$25/SUM([1]Transport!F$21,[1]Transport!F$25)*J1647*(J$34+J$598)/(J$34+J$598+J$37)</f>
        <v>6.4878184527675264E-4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9.1627706746711537E-5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1.4041830685770757E-4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1.1140988862981865E-3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9.2288281296557168E-4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1.5409244804578299E-3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17.774942953531951</v>
      </c>
      <c r="G1653" s="1">
        <f t="shared" ref="G1653:K1653" si="1081">SUM(G1658:G1660)</f>
        <v>16.312601078042729</v>
      </c>
      <c r="H1653" s="1">
        <f t="shared" si="1081"/>
        <v>10.098394549638018</v>
      </c>
      <c r="I1653" s="1">
        <f t="shared" si="1081"/>
        <v>8.3538229696525672</v>
      </c>
      <c r="J1653" s="1">
        <f t="shared" si="1081"/>
        <v>16.344793756983908</v>
      </c>
      <c r="K1653" s="1">
        <f t="shared" si="1081"/>
        <v>16.344830810853466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17.335699057995694</v>
      </c>
      <c r="G1654" s="1">
        <f t="shared" ref="G1654:K1654" si="1082">G1653-G1655</f>
        <v>15.878644154546077</v>
      </c>
      <c r="H1654" s="1">
        <f t="shared" si="1082"/>
        <v>9.768074960366194</v>
      </c>
      <c r="I1654" s="1">
        <f t="shared" si="1082"/>
        <v>7.9842953779561112</v>
      </c>
      <c r="J1654" s="1">
        <f t="shared" si="1082"/>
        <v>13.866872862638331</v>
      </c>
      <c r="K1654" s="1">
        <f t="shared" si="1082"/>
        <v>-1.7511711124762535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0.43924389553625931</v>
      </c>
      <c r="G1655" s="1">
        <f t="shared" ref="G1655:K1655" si="1083">SUM(G1656:G1657)</f>
        <v>0.43395692349665249</v>
      </c>
      <c r="H1655" s="1">
        <f t="shared" si="1083"/>
        <v>0.3303195892718242</v>
      </c>
      <c r="I1655" s="1">
        <f t="shared" si="1083"/>
        <v>0.36952759169645638</v>
      </c>
      <c r="J1655" s="1">
        <f t="shared" si="1083"/>
        <v>2.4779208943455768</v>
      </c>
      <c r="K1655" s="1">
        <f t="shared" si="1083"/>
        <v>18.09600192332972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0.43924389553625931</v>
      </c>
      <c r="G1656" s="1">
        <f>[1]Transport!C$26/SUM([1]Transport!C$22,[1]Transport!C$26)*G1653*(G$33+G$580)/(G$33+G$580+G$36)</f>
        <v>0.43395692349665249</v>
      </c>
      <c r="H1656" s="1">
        <f>[1]Transport!D$26/SUM([1]Transport!D$22,[1]Transport!D$26)*H1653*(H$33+H$580)/(H$33+H$580+H$36)</f>
        <v>0.3303195892718242</v>
      </c>
      <c r="I1656" s="1">
        <f>[1]Transport!E$26/SUM([1]Transport!E$22,[1]Transport!E$26)*I1653*(I$33+I$580)/(I$33+I$580+I$36)</f>
        <v>0.36952759169645638</v>
      </c>
      <c r="J1656" s="1">
        <f>[1]Transport!F$26/SUM([1]Transport!F$22,[1]Transport!F$26)*J1653*(J$33+J$580)/(J$33+J$580+J$36)</f>
        <v>1.1199703442098639</v>
      </c>
      <c r="K1656" s="1">
        <f>[1]Transport!G$26/SUM([1]Transport!G$22,[1]Transport!G$26)*K1653*(K$33+K$580)/(K$33+K$580+K$36)</f>
        <v>1.8599184820490355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1.357950550135713</v>
      </c>
      <c r="K1657" s="1">
        <f>(K$36+K$716)/([1]Transport!G$22+[1]Transport!G$26)*K1653</f>
        <v>16.236083441280684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0.3945451471972406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0.27476802628875668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4.9632697105172641E-3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3.7376723522088372E-3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2.9050292032811033E-3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1.5288327995854427E-3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16.037833051753971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10.093431279927501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8.3500852973003585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16.341888727780628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16.34330197805388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0.22015840861086416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0.2450058769629169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0.26338001666615385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2.5100879366736922E-2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2.6576115979482243E-2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2.9154311230535131E-2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3.1645750801621915E-2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3.3886143554031391E-2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3.6438480161063685E-2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2.04833472105499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2.0482576712839702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2.0482554699064899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2.1710457453094299E-8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2.1823197923478001E-8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1.2044014496838266E-5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1.9760262980256811E-5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2.1057296778156058E-5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6.7600608691890155E-6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8.7746083327589406E-6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8.8972501296065359E-6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1.3249757133195499E-5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2.17834442513831E-8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2.18739054356096E-8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1.27276876135402E-4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1.00983289947838E-3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8.3651230456965495E-4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1.3967128547702999E-3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1.599120633263081E-3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1.1136551122745539E-3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2.0116498856770978E-5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1.5149062208097823E-5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1.1774298004167947E-5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6.1964722972609409E-6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15.8497057441592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9.9750331119856703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8.2521369610071904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16.150194780259898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16.151591452796801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2.527264170094725E-2</v>
      </c>
      <c r="J1673" s="7">
        <f t="shared" si="1087"/>
        <v>2.5236122307341277E-2</v>
      </c>
      <c r="K1673" s="7">
        <f t="shared" si="1087"/>
        <v>2.5199602913735315E-2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1.67040322194013E-2</v>
      </c>
      <c r="G1674" s="7">
        <f t="shared" ref="G1674:K1674" si="1088">IFERROR(G1663/G1641,"-")</f>
        <v>1.6704032219401289E-2</v>
      </c>
      <c r="H1674" s="7">
        <f t="shared" si="1088"/>
        <v>1.670403221940131E-2</v>
      </c>
      <c r="I1674" s="7">
        <f t="shared" si="1088"/>
        <v>1.6704032219401303E-2</v>
      </c>
      <c r="J1674" s="7">
        <f t="shared" si="1088"/>
        <v>1.67040322194013E-2</v>
      </c>
      <c r="K1674" s="7">
        <f t="shared" si="1088"/>
        <v>1.6704032219401286E-2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2.467391304347843</v>
      </c>
      <c r="H1675">
        <f t="shared" si="1089"/>
        <v>2.4673913043478319</v>
      </c>
      <c r="I1675">
        <f t="shared" si="1089"/>
        <v>2.467391304347843</v>
      </c>
      <c r="J1675">
        <f t="shared" si="1089"/>
        <v>2.4673913043478328</v>
      </c>
      <c r="K1675">
        <f t="shared" si="1089"/>
        <v>2.4673913043478328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1.6563690230942084E-2</v>
      </c>
      <c r="J1676">
        <f t="shared" si="1090"/>
        <v>1.7941883805152249E-2</v>
      </c>
      <c r="K1676">
        <f t="shared" si="1090"/>
        <v>1.9320077379362394E-2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8.6596461630029826E-3</v>
      </c>
      <c r="J1677">
        <f t="shared" si="1091"/>
        <v>7.2968729943651677E-3</v>
      </c>
      <c r="K1677">
        <f t="shared" si="1091"/>
        <v>5.9340998257273589E-3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1.7934782608695812</v>
      </c>
      <c r="J1678">
        <f t="shared" si="1092"/>
        <v>1.793478260869565</v>
      </c>
      <c r="K1678">
        <f t="shared" si="1092"/>
        <v>1.793478260869569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0.90641226905247907</v>
      </c>
      <c r="H1679" s="4">
        <f t="shared" si="1093"/>
        <v>0.90641226905247985</v>
      </c>
      <c r="I1679" s="4">
        <f t="shared" si="1093"/>
        <v>0.90641226905247529</v>
      </c>
      <c r="J1679" s="4">
        <f t="shared" si="1093"/>
        <v>0.90641226905248284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4.0530738867855095E-3</v>
      </c>
      <c r="G1681" s="1">
        <f t="shared" si="1094"/>
        <v>4.0530738867855087E-3</v>
      </c>
      <c r="H1681">
        <f t="shared" si="1094"/>
        <v>4.0530738867855052E-3</v>
      </c>
      <c r="I1681">
        <f t="shared" si="1094"/>
        <v>4.053073886785513E-3</v>
      </c>
      <c r="J1681">
        <f t="shared" si="1094"/>
        <v>4.0530738867855078E-3</v>
      </c>
      <c r="K1681">
        <f t="shared" si="1094"/>
        <v>4.0530738867855087E-3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0.98826978015124078</v>
      </c>
      <c r="H1682" s="4">
        <f t="shared" si="1094"/>
        <v>0.988269780151247</v>
      </c>
      <c r="I1682" s="4">
        <f t="shared" si="1094"/>
        <v>0.98826978015124767</v>
      </c>
      <c r="J1682" s="4">
        <f t="shared" si="1094"/>
        <v>0.98826978015124678</v>
      </c>
      <c r="K1682" s="4">
        <f t="shared" si="1094"/>
        <v>0.98826978015125022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34.650568588576263</v>
      </c>
      <c r="G1683" s="3">
        <f t="shared" ref="G1683:K1683" si="1095">SUM(G1684:G1686,G1689:G1691,-G1696)</f>
        <v>32.500324752774134</v>
      </c>
      <c r="H1683" s="3">
        <f t="shared" si="1095"/>
        <v>29.971442445037312</v>
      </c>
      <c r="I1683" s="3">
        <f t="shared" si="1095"/>
        <v>24.231697955494536</v>
      </c>
      <c r="J1683" s="3">
        <f t="shared" si="1095"/>
        <v>13.967080903552262</v>
      </c>
      <c r="K1683" s="3">
        <f t="shared" si="1095"/>
        <v>-1.962994551026455E-4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2.5913254877620058</v>
      </c>
      <c r="G1684" s="1">
        <f>[1]Summary!C53+[1]Summary!C59</f>
        <v>2.4945243090620188</v>
      </c>
      <c r="H1684" s="1">
        <f>[1]Summary!D53+[1]Summary!D59</f>
        <v>2.4089331440230084</v>
      </c>
      <c r="I1684" s="1">
        <f>[1]Summary!E53+[1]Summary!E59</f>
        <v>2.2729034881480641</v>
      </c>
      <c r="J1684" s="1">
        <f>[1]Summary!F53+[1]Summary!F59</f>
        <v>0.52920043685196005</v>
      </c>
      <c r="K1684" s="1">
        <f>[1]Summary!G53+[1]Summary!G59</f>
        <v>-2.9406607947283261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-5.2275965336461352E-3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6.5007021898804087</v>
      </c>
      <c r="G1686" s="1">
        <f>[1]Summary!C55+[1]Summary!C60</f>
        <v>5.9906259493305516</v>
      </c>
      <c r="H1686" s="1">
        <f>[1]Summary!D55+[1]Summary!D60</f>
        <v>5.5406075109851702</v>
      </c>
      <c r="I1686" s="1">
        <f>[1]Summary!E55+[1]Summary!E60</f>
        <v>4.8580044895207166</v>
      </c>
      <c r="J1686" s="1">
        <f>[1]Summary!F55+[1]Summary!F60</f>
        <v>3.5484676719086026</v>
      </c>
      <c r="K1686" s="1">
        <f>[1]Summary!G55+[1]Summary!G60</f>
        <v>-0.21982782395108602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4.4113553893957693</v>
      </c>
      <c r="G1687" s="1">
        <f t="shared" ref="G1687:K1687" si="1100">G1686-G1688</f>
        <v>3.8796127794564712</v>
      </c>
      <c r="H1687" s="1">
        <f t="shared" si="1100"/>
        <v>3.4383380399239103</v>
      </c>
      <c r="I1687" s="1">
        <f t="shared" si="1100"/>
        <v>2.7643474222844868</v>
      </c>
      <c r="J1687" s="1">
        <f t="shared" si="1100"/>
        <v>1.4727041963884893</v>
      </c>
      <c r="K1687" s="1">
        <f t="shared" si="1100"/>
        <v>-1.2517022209059159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2.0936570672362298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2.0757634755201133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1.0318743969548299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3.7977247409419301</v>
      </c>
      <c r="G1689" s="1">
        <f>[1]Summary!C56</f>
        <v>3.4065452590397198</v>
      </c>
      <c r="H1689" s="1">
        <f>[1]Summary!D56</f>
        <v>3.5399425571530001</v>
      </c>
      <c r="I1689" s="1">
        <f>[1]Summary!E56</f>
        <v>3.13194991980582</v>
      </c>
      <c r="J1689" s="1">
        <f>[1]Summary!F56</f>
        <v>2.0892784289616659</v>
      </c>
      <c r="K1689" s="1">
        <f>[1]Summary!G56</f>
        <v>0.8929157611064622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7.195747625097729</v>
      </c>
      <c r="G1690" s="1">
        <f>[1]Summary!C57</f>
        <v>6.5872550013652251</v>
      </c>
      <c r="H1690" s="1">
        <f>[1]Summary!D57</f>
        <v>6.0476985186364765</v>
      </c>
      <c r="I1690" s="1">
        <f>[1]Summary!E57</f>
        <v>5.7909446465785877</v>
      </c>
      <c r="J1690" s="1">
        <f>[1]Summary!F57</f>
        <v>4.2262576818541397</v>
      </c>
      <c r="K1690" s="1">
        <f>[1]Summary!G57</f>
        <v>1.3460967810824165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14.565068544894189</v>
      </c>
      <c r="G1691" s="1">
        <f>[1]Summary!C58</f>
        <v>14.021374233976621</v>
      </c>
      <c r="H1691" s="1">
        <f>[1]Summary!D58</f>
        <v>12.434260714239658</v>
      </c>
      <c r="I1691" s="1">
        <f>[1]Summary!E58</f>
        <v>8.177895411441348</v>
      </c>
      <c r="J1691" s="1">
        <f>[1]Summary!F58</f>
        <v>3.5739326877356752</v>
      </c>
      <c r="K1691" s="1">
        <f>[1]Summary!G58</f>
        <v>0.92701354998994479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1.7661540263062536</v>
      </c>
      <c r="K1692" s="1">
        <f>-[1]Summary!G59</f>
        <v>5.2589382755557565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0.36141564892234124</v>
      </c>
      <c r="K1693" s="1">
        <f>-[1]Summary!G60</f>
        <v>3.4247765867066682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4.8439752610315301E-3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3.1908380406946667E-4</v>
      </c>
      <c r="K1695" s="1">
        <f>-[1]Summary!G62</f>
        <v>3.8362127261460543E-4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5.6003759783133766E-5</v>
      </c>
      <c r="K1696" s="1">
        <f>-[1]Summary!G63</f>
        <v>5.0617642086787777E-4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2.1277115091397234</v>
      </c>
      <c r="K1697" s="3">
        <f t="shared" si="1101"/>
        <v>8.6892440290505935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0.83333200445390176</v>
      </c>
      <c r="K1698" s="1">
        <f>[1]Summary!C$77</f>
        <v>1.9047613749391896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0.3056272954249652</v>
      </c>
      <c r="K1699" s="1">
        <f>[1]Summary!C$78</f>
        <v>0.80197251954330817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0.9887522092608565</v>
      </c>
      <c r="K1700" s="1">
        <f>[1]Summary!C$79</f>
        <v>5.9825101345680958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4.5003764473598506E-4</v>
      </c>
      <c r="K1702" s="1">
        <f t="shared" si="1105"/>
        <v>3.686872877964046E-3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7.7658546899278896E-5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4.6062054298976878E-4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3.7237909783670618E-4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3.2262523349742772E-3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5.6003759783133766E-5</v>
      </c>
      <c r="K1705" s="1">
        <f t="shared" si="1106"/>
        <v>5.0617642086787777E-4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963.06320029104188</v>
      </c>
      <c r="G1706" s="3">
        <f t="shared" ref="G1706:K1706" si="1107">SUM(G1707:G1708,G1725,G1734:G1735,G1736,G1737,G1742,G1745,,G1750:G1753,G1746)</f>
        <v>959.96376800298947</v>
      </c>
      <c r="H1706" s="3">
        <f t="shared" si="1107"/>
        <v>895.8850316263854</v>
      </c>
      <c r="I1706" s="3">
        <f t="shared" si="1107"/>
        <v>855.82492548101231</v>
      </c>
      <c r="J1706" s="3">
        <f t="shared" si="1107"/>
        <v>722.71982077463099</v>
      </c>
      <c r="K1706" s="3">
        <f t="shared" si="1107"/>
        <v>640.37114212853646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3.6600176779230651</v>
      </c>
      <c r="G1707" s="1">
        <f t="shared" ref="G1707:K1707" si="1109">G21</f>
        <v>3.5647281963088813</v>
      </c>
      <c r="H1707" s="1">
        <f t="shared" si="1109"/>
        <v>7.3609440074304158E-2</v>
      </c>
      <c r="I1707" s="1">
        <f t="shared" si="1109"/>
        <v>1.3373031066276918E-2</v>
      </c>
      <c r="J1707" s="1">
        <f t="shared" si="1109"/>
        <v>7.6935207567781364E-3</v>
      </c>
      <c r="K1707" s="1">
        <f t="shared" si="1109"/>
        <v>2.23394038220556E-3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311.32424123900523</v>
      </c>
      <c r="G1708" s="1">
        <f t="shared" si="1113"/>
        <v>288.91144566027248</v>
      </c>
      <c r="H1708" s="1">
        <f t="shared" si="1113"/>
        <v>251.31420653243563</v>
      </c>
      <c r="I1708" s="1">
        <f t="shared" si="1113"/>
        <v>180.51635592692693</v>
      </c>
      <c r="J1708" s="1">
        <f t="shared" si="1113"/>
        <v>86.67494622572039</v>
      </c>
      <c r="K1708" s="1">
        <f t="shared" si="1113"/>
        <v>22.242322400151867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304.28622795153268</v>
      </c>
      <c r="G1709" s="1">
        <f t="shared" si="1113"/>
        <v>281.52418334300154</v>
      </c>
      <c r="H1709" s="1">
        <f t="shared" si="1113"/>
        <v>244.57144650965685</v>
      </c>
      <c r="I1709" s="1">
        <f t="shared" si="1113"/>
        <v>174.8496031589919</v>
      </c>
      <c r="J1709" s="1">
        <f t="shared" si="1113"/>
        <v>78.381680364899978</v>
      </c>
      <c r="K1709" s="1">
        <f t="shared" si="1113"/>
        <v>0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101.94429706986604</v>
      </c>
      <c r="G1710" s="1">
        <f t="shared" si="1113"/>
        <v>90.983646564171892</v>
      </c>
      <c r="H1710" s="1">
        <f t="shared" si="1113"/>
        <v>80.005189513364144</v>
      </c>
      <c r="I1710" s="1">
        <f t="shared" si="1113"/>
        <v>69.130952295624965</v>
      </c>
      <c r="J1710" s="1">
        <f t="shared" si="1113"/>
        <v>34.985784858896324</v>
      </c>
      <c r="K1710" s="1">
        <f t="shared" si="1113"/>
        <v>0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2.7763780173150447</v>
      </c>
      <c r="G1711" s="1">
        <f t="shared" si="1113"/>
        <v>4.1413309748537805E-3</v>
      </c>
      <c r="H1711" s="1">
        <f t="shared" si="1113"/>
        <v>9.905369205339621E-3</v>
      </c>
      <c r="I1711" s="1">
        <f t="shared" si="1113"/>
        <v>5.9295116143430636E-3</v>
      </c>
      <c r="J1711" s="1">
        <f t="shared" si="1113"/>
        <v>9.5988184957003699E-3</v>
      </c>
      <c r="K1711" s="1">
        <f t="shared" si="1113"/>
        <v>0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119.00971094351624</v>
      </c>
      <c r="G1712" s="1">
        <f t="shared" si="1113"/>
        <v>110.32958031603118</v>
      </c>
      <c r="H1712" s="1">
        <f t="shared" si="1113"/>
        <v>89.16602049260996</v>
      </c>
      <c r="I1712" s="1">
        <f t="shared" si="1113"/>
        <v>61.83075655640792</v>
      </c>
      <c r="J1712" s="1">
        <f t="shared" si="1113"/>
        <v>36.160584506356962</v>
      </c>
      <c r="K1712" s="1">
        <f t="shared" si="1113"/>
        <v>0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79.446456554456205</v>
      </c>
      <c r="G1713" s="1">
        <f t="shared" si="1113"/>
        <v>78.80160024826985</v>
      </c>
      <c r="H1713" s="1">
        <f t="shared" si="1113"/>
        <v>73.541371975161724</v>
      </c>
      <c r="I1713" s="1">
        <f t="shared" si="1113"/>
        <v>41.447109547735657</v>
      </c>
      <c r="J1713" s="1">
        <f t="shared" si="1113"/>
        <v>5.6416872348539755</v>
      </c>
      <c r="K1713" s="1">
        <f t="shared" si="1113"/>
        <v>0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2.4348552476090308</v>
      </c>
      <c r="J1714" s="1">
        <f t="shared" si="1113"/>
        <v>1.5840249462970015</v>
      </c>
      <c r="K1714" s="1">
        <f t="shared" si="1113"/>
        <v>0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7.0380132874725518</v>
      </c>
      <c r="G1715" s="1">
        <f t="shared" si="1113"/>
        <v>7.38726231727094</v>
      </c>
      <c r="H1715" s="1">
        <f t="shared" si="1113"/>
        <v>6.7427600227787865</v>
      </c>
      <c r="I1715" s="1">
        <f t="shared" si="1113"/>
        <v>5.6667527679350478</v>
      </c>
      <c r="J1715" s="1">
        <f t="shared" si="1113"/>
        <v>8.2932658608204068</v>
      </c>
      <c r="K1715" s="1">
        <f t="shared" si="1113"/>
        <v>22.242322400151867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2.6038613668855617</v>
      </c>
      <c r="G1716" s="1">
        <f t="shared" si="1113"/>
        <v>2.8240632721294099</v>
      </c>
      <c r="H1716" s="1">
        <f t="shared" si="1113"/>
        <v>2.4927675296830065</v>
      </c>
      <c r="I1716" s="1">
        <f t="shared" si="1113"/>
        <v>3.2627881970526134</v>
      </c>
      <c r="J1716" s="1">
        <f t="shared" si="1113"/>
        <v>3.408195667114446</v>
      </c>
      <c r="K1716" s="1">
        <f t="shared" si="1113"/>
        <v>17.8758769336557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4.4341519205869906</v>
      </c>
      <c r="G1717" s="1">
        <f t="shared" si="1113"/>
        <v>4.5631990451415305</v>
      </c>
      <c r="H1717" s="1">
        <f t="shared" si="1113"/>
        <v>4.24999249309578</v>
      </c>
      <c r="I1717" s="1">
        <f t="shared" si="1113"/>
        <v>2.403964570882434</v>
      </c>
      <c r="J1717" s="1">
        <f t="shared" si="1113"/>
        <v>4.8850701937059604</v>
      </c>
      <c r="K1717" s="1">
        <f t="shared" si="1113"/>
        <v>4.3664454664961676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7.0380132874725518</v>
      </c>
      <c r="G1718" s="1">
        <f t="shared" si="1113"/>
        <v>7.38726231727094</v>
      </c>
      <c r="H1718" s="1">
        <f t="shared" si="1113"/>
        <v>6.7427600227787865</v>
      </c>
      <c r="I1718" s="1">
        <f t="shared" si="1113"/>
        <v>5.6667527679350478</v>
      </c>
      <c r="J1718" s="1">
        <f t="shared" si="1113"/>
        <v>7.8259872421941434</v>
      </c>
      <c r="K1718" s="1">
        <f t="shared" si="1113"/>
        <v>7.7746411336106132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2.6038613668855617</v>
      </c>
      <c r="G1719" s="1">
        <f t="shared" si="1113"/>
        <v>2.8240632721294099</v>
      </c>
      <c r="H1719" s="1">
        <f t="shared" si="1113"/>
        <v>2.4927675296830065</v>
      </c>
      <c r="I1719" s="1">
        <f t="shared" si="1113"/>
        <v>3.2627881970526134</v>
      </c>
      <c r="J1719" s="1">
        <f t="shared" si="1113"/>
        <v>3.2627881970526134</v>
      </c>
      <c r="K1719" s="1">
        <f t="shared" si="1113"/>
        <v>3.408195667114446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4.4341519205869906</v>
      </c>
      <c r="G1720" s="1">
        <f t="shared" si="1113"/>
        <v>4.5631990451415305</v>
      </c>
      <c r="H1720" s="1">
        <f t="shared" si="1113"/>
        <v>4.24999249309578</v>
      </c>
      <c r="I1720" s="1">
        <f t="shared" si="1113"/>
        <v>2.403964570882434</v>
      </c>
      <c r="J1720" s="1">
        <f t="shared" si="1113"/>
        <v>4.5631990451415305</v>
      </c>
      <c r="K1720" s="1">
        <f t="shared" si="1113"/>
        <v>4.3664454664961676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0.46727861862626252</v>
      </c>
      <c r="K1721" s="1">
        <f t="shared" si="1113"/>
        <v>14.467681266541254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0.14540747006183263</v>
      </c>
      <c r="K1722" s="1">
        <f t="shared" si="1113"/>
        <v>14.467681266541254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0.32187114856442989</v>
      </c>
      <c r="K1723" s="1">
        <f t="shared" si="1113"/>
        <v>0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117.79555893118474</v>
      </c>
      <c r="G1725" s="1">
        <f t="shared" si="1113"/>
        <v>107.23650832585341</v>
      </c>
      <c r="H1725" s="1">
        <f t="shared" si="1113"/>
        <v>117.75061423294406</v>
      </c>
      <c r="I1725" s="1">
        <f t="shared" si="1113"/>
        <v>111.14871779242331</v>
      </c>
      <c r="J1725" s="1">
        <f t="shared" si="1113"/>
        <v>91.387427688524753</v>
      </c>
      <c r="K1725" s="1">
        <f t="shared" si="1113"/>
        <v>57.830717890107564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117.79555893118474</v>
      </c>
      <c r="G1726" s="1">
        <f t="shared" si="1113"/>
        <v>106.72000373476344</v>
      </c>
      <c r="H1726" s="1">
        <f t="shared" si="1113"/>
        <v>116.58347085121413</v>
      </c>
      <c r="I1726" s="1">
        <f t="shared" si="1113"/>
        <v>106.79207129934407</v>
      </c>
      <c r="J1726" s="1">
        <f t="shared" si="1113"/>
        <v>83.171074475329604</v>
      </c>
      <c r="K1726" s="1">
        <f t="shared" si="1113"/>
        <v>44.717789969021517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117.79555893118474</v>
      </c>
      <c r="G1727" s="1">
        <f t="shared" si="1113"/>
        <v>106.72000373476344</v>
      </c>
      <c r="H1727" s="1">
        <f t="shared" si="1113"/>
        <v>116.58347085121413</v>
      </c>
      <c r="I1727" s="1">
        <f t="shared" si="1113"/>
        <v>106.78172476605427</v>
      </c>
      <c r="J1727" s="1">
        <f t="shared" si="1113"/>
        <v>83.158976139667615</v>
      </c>
      <c r="K1727" s="1">
        <f t="shared" si="1113"/>
        <v>44.713105955678586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1.0346533289801698E-2</v>
      </c>
      <c r="J1728" s="1">
        <f t="shared" si="1113"/>
        <v>1.2098335661983128E-2</v>
      </c>
      <c r="K1728" s="1">
        <f t="shared" si="1113"/>
        <v>4.6840133429347768E-3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0.51650459108996649</v>
      </c>
      <c r="H1729" s="1">
        <f t="shared" si="1113"/>
        <v>1.1671433817299257</v>
      </c>
      <c r="I1729" s="1">
        <f t="shared" si="1113"/>
        <v>4.356646493079241</v>
      </c>
      <c r="J1729" s="1">
        <f t="shared" si="1113"/>
        <v>8.216353213195152</v>
      </c>
      <c r="K1729" s="1">
        <f t="shared" si="1113"/>
        <v>13.112927921086044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0.51650459108996649</v>
      </c>
      <c r="H1730" s="1">
        <f t="shared" si="1113"/>
        <v>1.1671433817299257</v>
      </c>
      <c r="I1730" s="1">
        <f t="shared" si="1113"/>
        <v>4.356646493079241</v>
      </c>
      <c r="J1730" s="1">
        <f t="shared" si="1113"/>
        <v>4.356646493079241</v>
      </c>
      <c r="K1730" s="1">
        <f t="shared" si="1113"/>
        <v>8.216353213195152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0.51650459108996649</v>
      </c>
      <c r="H1731" s="1">
        <f t="shared" si="1113"/>
        <v>1.1671433817299257</v>
      </c>
      <c r="I1731" s="1">
        <f t="shared" si="1113"/>
        <v>4.356646493079241</v>
      </c>
      <c r="J1731" s="1">
        <f t="shared" si="1113"/>
        <v>4.356646493079241</v>
      </c>
      <c r="K1731" s="1">
        <f t="shared" si="1113"/>
        <v>8.216353213195152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3.859706720115911</v>
      </c>
      <c r="K1732" s="1">
        <f t="shared" si="1113"/>
        <v>4.8965747078908919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3.859706720115911</v>
      </c>
      <c r="K1733" s="1">
        <f t="shared" si="1113"/>
        <v>4.8965747078908919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250.94823257064652</v>
      </c>
      <c r="G1734" s="1">
        <f t="shared" si="1113"/>
        <v>253.29178226490106</v>
      </c>
      <c r="H1734" s="1">
        <f t="shared" si="1113"/>
        <v>196.76579856608333</v>
      </c>
      <c r="I1734" s="1">
        <f t="shared" si="1113"/>
        <v>204.4930290667134</v>
      </c>
      <c r="J1734" s="1">
        <f t="shared" si="1113"/>
        <v>98.945326968001169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-20.009999986184965</v>
      </c>
      <c r="G1735" s="1">
        <f t="shared" ref="G1735:K1735" si="1114">-G56+G49</f>
        <v>14.96770048885476</v>
      </c>
      <c r="H1735" s="1">
        <f t="shared" si="1114"/>
        <v>-4.3937399877956906</v>
      </c>
      <c r="I1735" s="1">
        <f t="shared" si="1114"/>
        <v>-5.0015192171982292</v>
      </c>
      <c r="J1735" s="1">
        <f t="shared" si="1114"/>
        <v>8.480950798834213</v>
      </c>
      <c r="K1735" s="1">
        <f t="shared" si="1114"/>
        <v>-2.2981892126459158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8.3557774183208746</v>
      </c>
      <c r="K1736" s="1">
        <f t="shared" si="1115"/>
        <v>8.3559627195396278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44.769956253355929</v>
      </c>
      <c r="G1737" s="1">
        <f t="shared" ref="G1737:K1737" si="1116">G3</f>
        <v>46.06479118708873</v>
      </c>
      <c r="H1737" s="1">
        <f t="shared" si="1116"/>
        <v>46.065652267913109</v>
      </c>
      <c r="I1737" s="1">
        <f t="shared" si="1116"/>
        <v>47.838496564258463</v>
      </c>
      <c r="J1737" s="1">
        <f t="shared" si="1116"/>
        <v>48.116502601634281</v>
      </c>
      <c r="K1737" s="1">
        <f t="shared" si="1116"/>
        <v>63.755791488620162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10.18233293053774</v>
      </c>
      <c r="G1738" s="1">
        <f t="shared" ref="G1738:K1738" si="1118">G4</f>
        <v>11.152943014830498</v>
      </c>
      <c r="H1738" s="1">
        <f t="shared" si="1118"/>
        <v>12.608858702238047</v>
      </c>
      <c r="I1738" s="1">
        <f t="shared" si="1118"/>
        <v>15.03539311812591</v>
      </c>
      <c r="J1738" s="1">
        <f t="shared" si="1118"/>
        <v>17.461923207418291</v>
      </c>
      <c r="K1738" s="1">
        <f t="shared" si="1118"/>
        <v>17.461950453047894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7.459209612239861</v>
      </c>
      <c r="G1739" s="1">
        <f t="shared" ref="G1739:K1739" si="1120">G5</f>
        <v>8.003032068528606</v>
      </c>
      <c r="H1739" s="1">
        <f t="shared" si="1120"/>
        <v>8.8187669062903886</v>
      </c>
      <c r="I1739" s="1">
        <f t="shared" si="1120"/>
        <v>10.178333574477691</v>
      </c>
      <c r="J1739" s="1">
        <f t="shared" si="1120"/>
        <v>10.230788323950195</v>
      </c>
      <c r="K1739" s="1">
        <f t="shared" si="1120"/>
        <v>7.6166022002766631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2.6225204589896007</v>
      </c>
      <c r="G1740" s="1">
        <f t="shared" ref="G1740:K1740" si="1122">G6</f>
        <v>3.2649912164710408</v>
      </c>
      <c r="H1740" s="1">
        <f t="shared" si="1122"/>
        <v>4.2287040769828543</v>
      </c>
      <c r="I1740" s="1">
        <f t="shared" si="1122"/>
        <v>5.8349041857786785</v>
      </c>
      <c r="J1740" s="1">
        <f t="shared" si="1122"/>
        <v>6.3806170414613046</v>
      </c>
      <c r="K1740" s="1">
        <f t="shared" si="1122"/>
        <v>4.2596995260914889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24.505893251588727</v>
      </c>
      <c r="G1741" s="1">
        <f t="shared" ref="G1741:K1741" si="1124">G7</f>
        <v>23.643824887258582</v>
      </c>
      <c r="H1741" s="1">
        <f t="shared" si="1124"/>
        <v>20.409322582401813</v>
      </c>
      <c r="I1741" s="1">
        <f t="shared" si="1124"/>
        <v>16.789865685876187</v>
      </c>
      <c r="J1741" s="1">
        <f t="shared" si="1124"/>
        <v>14.043174028804483</v>
      </c>
      <c r="K1741" s="1">
        <f t="shared" si="1124"/>
        <v>34.417539309204116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69.39308008627539</v>
      </c>
      <c r="G1742" s="1">
        <f t="shared" ref="G1742:K1742" si="1126">G8</f>
        <v>69.66350114314028</v>
      </c>
      <c r="H1742" s="1">
        <f t="shared" si="1126"/>
        <v>69.270599143831731</v>
      </c>
      <c r="I1742" s="1">
        <f t="shared" si="1126"/>
        <v>68.821131529186658</v>
      </c>
      <c r="J1742" s="1">
        <f t="shared" si="1126"/>
        <v>68.942116116135196</v>
      </c>
      <c r="K1742" s="1">
        <f t="shared" si="1126"/>
        <v>70.353531005338681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35.611905722618843</v>
      </c>
      <c r="G1743" s="1">
        <f t="shared" ref="G1743:K1743" si="1128">G9</f>
        <v>35.882394058637757</v>
      </c>
      <c r="H1743" s="1">
        <f t="shared" si="1128"/>
        <v>35.489493977498917</v>
      </c>
      <c r="I1743" s="1">
        <f t="shared" si="1128"/>
        <v>35.039980523691106</v>
      </c>
      <c r="J1743" s="1">
        <f t="shared" si="1128"/>
        <v>35.159516721465508</v>
      </c>
      <c r="K1743" s="1">
        <f t="shared" si="1128"/>
        <v>35.603201034020763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33.781174363656547</v>
      </c>
      <c r="G1744" s="1">
        <f t="shared" ref="G1744:K1744" si="1130">G10</f>
        <v>33.781107084502516</v>
      </c>
      <c r="H1744" s="1">
        <f t="shared" si="1130"/>
        <v>33.781105166332814</v>
      </c>
      <c r="I1744" s="1">
        <f t="shared" si="1130"/>
        <v>33.781151005495545</v>
      </c>
      <c r="J1744" s="1">
        <f t="shared" si="1130"/>
        <v>33.782599394669681</v>
      </c>
      <c r="K1744" s="1">
        <f t="shared" si="1130"/>
        <v>34.750329971317917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3.7980985185794487</v>
      </c>
      <c r="G1745" s="1">
        <f t="shared" ref="G1745:K1745" si="1132">G11</f>
        <v>11.343409170656656</v>
      </c>
      <c r="H1745" s="1">
        <f t="shared" si="1132"/>
        <v>15.007078259518499</v>
      </c>
      <c r="I1745" s="1">
        <f t="shared" si="1132"/>
        <v>16.076830816969238</v>
      </c>
      <c r="J1745" s="1">
        <f t="shared" si="1132"/>
        <v>16.154001048779897</v>
      </c>
      <c r="K1745" s="1">
        <f t="shared" si="1132"/>
        <v>26.999944804628925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149.43050496960552</v>
      </c>
      <c r="G1746" s="1">
        <f t="shared" ref="G1746:K1746" si="1134">G12</f>
        <v>125.63288357309223</v>
      </c>
      <c r="H1746" s="1">
        <f t="shared" si="1134"/>
        <v>141.17351814185449</v>
      </c>
      <c r="I1746" s="1">
        <f t="shared" si="1134"/>
        <v>150.49355170444576</v>
      </c>
      <c r="J1746" s="1">
        <f t="shared" si="1134"/>
        <v>151.75484980798819</v>
      </c>
      <c r="K1746" s="1">
        <f t="shared" si="1134"/>
        <v>152.64640908835298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66.745686222086832</v>
      </c>
      <c r="G1747" s="1">
        <f t="shared" ref="G1747:K1747" si="1136">G13</f>
        <v>49.798805900391031</v>
      </c>
      <c r="H1747" s="1">
        <f t="shared" si="1136"/>
        <v>68.516984599325454</v>
      </c>
      <c r="I1747" s="1">
        <f t="shared" si="1136"/>
        <v>70.214179508029574</v>
      </c>
      <c r="J1747" s="1">
        <f t="shared" si="1136"/>
        <v>72.534969185489231</v>
      </c>
      <c r="K1747" s="1">
        <f t="shared" si="1136"/>
        <v>69.178595620186883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66.632412490437474</v>
      </c>
      <c r="G1748" s="1">
        <f t="shared" ref="G1748:K1748" si="1138">G14</f>
        <v>55.764025743850809</v>
      </c>
      <c r="H1748" s="1">
        <f t="shared" si="1138"/>
        <v>65.568409559565453</v>
      </c>
      <c r="I1748" s="1">
        <f t="shared" si="1138"/>
        <v>64.485124365418102</v>
      </c>
      <c r="J1748" s="1">
        <f t="shared" si="1138"/>
        <v>62.778218571775682</v>
      </c>
      <c r="K1748" s="1">
        <f t="shared" si="1138"/>
        <v>66.134622601540201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16.052406257081206</v>
      </c>
      <c r="G1749" s="1">
        <f t="shared" ref="G1749:K1749" si="1140">G15</f>
        <v>20.07005192885039</v>
      </c>
      <c r="H1749" s="1">
        <f t="shared" si="1140"/>
        <v>7.0881239829636069</v>
      </c>
      <c r="I1749" s="1">
        <f t="shared" si="1140"/>
        <v>15.794247830998112</v>
      </c>
      <c r="J1749" s="1">
        <f t="shared" si="1140"/>
        <v>16.441662050723252</v>
      </c>
      <c r="K1749" s="1">
        <f t="shared" si="1140"/>
        <v>17.333190866625902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16.523634030170204</v>
      </c>
      <c r="H1750" s="1">
        <f t="shared" si="1142"/>
        <v>32.523316712796365</v>
      </c>
      <c r="I1750" s="1">
        <f t="shared" si="1142"/>
        <v>40.666208480874239</v>
      </c>
      <c r="J1750" s="1">
        <f t="shared" si="1142"/>
        <v>84.598808374354405</v>
      </c>
      <c r="K1750" s="1">
        <f t="shared" si="1142"/>
        <v>137.67066963423764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0.52403134045119815</v>
      </c>
      <c r="G1751" s="1">
        <f t="shared" ref="G1751:K1751" si="1144">G17</f>
        <v>0.5453241836159809</v>
      </c>
      <c r="H1751" s="1">
        <f t="shared" si="1144"/>
        <v>1.9631924203612472</v>
      </c>
      <c r="I1751" s="1">
        <f t="shared" si="1144"/>
        <v>5.5150649431784489</v>
      </c>
      <c r="J1751" s="1">
        <f t="shared" si="1144"/>
        <v>15.505449466991973</v>
      </c>
      <c r="K1751" s="1">
        <f t="shared" si="1144"/>
        <v>30.634904166466416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18.873033281126748</v>
      </c>
      <c r="G1752" s="1">
        <f t="shared" ref="G1752:K1752" si="1146">G18</f>
        <v>22.218059779034775</v>
      </c>
      <c r="H1752" s="1">
        <f t="shared" si="1146"/>
        <v>28.371185896368146</v>
      </c>
      <c r="I1752" s="1">
        <f t="shared" si="1146"/>
        <v>35.216455924481487</v>
      </c>
      <c r="J1752" s="1">
        <f t="shared" si="1146"/>
        <v>43.767686688746828</v>
      </c>
      <c r="K1752" s="1">
        <f t="shared" si="1146"/>
        <v>72.135212939842575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2.7228917686168298E-2</v>
      </c>
      <c r="J1753" s="1">
        <f t="shared" si="1148"/>
        <v>2.82840498419435E-2</v>
      </c>
      <c r="K1753" s="1">
        <f t="shared" si="1148"/>
        <v>4.1631263513762992E-2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22.463338668822484</v>
      </c>
      <c r="G1754" s="3">
        <f t="shared" si="1149"/>
        <v>24.66209647624877</v>
      </c>
      <c r="H1754" s="3">
        <f t="shared" si="1149"/>
        <v>29.594694562624127</v>
      </c>
      <c r="I1754" s="3">
        <f t="shared" si="1149"/>
        <v>31.804845494957743</v>
      </c>
      <c r="J1754" s="3">
        <f t="shared" si="1149"/>
        <v>43.624691419269645</v>
      </c>
      <c r="K1754" s="3">
        <f t="shared" si="1149"/>
        <v>63.175101454928097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3.0805586377825707</v>
      </c>
      <c r="G1755" s="1">
        <f t="shared" ref="G1755:K1755" si="1150">+G1756</f>
        <v>3.0805426667501696</v>
      </c>
      <c r="H1755" s="1">
        <f t="shared" si="1150"/>
        <v>2.595928450415093</v>
      </c>
      <c r="I1755" s="1">
        <f t="shared" si="1150"/>
        <v>2.5214604036027208</v>
      </c>
      <c r="J1755" s="1">
        <f t="shared" si="1150"/>
        <v>1.2356834617263779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3.0805586377825707</v>
      </c>
      <c r="G1756" s="1">
        <f>'[1]Electricity and CHPs_CAP'!C$14</f>
        <v>3.0805426667501696</v>
      </c>
      <c r="H1756" s="1">
        <f>'[1]Electricity and CHPs_CAP'!D$14</f>
        <v>2.595928450415093</v>
      </c>
      <c r="I1756" s="1">
        <f>'[1]Electricity and CHPs_CAP'!E$14</f>
        <v>2.5214604036027208</v>
      </c>
      <c r="J1756" s="1">
        <f>'[1]Electricity and CHPs_CAP'!F$14</f>
        <v>1.2356834617263779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16.146797984819909</v>
      </c>
      <c r="H1757" s="1">
        <f t="shared" si="1152"/>
        <v>16.648218998493604</v>
      </c>
      <c r="I1757" s="1">
        <f t="shared" si="1152"/>
        <v>16.653219485229457</v>
      </c>
      <c r="J1757" s="1">
        <f t="shared" si="1152"/>
        <v>16.850708186599732</v>
      </c>
      <c r="K1757" s="1">
        <f t="shared" si="1152"/>
        <v>17.32929880824739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7.360762511769928</v>
      </c>
      <c r="H1758" s="1">
        <f>'[1]Electricity and CHPs_CAP'!D$15</f>
        <v>7.4190219479459047</v>
      </c>
      <c r="I1758" s="1">
        <f>'[1]Electricity and CHPs_CAP'!E$15</f>
        <v>7.4201990372473841</v>
      </c>
      <c r="J1758" s="1">
        <f>'[1]Electricity and CHPs_CAP'!F$15</f>
        <v>7.5849040585639909</v>
      </c>
      <c r="K1758" s="1">
        <f>'[1]Electricity and CHPs_CAP'!G$15</f>
        <v>7.6707091033957742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4.811566430494632</v>
      </c>
      <c r="H1759" s="1">
        <f>'[1]Electricity and CHPs_CAP'!D$16</f>
        <v>4.8663031005042603</v>
      </c>
      <c r="I1759" s="1">
        <f>'[1]Electricity and CHPs_CAP'!E$16</f>
        <v>4.8701235589362923</v>
      </c>
      <c r="J1759" s="1">
        <f>'[1]Electricity and CHPs_CAP'!F$16</f>
        <v>4.9028661312730204</v>
      </c>
      <c r="K1759" s="1">
        <f>'[1]Electricity and CHPs_CAP'!G$16</f>
        <v>5.2956475752405048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3.9744690425553491</v>
      </c>
      <c r="H1760" s="1">
        <f>'[1]Electricity and CHPs_CAP'!D$17</f>
        <v>4.3628939500434401</v>
      </c>
      <c r="I1760" s="1">
        <f>'[1]Electricity and CHPs_CAP'!E$17</f>
        <v>4.3628968890457793</v>
      </c>
      <c r="J1760" s="1">
        <f>'[1]Electricity and CHPs_CAP'!F$17</f>
        <v>4.3629379967627218</v>
      </c>
      <c r="K1760" s="1">
        <f>'[1]Electricity and CHPs_CAP'!G$17</f>
        <v>4.3629421296111115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6.6334223004369308E-2</v>
      </c>
      <c r="G1761" s="1">
        <f t="shared" ref="G1761:K1761" si="1153">SUM(G1762:G1764)</f>
        <v>2.5924392315809806E-2</v>
      </c>
      <c r="H1761" s="1">
        <f t="shared" si="1153"/>
        <v>2.2926652501681064E-2</v>
      </c>
      <c r="I1761" s="1">
        <f t="shared" si="1153"/>
        <v>3.6199341600891125E-2</v>
      </c>
      <c r="J1761" s="1">
        <f t="shared" si="1153"/>
        <v>2.4075972106675114E-2</v>
      </c>
      <c r="K1761" s="1">
        <f t="shared" si="1153"/>
        <v>5.2843249278817644E-3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4.7961851554789305E-2</v>
      </c>
      <c r="G1762" s="1">
        <f>'[1]Electricity and CHPs_CAP'!C$18</f>
        <v>1.0608264461400688E-2</v>
      </c>
      <c r="H1762" s="1">
        <f>'[1]Electricity and CHPs_CAP'!D$18</f>
        <v>8.2360179222479186E-3</v>
      </c>
      <c r="I1762" s="1">
        <f>'[1]Electricity and CHPs_CAP'!E$18</f>
        <v>7.2583487675382183E-3</v>
      </c>
      <c r="J1762" s="1">
        <f>'[1]Electricity and CHPs_CAP'!F$18</f>
        <v>1.0273419789255294E-2</v>
      </c>
      <c r="K1762" s="1">
        <f>'[1]Electricity and CHPs_CAP'!G$18</f>
        <v>3.2514711785511575E-3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1.0068537513816943E-2</v>
      </c>
      <c r="G1763" s="1">
        <f>'[1]Electricity and CHPs_CAP'!C$28</f>
        <v>7.2315206491183996E-3</v>
      </c>
      <c r="H1763" s="1">
        <f>'[1]Electricity and CHPs_CAP'!D$28</f>
        <v>6.5021672619911715E-3</v>
      </c>
      <c r="I1763" s="1">
        <f>'[1]Electricity and CHPs_CAP'!E$28</f>
        <v>3.2941227142518131E-3</v>
      </c>
      <c r="J1763" s="1">
        <f>'[1]Electricity and CHPs_CAP'!F$28</f>
        <v>1.1625909599066594E-3</v>
      </c>
      <c r="K1763" s="1">
        <f>'[1]Electricity and CHPs_CAP'!G$28</f>
        <v>7.15441436425247E-4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8.3038339357630626E-3</v>
      </c>
      <c r="G1764" s="1">
        <f>'[1]Electricity and CHPs_CAP'!C$41</f>
        <v>8.0846072052907208E-3</v>
      </c>
      <c r="H1764" s="1">
        <f>'[1]Electricity and CHPs_CAP'!D$41</f>
        <v>8.1884673174419751E-3</v>
      </c>
      <c r="I1764" s="1">
        <f>'[1]Electricity and CHPs_CAP'!E$41</f>
        <v>2.5646870119101096E-2</v>
      </c>
      <c r="J1764" s="1">
        <f>'[1]Electricity and CHPs_CAP'!F$41</f>
        <v>1.2639961357513163E-2</v>
      </c>
      <c r="K1764" s="1">
        <f>'[1]Electricity and CHPs_CAP'!G$41</f>
        <v>1.3174123129053598E-3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0.28076047011441196</v>
      </c>
      <c r="G1765" s="1">
        <f t="shared" ref="G1765:K1765" si="1155">SUM(G1766:G1780)</f>
        <v>0.41154920031575937</v>
      </c>
      <c r="H1765" s="1">
        <f t="shared" si="1155"/>
        <v>0.25361423992391452</v>
      </c>
      <c r="I1765" s="1">
        <f t="shared" si="1155"/>
        <v>0.339974260611908</v>
      </c>
      <c r="J1765" s="1">
        <f t="shared" si="1155"/>
        <v>0.40473253805457077</v>
      </c>
      <c r="K1765" s="1">
        <f t="shared" si="1155"/>
        <v>0.47863302483962522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4.41644409407938E-3</v>
      </c>
      <c r="K1766" s="1">
        <f>'[1]Electricity and CHPs_CAP'!G$21</f>
        <v>2.66535644849244E-3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0.250001536071491</v>
      </c>
      <c r="H1767" s="1">
        <f>'[1]Electricity and CHPs_CAP'!D$22</f>
        <v>7.7430101670991985E-2</v>
      </c>
      <c r="I1767" s="1">
        <f>'[1]Electricity and CHPs_CAP'!E$22</f>
        <v>7.4937465272495007E-2</v>
      </c>
      <c r="J1767" s="1">
        <f>'[1]Electricity and CHPs_CAP'!F$22</f>
        <v>7.5197162914604015E-2</v>
      </c>
      <c r="K1767" s="1">
        <f>'[1]Electricity and CHPs_CAP'!G$22</f>
        <v>2.2408237334588403E-2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4.4403315882482102E-3</v>
      </c>
      <c r="K1768" s="1">
        <f>'[1]Electricity and CHPs_CAP'!G$23</f>
        <v>0.15866117492505433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9.5530504734363392E-2</v>
      </c>
      <c r="G1769" s="1">
        <f>'[1]Electricity and CHPs_CAP'!C$24</f>
        <v>8.6171157020069333E-4</v>
      </c>
      <c r="H1769" s="1">
        <f>'[1]Electricity and CHPs_CAP'!D$24</f>
        <v>4.6000824616917596E-3</v>
      </c>
      <c r="I1769" s="1">
        <f>'[1]Electricity and CHPs_CAP'!E$24</f>
        <v>4.853624371584507E-3</v>
      </c>
      <c r="J1769" s="1">
        <f>'[1]Electricity and CHPs_CAP'!F$24</f>
        <v>4.4975351954364079E-3</v>
      </c>
      <c r="K1769" s="1">
        <f>'[1]Electricity and CHPs_CAP'!G$24</f>
        <v>1.0442534031133181E-3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2.7334042231780698E-3</v>
      </c>
      <c r="K1770" s="1">
        <f>'[1]Electricity and CHPs_CAP'!G$29</f>
        <v>2.7485145421063365E-3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3.0494077842856501E-2</v>
      </c>
      <c r="G1771" s="1">
        <f>'[1]Electricity and CHPs_CAP'!C$39</f>
        <v>2.2555402564440684E-2</v>
      </c>
      <c r="H1771" s="1">
        <f>'[1]Electricity and CHPs_CAP'!D$39</f>
        <v>1.500107248238209E-2</v>
      </c>
      <c r="I1771" s="1">
        <f>'[1]Electricity and CHPs_CAP'!E$39</f>
        <v>7.6329537622542177E-3</v>
      </c>
      <c r="J1771" s="1">
        <f>'[1]Electricity and CHPs_CAP'!F$39</f>
        <v>1.0521897199285896E-2</v>
      </c>
      <c r="K1771" s="1">
        <f>'[1]Electricity and CHPs_CAP'!G$39</f>
        <v>8.1486715309288839E-3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3.5232780368879501E-3</v>
      </c>
      <c r="K1772" s="1">
        <f>'[1]Electricity and CHPs_CAP'!G$40</f>
        <v>3.5260136426383867E-3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8.2715377157351001E-4</v>
      </c>
      <c r="J1773" s="1">
        <f>'[1]Electricity and CHPs_CAP'!F$47</f>
        <v>1.8904965420336527E-3</v>
      </c>
      <c r="K1773" s="1">
        <f>'[1]Electricity and CHPs_CAP'!G$47</f>
        <v>8.7329897553762627E-4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4.1872795640314937E-3</v>
      </c>
      <c r="G1774" s="1">
        <f>'[1]Electricity and CHPs_CAP'!C$48</f>
        <v>1.5458870288181735E-3</v>
      </c>
      <c r="H1774" s="1">
        <f>'[1]Electricity and CHPs_CAP'!D$48</f>
        <v>2.7405143203427657E-3</v>
      </c>
      <c r="I1774" s="1">
        <f>'[1]Electricity and CHPs_CAP'!E$48</f>
        <v>2.5255982791291239E-3</v>
      </c>
      <c r="J1774" s="1">
        <f>'[1]Electricity and CHPs_CAP'!F$48</f>
        <v>1.6219919238457153E-2</v>
      </c>
      <c r="K1774" s="1">
        <f>'[1]Electricity and CHPs_CAP'!G$48</f>
        <v>2.3569481608704947E-2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2.2122523179311402E-4</v>
      </c>
      <c r="J1775" s="1">
        <f>'[1]Electricity and CHPs_CAP'!F$49</f>
        <v>6.6976249589828323E-4</v>
      </c>
      <c r="K1775" s="1">
        <f>'[1]Electricity and CHPs_CAP'!G$49</f>
        <v>4.8571649512796404E-4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1.1836299412783181E-2</v>
      </c>
      <c r="G1776" s="1">
        <f>'[1]Electricity and CHPs_CAP'!C$51</f>
        <v>3.9033130917033865E-3</v>
      </c>
      <c r="H1776" s="1">
        <f>'[1]Electricity and CHPs_CAP'!D$51</f>
        <v>1.1425258455989424E-2</v>
      </c>
      <c r="I1776" s="1">
        <f>'[1]Electricity and CHPs_CAP'!E$51</f>
        <v>2.1263341984408823E-2</v>
      </c>
      <c r="J1776" s="1">
        <f>'[1]Electricity and CHPs_CAP'!F$51</f>
        <v>5.9523261019790261E-2</v>
      </c>
      <c r="K1776" s="1">
        <f>'[1]Electricity and CHPs_CAP'!G$51</f>
        <v>5.2938066101414605E-2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8.4797105945990997E-4</v>
      </c>
      <c r="J1777" s="1">
        <f>'[1]Electricity and CHPs_CAP'!F$52</f>
        <v>3.0897869749700914E-3</v>
      </c>
      <c r="K1777" s="1">
        <f>'[1]Electricity and CHPs_CAP'!G$52</f>
        <v>2.162342977429752E-3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7.35124600404755E-2</v>
      </c>
      <c r="G1778" s="1">
        <f>'[1]Electricity and CHPs_CAP'!C$54</f>
        <v>8.4781566695360466E-2</v>
      </c>
      <c r="H1778" s="1">
        <f>'[1]Electricity and CHPs_CAP'!D$54</f>
        <v>0.10042459747445892</v>
      </c>
      <c r="I1778" s="1">
        <f>'[1]Electricity and CHPs_CAP'!E$54</f>
        <v>0.10086963967524604</v>
      </c>
      <c r="J1778" s="1">
        <f>'[1]Electricity and CHPs_CAP'!F$54</f>
        <v>0.10093524718127886</v>
      </c>
      <c r="K1778" s="1">
        <f>'[1]Electricity and CHPs_CAP'!G$54</f>
        <v>0.16855482419164089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6.5199848519901918E-2</v>
      </c>
      <c r="G1779" s="1">
        <f>'[1]Electricity and CHPs_CAP'!C$55</f>
        <v>4.7899783293744974E-2</v>
      </c>
      <c r="H1779" s="1">
        <f>'[1]Electricity and CHPs_CAP'!D$55</f>
        <v>4.1992613058057598E-2</v>
      </c>
      <c r="I1779" s="1">
        <f>'[1]Electricity and CHPs_CAP'!E$55</f>
        <v>0.12559117722882066</v>
      </c>
      <c r="J1779" s="1">
        <f>'[1]Electricity and CHPs_CAP'!F$55</f>
        <v>0.11567569956932981</v>
      </c>
      <c r="K1779" s="1">
        <f>'[1]Electricity and CHPs_CAP'!G$55</f>
        <v>3.0234880661163584E-2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4.0410997514309799E-4</v>
      </c>
      <c r="J1780" s="1">
        <f>'[1]Electricity and CHPs_CAP'!F$58</f>
        <v>1.3983117810926666E-3</v>
      </c>
      <c r="K1780" s="1">
        <f>'[1]Electricity and CHPs_CAP'!G$58</f>
        <v>6.1219200168379471E-4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0.39780249263862372</v>
      </c>
      <c r="G1781" s="1">
        <f t="shared" ref="G1781:K1781" si="1158">SUM(G1782:G1787)</f>
        <v>0.36377499294702786</v>
      </c>
      <c r="H1781" s="1">
        <f t="shared" si="1158"/>
        <v>0.36376168774557177</v>
      </c>
      <c r="I1781" s="1">
        <f t="shared" si="1158"/>
        <v>0.36009170022379072</v>
      </c>
      <c r="J1781" s="1">
        <f t="shared" si="1158"/>
        <v>0.42326120039343917</v>
      </c>
      <c r="K1781" s="1">
        <f t="shared" si="1158"/>
        <v>0.50531490619160269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0.27654137819886804</v>
      </c>
      <c r="G1782" s="1">
        <f>'[1]Electricity and CHPs_CAP'!C$19</f>
        <v>0.276502503926776</v>
      </c>
      <c r="H1782" s="1">
        <f>'[1]Electricity and CHPs_CAP'!D$19</f>
        <v>0.27650481800830046</v>
      </c>
      <c r="I1782" s="1">
        <f>'[1]Electricity and CHPs_CAP'!E$19</f>
        <v>0.27599551635075742</v>
      </c>
      <c r="J1782" s="1">
        <f>'[1]Electricity and CHPs_CAP'!F$19</f>
        <v>0.17809613239976563</v>
      </c>
      <c r="K1782" s="1">
        <f>'[1]Electricity and CHPs_CAP'!G$19</f>
        <v>0.18658413628495812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0.120652503475167</v>
      </c>
      <c r="K1783" s="1">
        <f>'[1]Electricity and CHPs_CAP'!G$20</f>
        <v>0.16579246439045725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7.6785284362193437E-2</v>
      </c>
      <c r="G1784" s="1">
        <f>'[1]Electricity and CHPs_CAP'!C$26</f>
        <v>7.2067680429443767E-2</v>
      </c>
      <c r="H1784" s="1">
        <f>'[1]Electricity and CHPs_CAP'!D$26</f>
        <v>7.2061359166561909E-2</v>
      </c>
      <c r="I1784" s="1">
        <f>'[1]Electricity and CHPs_CAP'!E$26</f>
        <v>7.0493795091451636E-2</v>
      </c>
      <c r="J1784" s="1">
        <f>'[1]Electricity and CHPs_CAP'!F$26</f>
        <v>6.1553901934238285E-2</v>
      </c>
      <c r="K1784" s="1">
        <f>'[1]Electricity and CHPs_CAP'!G$26</f>
        <v>6.0775662942573083E-2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2.9560925995165601E-2</v>
      </c>
      <c r="K1785" s="1">
        <f>'[1]Electricity and CHPs_CAP'!G$27</f>
        <v>3.888881966267943E-2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4.4475830077562228E-2</v>
      </c>
      <c r="G1786" s="1">
        <f>'[1]Electricity and CHPs_CAP'!C$44</f>
        <v>1.5204808590808076E-2</v>
      </c>
      <c r="H1786" s="1">
        <f>'[1]Electricity and CHPs_CAP'!D$44</f>
        <v>1.5195510570709378E-2</v>
      </c>
      <c r="I1786" s="1">
        <f>'[1]Electricity and CHPs_CAP'!E$44</f>
        <v>1.3602388781581633E-2</v>
      </c>
      <c r="J1786" s="1">
        <f>'[1]Electricity and CHPs_CAP'!F$44</f>
        <v>9.41623172362035E-3</v>
      </c>
      <c r="K1786" s="1">
        <f>'[1]Electricity and CHPs_CAP'!G$44</f>
        <v>4.4290533201165119E-4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2.3981504865482402E-2</v>
      </c>
      <c r="K1787" s="1">
        <f>'[1]Electricity and CHPs_CAP'!G$45</f>
        <v>5.2830917578923164E-2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3.0185877174156647E-2</v>
      </c>
      <c r="G1788" s="1">
        <f t="shared" ref="G1788:K1788" si="1160">SUM(G1789:G1795)</f>
        <v>2.9514475030150186E-2</v>
      </c>
      <c r="H1788" s="1">
        <f t="shared" si="1160"/>
        <v>5.2116680686062775E-2</v>
      </c>
      <c r="I1788" s="1">
        <f t="shared" si="1160"/>
        <v>0.1010805734411728</v>
      </c>
      <c r="J1788" s="1">
        <f t="shared" si="1160"/>
        <v>0.19337902580846422</v>
      </c>
      <c r="K1788" s="1">
        <f t="shared" si="1160"/>
        <v>0.63480156013567457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1.7508334993223199E-2</v>
      </c>
      <c r="G1789" s="1">
        <f>'[1]Electricity and CHPs_CAP'!C$25</f>
        <v>1.0234319776364451E-2</v>
      </c>
      <c r="H1789" s="1">
        <f>'[1]Electricity and CHPs_CAP'!D$25</f>
        <v>1.0510315229610642E-2</v>
      </c>
      <c r="I1789" s="1">
        <f>'[1]Electricity and CHPs_CAP'!E$25</f>
        <v>1.6489482153251751E-3</v>
      </c>
      <c r="J1789" s="1">
        <f>'[1]Electricity and CHPs_CAP'!F$25</f>
        <v>2.3515839576711758E-2</v>
      </c>
      <c r="K1789" s="1">
        <f>'[1]Electricity and CHPs_CAP'!G$25</f>
        <v>3.5846323981010217E-4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1.5734054450022099E-3</v>
      </c>
      <c r="K1790" s="1">
        <f>'[1]Electricity and CHPs_CAP'!G$31</f>
        <v>0.38265985374725775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1.267754218093345E-2</v>
      </c>
      <c r="G1791" s="1">
        <f>'[1]Electricity and CHPs_CAP'!C$42</f>
        <v>1.9280155253785736E-2</v>
      </c>
      <c r="H1791" s="1">
        <f>'[1]Electricity and CHPs_CAP'!D$42</f>
        <v>4.1606365456452132E-2</v>
      </c>
      <c r="I1791" s="1">
        <f>'[1]Electricity and CHPs_CAP'!E$42</f>
        <v>9.6411124956114508E-2</v>
      </c>
      <c r="J1791" s="1">
        <f>'[1]Electricity and CHPs_CAP'!F$42</f>
        <v>0.15479730641446218</v>
      </c>
      <c r="K1791" s="1">
        <f>'[1]Electricity and CHPs_CAP'!G$42</f>
        <v>2.7786096345389782E-4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8.4330153793710696E-3</v>
      </c>
      <c r="K1792" s="1">
        <f>'[1]Electricity and CHPs_CAP'!G$43</f>
        <v>0.249757513496108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7.57967206718002E-4</v>
      </c>
      <c r="J1793" s="1">
        <f>'[1]Electricity and CHPs_CAP'!F$50</f>
        <v>1.3341817599298524E-3</v>
      </c>
      <c r="K1793" s="1">
        <f>'[1]Electricity and CHPs_CAP'!G$50</f>
        <v>4.7958253929527455E-4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1.2498606501360359E-3</v>
      </c>
      <c r="J1794" s="1">
        <f>'[1]Electricity and CHPs_CAP'!F$53</f>
        <v>2.1470673687786612E-3</v>
      </c>
      <c r="K1794" s="1">
        <f>'[1]Electricity and CHPs_CAP'!G$53</f>
        <v>7.8865343599451203E-4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1.0126724128790799E-3</v>
      </c>
      <c r="J1795" s="1">
        <f>'[1]Electricity and CHPs_CAP'!F$56</f>
        <v>1.5782098642084818E-3</v>
      </c>
      <c r="K1795" s="1">
        <f>'[1]Electricity and CHPs_CAP'!G$56</f>
        <v>4.7963271375507638E-4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9.0660160119026792E-2</v>
      </c>
      <c r="H1796" s="1">
        <f t="shared" si="1162"/>
        <v>0.32639430551461324</v>
      </c>
      <c r="I1796" s="1">
        <f t="shared" si="1162"/>
        <v>0.91692702609503929</v>
      </c>
      <c r="J1796" s="1">
        <f t="shared" si="1162"/>
        <v>2.5779240046058467</v>
      </c>
      <c r="K1796" s="1">
        <f t="shared" si="1162"/>
        <v>5.0933402844498401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9.0660160119026792E-2</v>
      </c>
      <c r="H1797" s="1">
        <f>'[1]Electricity and CHPs_CAP'!D$33</f>
        <v>0.32639430551461324</v>
      </c>
      <c r="I1797" s="1">
        <f>'[1]Electricity and CHPs_CAP'!E$33</f>
        <v>0.91692702609503929</v>
      </c>
      <c r="J1797" s="1">
        <f>'[1]Electricity and CHPs_CAP'!F$33</f>
        <v>2.5779240046058467</v>
      </c>
      <c r="K1797" s="1">
        <f>'[1]Electricity and CHPs_CAP'!G$33</f>
        <v>5.0933402844498401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4.3709720319591367</v>
      </c>
      <c r="H1798" s="1">
        <f t="shared" si="1163"/>
        <v>9.1888934573250012</v>
      </c>
      <c r="I1798" s="1">
        <f t="shared" si="1163"/>
        <v>10.645488835810713</v>
      </c>
      <c r="J1798" s="1">
        <f t="shared" si="1163"/>
        <v>21.267561052625361</v>
      </c>
      <c r="K1798" s="1">
        <f t="shared" si="1163"/>
        <v>36.569332321447149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4.4923039365048302E-2</v>
      </c>
      <c r="I1799" s="1">
        <f>'[1]Electricity and CHPs_CAP'!E$34</f>
        <v>4.4986949033759403E-2</v>
      </c>
      <c r="J1799" s="1">
        <f>'[1]Electricity and CHPs_CAP'!F$34</f>
        <v>0.51464928340844396</v>
      </c>
      <c r="K1799" s="1">
        <f>'[1]Electricity and CHPs_CAP'!G$34</f>
        <v>3.01104536673179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1.6529272027323103</v>
      </c>
      <c r="H1800" s="1">
        <f>'[1]Electricity and CHPs_CAP'!D$35</f>
        <v>3.0611835115383998</v>
      </c>
      <c r="I1800" s="1">
        <f>'[1]Electricity and CHPs_CAP'!E$35</f>
        <v>3.5488414070585703</v>
      </c>
      <c r="J1800" s="1">
        <f>'[1]Electricity and CHPs_CAP'!F$35</f>
        <v>11.275114151254737</v>
      </c>
      <c r="K1800" s="1">
        <f>'[1]Electricity and CHPs_CAP'!G$35</f>
        <v>18.051673530905099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1.1559472040804708</v>
      </c>
      <c r="H1801" s="1">
        <f>'[1]Electricity and CHPs_CAP'!D$36</f>
        <v>2.5678721254413377</v>
      </c>
      <c r="I1801" s="1">
        <f>'[1]Electricity and CHPs_CAP'!E$36</f>
        <v>2.9768781068594579</v>
      </c>
      <c r="J1801" s="1">
        <f>'[1]Electricity and CHPs_CAP'!F$36</f>
        <v>4.0007632312605717</v>
      </c>
      <c r="K1801" s="1">
        <f>'[1]Electricity and CHPs_CAP'!G$36</f>
        <v>5.3767990856934293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0.43899618513029665</v>
      </c>
      <c r="H1802" s="1">
        <f>'[1]Electricity and CHPs_CAP'!D$37</f>
        <v>1.3349772933208159</v>
      </c>
      <c r="I1802" s="1">
        <f>'[1]Electricity and CHPs_CAP'!E$37</f>
        <v>1.5476266344687559</v>
      </c>
      <c r="J1802" s="1">
        <f>'[1]Electricity and CHPs_CAP'!F$37</f>
        <v>2.0806114881717592</v>
      </c>
      <c r="K1802" s="1">
        <f>'[1]Electricity and CHPs_CAP'!G$37</f>
        <v>5.5652076907647299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1.1231014400160588</v>
      </c>
      <c r="H1803" s="1">
        <f>'[1]Electricity and CHPs_CAP'!D$38</f>
        <v>2.1799374876593998</v>
      </c>
      <c r="I1803" s="1">
        <f>'[1]Electricity and CHPs_CAP'!E$38</f>
        <v>2.5271557383901699</v>
      </c>
      <c r="J1803" s="1">
        <f>'[1]Electricity and CHPs_CAP'!F$38</f>
        <v>3.396422898529849</v>
      </c>
      <c r="K1803" s="1">
        <f>'[1]Electricity and CHPs_CAP'!G$38</f>
        <v>4.5646066473521003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9.6005975620923204E-4</v>
      </c>
      <c r="J1804" s="1">
        <f>'[1]Electricity and CHPs_CAP'!F$32</f>
        <v>9.6317411484727494E-4</v>
      </c>
      <c r="K1804" s="1">
        <f>'[1]Electricity and CHPs_CAP'!G$32</f>
        <v>1.3922806976497302E-3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9.6005975620923204E-4</v>
      </c>
      <c r="J1805" s="1">
        <f t="shared" si="1166"/>
        <v>9.6317411484727494E-4</v>
      </c>
      <c r="K1805" s="1">
        <f t="shared" si="1166"/>
        <v>1.3922806976497302E-3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1.572561429549144E-3</v>
      </c>
      <c r="J1806" s="1">
        <f t="shared" si="1167"/>
        <v>4.4648942978981331E-2</v>
      </c>
      <c r="K1806" s="1">
        <f t="shared" si="1167"/>
        <v>3.4949593057801966E-2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2.2407031060538798E-3</v>
      </c>
      <c r="K1807" s="1">
        <f>'[1]Electricity and CHPs_CAP'!G$30</f>
        <v>3.1993966176286173E-3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1.09418441639701E-3</v>
      </c>
      <c r="J1808" s="1">
        <f>'[1]Electricity and CHPs_CAP'!F$46</f>
        <v>4.1378333976597466E-2</v>
      </c>
      <c r="K1808" s="1">
        <f>'[1]Electricity and CHPs_CAP'!G$46</f>
        <v>3.0656706954283193E-2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4.7837701315213399E-4</v>
      </c>
      <c r="J1809" s="1">
        <f>'[1]Electricity and CHPs_CAP'!F$57</f>
        <v>1.0299058963299842E-3</v>
      </c>
      <c r="K1809" s="1">
        <f>'[1]Electricity and CHPs_CAP'!G$57</f>
        <v>1.0934894858901558E-3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0.14231196704835805</v>
      </c>
      <c r="G1810" s="1">
        <f t="shared" ref="G1810:K1810" si="1168">SUM(G1811:G1817)</f>
        <v>0.14236057199178326</v>
      </c>
      <c r="H1810" s="1">
        <f t="shared" si="1168"/>
        <v>0.14284009001857914</v>
      </c>
      <c r="I1810" s="1">
        <f t="shared" si="1168"/>
        <v>0.22787124715629459</v>
      </c>
      <c r="J1810" s="1">
        <f t="shared" si="1168"/>
        <v>0.60175386025534905</v>
      </c>
      <c r="K1810" s="1">
        <f t="shared" si="1168"/>
        <v>2.5227543509334724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9.9971953570603705E-2</v>
      </c>
      <c r="H1811" s="1">
        <f>'[1]Electricity and CHPs_CAP'!D$63</f>
        <v>9.9971308105446133E-2</v>
      </c>
      <c r="I1811" s="1">
        <f>'[1]Electricity and CHPs_CAP'!E$63</f>
        <v>9.9970407613190537E-2</v>
      </c>
      <c r="J1811" s="1">
        <f>'[1]Electricity and CHPs_CAP'!F$63</f>
        <v>9.9993817111394642E-2</v>
      </c>
      <c r="K1811" s="1">
        <f>'[1]Electricity and CHPs_CAP'!G$63</f>
        <v>9.9996646598048175E-2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5.9311835047788702E-3</v>
      </c>
      <c r="G1812" s="1">
        <f>'[1]Electricity and CHPs_CAP'!C$64</f>
        <v>5.9407490273379309E-3</v>
      </c>
      <c r="H1812" s="1">
        <f>'[1]Electricity and CHPs_CAP'!D$64</f>
        <v>5.9662452142618637E-3</v>
      </c>
      <c r="I1812" s="1">
        <f>'[1]Electricity and CHPs_CAP'!E$64</f>
        <v>4.4025141857410707E-3</v>
      </c>
      <c r="J1812" s="1">
        <f>'[1]Electricity and CHPs_CAP'!F$64</f>
        <v>0.24176335875649532</v>
      </c>
      <c r="K1812" s="1">
        <f>'[1]Electricity and CHPs_CAP'!G$64</f>
        <v>1.9797969155162729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4.5017885603331901E-3</v>
      </c>
      <c r="G1813" s="1">
        <f>'[1]Electricity and CHPs_CAP'!C$65</f>
        <v>4.5089708385846099E-3</v>
      </c>
      <c r="H1813" s="1">
        <f>'[1]Electricity and CHPs_CAP'!D$65</f>
        <v>4.5262240243473051E-3</v>
      </c>
      <c r="I1813" s="1">
        <f>'[1]Electricity and CHPs_CAP'!E$65</f>
        <v>3.3400538100970801E-3</v>
      </c>
      <c r="J1813" s="1">
        <f>'[1]Electricity and CHPs_CAP'!F$65</f>
        <v>1.8044361542105779E-2</v>
      </c>
      <c r="K1813" s="1">
        <f>'[1]Electricity and CHPs_CAP'!G$65</f>
        <v>4.4378106682738824E-2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4.7401267747559997E-3</v>
      </c>
      <c r="G1814" s="1">
        <f>'[1]Electricity and CHPs_CAP'!C$66</f>
        <v>4.7483737452423385E-3</v>
      </c>
      <c r="H1814" s="1">
        <f>'[1]Electricity and CHPs_CAP'!D$66</f>
        <v>4.7980749703148209E-3</v>
      </c>
      <c r="I1814" s="1">
        <f>'[1]Electricity and CHPs_CAP'!E$66</f>
        <v>6.7766906041473703E-3</v>
      </c>
      <c r="J1814" s="1">
        <f>'[1]Electricity and CHPs_CAP'!F$66</f>
        <v>1.2571011730980599E-2</v>
      </c>
      <c r="K1814" s="1">
        <f>'[1]Electricity and CHPs_CAP'!G$66</f>
        <v>8.1123476423372465E-3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1.1192617267283399E-2</v>
      </c>
      <c r="G1815" s="1">
        <f>'[1]Electricity and CHPs_CAP'!C$67</f>
        <v>1.1214330483212225E-2</v>
      </c>
      <c r="H1815" s="1">
        <f>'[1]Electricity and CHPs_CAP'!D$67</f>
        <v>1.1382665760850104E-2</v>
      </c>
      <c r="I1815" s="1">
        <f>'[1]Electricity and CHPs_CAP'!E$67</f>
        <v>5.3260009314971782E-2</v>
      </c>
      <c r="J1815" s="1">
        <f>'[1]Electricity and CHPs_CAP'!F$67</f>
        <v>0.10911552516762156</v>
      </c>
      <c r="K1815" s="1">
        <f>'[1]Electricity and CHPs_CAP'!G$67</f>
        <v>0.19174778754534563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1.1192478063089288E-2</v>
      </c>
      <c r="G1816" s="1">
        <f>'[1]Electricity and CHPs_CAP'!C$68</f>
        <v>1.1214191641761516E-2</v>
      </c>
      <c r="H1816" s="1">
        <f>'[1]Electricity and CHPs_CAP'!D$68</f>
        <v>1.1382414490469331E-2</v>
      </c>
      <c r="I1816" s="1">
        <f>'[1]Electricity and CHPs_CAP'!E$68</f>
        <v>5.3263559796997498E-2</v>
      </c>
      <c r="J1816" s="1">
        <f>'[1]Electricity and CHPs_CAP'!F$68</f>
        <v>0.10910925609888862</v>
      </c>
      <c r="K1816" s="1">
        <f>'[1]Electricity and CHPs_CAP'!G$68</f>
        <v>0.19182018314083304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4.7537728781172923E-3</v>
      </c>
      <c r="G1817" s="1">
        <f>'[1]Electricity and CHPs_CAP'!C$69</f>
        <v>4.7620026850409159E-3</v>
      </c>
      <c r="H1817" s="1">
        <f>'[1]Electricity and CHPs_CAP'!D$69</f>
        <v>4.8131574528895698E-3</v>
      </c>
      <c r="I1817" s="1">
        <f>'[1]Electricity and CHPs_CAP'!E$69</f>
        <v>6.8580118311492499E-3</v>
      </c>
      <c r="J1817" s="1">
        <f>'[1]Electricity and CHPs_CAP'!F$69</f>
        <v>1.1156529847862555E-2</v>
      </c>
      <c r="K1817" s="1">
        <f>'[1]Electricity and CHPs_CAP'!G$69</f>
        <v>6.9023638078967182E-3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11.164157428393684</v>
      </c>
      <c r="G1818" s="3">
        <f t="shared" ref="G1818:K1818" si="1171">SUM(G1819,G1838)</f>
        <v>11.866993586323108</v>
      </c>
      <c r="H1818" s="3">
        <f t="shared" si="1171"/>
        <v>11.933016347123541</v>
      </c>
      <c r="I1818" s="3">
        <f t="shared" si="1171"/>
        <v>12.406718447878763</v>
      </c>
      <c r="J1818" s="3">
        <f t="shared" si="1171"/>
        <v>9.8837980959038276</v>
      </c>
      <c r="K1818" s="3">
        <f t="shared" si="1171"/>
        <v>9.1452571148161947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9.3029959835497422</v>
      </c>
      <c r="G1819" s="1">
        <f t="shared" ref="G1819:K1819" si="1172">SUM(G1820,G1823,G1825,G1828,G1830,G1832,G1834,G1836)</f>
        <v>9.8927267030174892</v>
      </c>
      <c r="H1819" s="1">
        <f t="shared" si="1172"/>
        <v>10.056399312547327</v>
      </c>
      <c r="I1819" s="1">
        <f t="shared" si="1172"/>
        <v>10.235653845695047</v>
      </c>
      <c r="J1819" s="1">
        <f t="shared" si="1172"/>
        <v>7.9283355343541846</v>
      </c>
      <c r="K1819" s="1">
        <f t="shared" si="1172"/>
        <v>7.1942581271470294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2.1117028558766613</v>
      </c>
      <c r="G1820" s="1">
        <f t="shared" ref="G1820:K1820" si="1173">SUM(G1821:G1822)</f>
        <v>2.4200471787913158</v>
      </c>
      <c r="H1820" s="1">
        <f t="shared" si="1173"/>
        <v>2.5742184776114816</v>
      </c>
      <c r="I1820" s="1">
        <f t="shared" si="1173"/>
        <v>2.7442014003884592</v>
      </c>
      <c r="J1820" s="1">
        <f t="shared" si="1173"/>
        <v>2.8019994628180944</v>
      </c>
      <c r="K1820" s="1">
        <f t="shared" si="1173"/>
        <v>5.0417345064198811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0.67258653627797549</v>
      </c>
      <c r="G1821" s="1" cm="1">
        <f t="array" ref="G1821">SUMPRODUCT(([1]OUT_FinalEnergyCons!$B$4:$B$10000="var_cap")*1,(ISNUMBER(SEARCH("RH*-SHELCBR",[1]OUT_FinalEnergyCons!$A$4:$A$10000)))*1,[1]OUT_FinalEnergyCons!E$4:E$10000)</f>
        <v>0.70561266421378455</v>
      </c>
      <c r="H1821" s="1" cm="1">
        <f t="array" ref="H1821">SUMPRODUCT(([1]OUT_FinalEnergyCons!$B$4:$B$10000="var_cap")*1,(ISNUMBER(SEARCH("RH*-SHELCBR",[1]OUT_FinalEnergyCons!$A$4:$A$10000)))*1,[1]OUT_FinalEnergyCons!F$4:F$10000)</f>
        <v>0.70561797608114818</v>
      </c>
      <c r="I1821" s="1" cm="1">
        <f t="array" ref="I1821">SUMPRODUCT(([1]OUT_FinalEnergyCons!$B$4:$B$10000="var_cap")*1,(ISNUMBER(SEARCH("RH*-SHELCBR",[1]OUT_FinalEnergyCons!$A$4:$A$10000)))*1,[1]OUT_FinalEnergyCons!G$4:G$10000)</f>
        <v>0.64432741137169447</v>
      </c>
      <c r="J1821" s="1" cm="1">
        <f t="array" ref="J1821">SUMPRODUCT(([1]OUT_FinalEnergyCons!$B$4:$B$10000="var_cap")*1,(ISNUMBER(SEARCH("RH*-SHELCBR",[1]OUT_FinalEnergyCons!$A$4:$A$10000)))*1,[1]OUT_FinalEnergyCons!H$4:H$10000)</f>
        <v>0.1375195119401168</v>
      </c>
      <c r="K1821" s="1" cm="1">
        <f t="array" ref="K1821">SUMPRODUCT(([1]OUT_FinalEnergyCons!$B$4:$B$10000="var_cap")*1,(ISNUMBER(SEARCH("RH*-SHELCBR",[1]OUT_FinalEnergyCons!$A$4:$A$10000)))*1,[1]OUT_FinalEnergyCons!I$4:I$10000)</f>
        <v>6.3647534219304566E-2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1.4391163195986856</v>
      </c>
      <c r="G1822" s="1" cm="1">
        <f t="array" ref="G1822">SUMPRODUCT(([1]OUT_FinalEnergyCons!$B$4:$B$10000="var_cap")*1,ISNUMBER(SEARCH("RH*-SHELCHP",[1]OUT_FinalEnergyCons!$A$4:$A$10000))*1,[1]OUT_FinalEnergyCons!E$4:E$10000)</f>
        <v>1.7144345145775313</v>
      </c>
      <c r="H1822" s="1" cm="1">
        <f t="array" ref="H1822">SUMPRODUCT(([1]OUT_FinalEnergyCons!$B$4:$B$10000="var_cap")*1,ISNUMBER(SEARCH("RH*-SHELCHP",[1]OUT_FinalEnergyCons!$A$4:$A$10000))*1,[1]OUT_FinalEnergyCons!F$4:F$10000)</f>
        <v>1.8686005015303335</v>
      </c>
      <c r="I1822" s="1" cm="1">
        <f t="array" ref="I1822">SUMPRODUCT(([1]OUT_FinalEnergyCons!$B$4:$B$10000="var_cap")*1,ISNUMBER(SEARCH("RH*-SHELCHP",[1]OUT_FinalEnergyCons!$A$4:$A$10000))*1,[1]OUT_FinalEnergyCons!G$4:G$10000)</f>
        <v>2.0998739890167646</v>
      </c>
      <c r="J1822" s="1" cm="1">
        <f t="array" ref="J1822">SUMPRODUCT(([1]OUT_FinalEnergyCons!$B$4:$B$10000="var_cap")*1,ISNUMBER(SEARCH("RH*-SHELCHP",[1]OUT_FinalEnergyCons!$A$4:$A$10000))*1,[1]OUT_FinalEnergyCons!H$4:H$10000)</f>
        <v>2.6644799508779777</v>
      </c>
      <c r="K1822" s="1" cm="1">
        <f t="array" ref="K1822">SUMPRODUCT(([1]OUT_FinalEnergyCons!$B$4:$B$10000="var_cap")*1,ISNUMBER(SEARCH("RH*-SHELCHP",[1]OUT_FinalEnergyCons!$A$4:$A$10000))*1,[1]OUT_FinalEnergyCons!I$4:I$10000)</f>
        <v>4.9780869722005763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3.407286713754722</v>
      </c>
      <c r="H1823" s="1">
        <f t="shared" si="1178"/>
        <v>3.407190978157518</v>
      </c>
      <c r="I1823" s="1">
        <f t="shared" si="1178"/>
        <v>3.4071046696010567</v>
      </c>
      <c r="J1823" s="1">
        <f t="shared" si="1178"/>
        <v>1.6738829841586405</v>
      </c>
      <c r="K1823" s="1">
        <f t="shared" si="1178"/>
        <v>2.047428704839982E-3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3.407286713754722</v>
      </c>
      <c r="H1824" s="1" cm="1">
        <f t="array" ref="H1824">SUMPRODUCT(([1]OUT_FinalEnergyCons!$B$4:$B$10000="var_cap")*1, (ISNUMBER(SEARCH("RH*-SHLFOBR",[1]OUT_FinalEnergyCons!$A$4:$A$10000)))*1,[1]OUT_FinalEnergyCons!F$4:F$10000)</f>
        <v>3.407190978157518</v>
      </c>
      <c r="I1824" s="1" cm="1">
        <f t="array" ref="I1824">SUMPRODUCT(([1]OUT_FinalEnergyCons!$B$4:$B$10000="var_cap")*1, (ISNUMBER(SEARCH("RH*-SHLFOBR",[1]OUT_FinalEnergyCons!$A$4:$A$10000)))*1,[1]OUT_FinalEnergyCons!G$4:G$10000)</f>
        <v>3.4071046696010567</v>
      </c>
      <c r="J1824" s="1" cm="1">
        <f t="array" ref="J1824">SUMPRODUCT(([1]OUT_FinalEnergyCons!$B$4:$B$10000="var_cap")*1, (ISNUMBER(SEARCH("RH*-SHLFOBR",[1]OUT_FinalEnergyCons!$A$4:$A$10000)))*1,[1]OUT_FinalEnergyCons!H$4:H$10000)</f>
        <v>1.6738829841586405</v>
      </c>
      <c r="K1824" s="1" cm="1">
        <f t="array" ref="K1824">SUMPRODUCT(([1]OUT_FinalEnergyCons!$B$4:$B$10000="var_cap")*1, (ISNUMBER(SEARCH("RH*-SHLFOBR",[1]OUT_FinalEnergyCons!$A$4:$A$10000)))*1,[1]OUT_FinalEnergyCons!I$4:I$10000)</f>
        <v>2.047428704839982E-3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2.7687585114128908</v>
      </c>
      <c r="G1825" s="1">
        <f t="shared" ref="G1825:K1825" si="1181">SUM(G1826:G1827)</f>
        <v>2.9815335669178311</v>
      </c>
      <c r="H1825" s="1">
        <f t="shared" si="1181"/>
        <v>2.9881585788748173</v>
      </c>
      <c r="I1825" s="1">
        <f t="shared" si="1181"/>
        <v>2.9881494969047182</v>
      </c>
      <c r="J1825" s="1">
        <f t="shared" si="1181"/>
        <v>2.4053891542797063</v>
      </c>
      <c r="K1825" s="1">
        <f t="shared" si="1181"/>
        <v>1.2898138572585869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2.9814590603895965</v>
      </c>
      <c r="H1826" s="1" cm="1">
        <f t="array" ref="H1826">SUMPRODUCT(([1]OUT_FinalEnergyCons!$B$4:$B$10000="var_cap")*1, (ISNUMBER(SEARCH("RH*-SHNGABR",[1]OUT_FinalEnergyCons!$A$4:$A$10000)))*1,[1]OUT_FinalEnergyCons!F$4:F$10000)</f>
        <v>2.9814188413387521</v>
      </c>
      <c r="I1826" s="1" cm="1">
        <f t="array" ref="I1826">SUMPRODUCT(([1]OUT_FinalEnergyCons!$B$4:$B$10000="var_cap")*1, (ISNUMBER(SEARCH("RH*-SHNGABR",[1]OUT_FinalEnergyCons!$A$4:$A$10000)))*1,[1]OUT_FinalEnergyCons!G$4:G$10000)</f>
        <v>2.9813316720723497</v>
      </c>
      <c r="J1826" s="1" cm="1">
        <f t="array" ref="J1826">SUMPRODUCT(([1]OUT_FinalEnergyCons!$B$4:$B$10000="var_cap")*1, (ISNUMBER(SEARCH("RH*-SHNGABR",[1]OUT_FinalEnergyCons!$A$4:$A$10000)))*1,[1]OUT_FinalEnergyCons!H$4:H$10000)</f>
        <v>2.3934600383270332</v>
      </c>
      <c r="K1826" s="1" cm="1">
        <f t="array" ref="K1826">SUMPRODUCT(([1]OUT_FinalEnergyCons!$B$4:$B$10000="var_cap")*1, (ISNUMBER(SEARCH("RH*-SHNGABR",[1]OUT_FinalEnergyCons!$A$4:$A$10000)))*1,[1]OUT_FinalEnergyCons!I$4:I$10000)</f>
        <v>1.2834710786925321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4.4601745409112097E-6</v>
      </c>
      <c r="G1827" s="1" cm="1">
        <f t="array" ref="G1827">SUMPRODUCT(([1]OUT_FinalEnergyCons!$B$4:$B$10000="var_cap")*1,ISNUMBER(SEARCH("RH*-SHngahp",[1]OUT_FinalEnergyCons!$A$4:$A$10000))*1,[1]OUT_FinalEnergyCons!E$4:E$10000)</f>
        <v>7.4506528234387825E-5</v>
      </c>
      <c r="H1827" s="1" cm="1">
        <f t="array" ref="H1827">SUMPRODUCT(([1]OUT_FinalEnergyCons!$B$4:$B$10000="var_cap")*1,ISNUMBER(SEARCH("RH*-SHngahp",[1]OUT_FinalEnergyCons!$A$4:$A$10000))*1,[1]OUT_FinalEnergyCons!F$4:F$10000)</f>
        <v>6.7397375360650586E-3</v>
      </c>
      <c r="I1827" s="1" cm="1">
        <f t="array" ref="I1827">SUMPRODUCT(([1]OUT_FinalEnergyCons!$B$4:$B$10000="var_cap")*1,ISNUMBER(SEARCH("RH*-SHngahp",[1]OUT_FinalEnergyCons!$A$4:$A$10000))*1,[1]OUT_FinalEnergyCons!G$4:G$10000)</f>
        <v>6.8178248323685388E-3</v>
      </c>
      <c r="J1827" s="1" cm="1">
        <f t="array" ref="J1827">SUMPRODUCT(([1]OUT_FinalEnergyCons!$B$4:$B$10000="var_cap")*1,ISNUMBER(SEARCH("RH*-SHngahp",[1]OUT_FinalEnergyCons!$A$4:$A$10000))*1,[1]OUT_FinalEnergyCons!H$4:H$10000)</f>
        <v>1.19291159526733E-2</v>
      </c>
      <c r="K1827" s="1" cm="1">
        <f t="array" ref="K1827">SUMPRODUCT(([1]OUT_FinalEnergyCons!$B$4:$B$10000="var_cap")*1,ISNUMBER(SEARCH("RH*-SHngahp",[1]OUT_FinalEnergyCons!$A$4:$A$10000))*1,[1]OUT_FinalEnergyCons!I$4:I$10000)</f>
        <v>6.3427785660548613E-3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6.9888936029953649E-3</v>
      </c>
      <c r="H1828" s="1">
        <f t="shared" si="1185"/>
        <v>1.8315041223995604E-3</v>
      </c>
      <c r="I1828" s="1">
        <f t="shared" si="1185"/>
        <v>9.2026403921964973E-4</v>
      </c>
      <c r="J1828" s="1">
        <f t="shared" si="1185"/>
        <v>0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6.9888936029953649E-3</v>
      </c>
      <c r="H1829" s="1" cm="1">
        <f t="array" ref="H1829">SUMPRODUCT(([1]OUT_FinalEnergyCons!$B$4:$B$10000="var_cap")*1, (ISNUMBER(SEARCH("RH*-SHCOABR",[1]OUT_FinalEnergyCons!$A$4:$A$10000)))*1,[1]OUT_FinalEnergyCons!F$4:F$10000)</f>
        <v>1.8315041223995604E-3</v>
      </c>
      <c r="I1829" s="1" cm="1">
        <f t="array" ref="I1829">SUMPRODUCT(([1]OUT_FinalEnergyCons!$B$4:$B$10000="var_cap")*1, (ISNUMBER(SEARCH("RH*-SHCOABR",[1]OUT_FinalEnergyCons!$A$4:$A$10000)))*1,[1]OUT_FinalEnergyCons!G$4:G$10000)</f>
        <v>9.2026403921964973E-4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0.68954492250018107</v>
      </c>
      <c r="G1830" s="1">
        <f t="shared" ref="G1830:K1830" si="1187">G1831</f>
        <v>0.69867327516290822</v>
      </c>
      <c r="H1830" s="1">
        <f t="shared" si="1187"/>
        <v>0.70285095437651501</v>
      </c>
      <c r="I1830" s="1">
        <f t="shared" si="1187"/>
        <v>0.70275005032799898</v>
      </c>
      <c r="J1830" s="1">
        <f t="shared" si="1187"/>
        <v>0.42675460742366716</v>
      </c>
      <c r="K1830" s="1">
        <f t="shared" si="1187"/>
        <v>0.21935309732349784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0.68954492250018107</v>
      </c>
      <c r="G1831" s="1" cm="1">
        <f t="array" ref="G1831">SUMPRODUCT(([1]OUT_FinalEnergyCons!$B$4:$B$10000="var_cap")*1, (ISNUMBER(SEARCH("RH*-SHWODBR",[1]OUT_FinalEnergyCons!$A$4:$A$10000)))*1,[1]OUT_FinalEnergyCons!E$4:E$10000)</f>
        <v>0.69867327516290822</v>
      </c>
      <c r="H1831" s="1" cm="1">
        <f t="array" ref="H1831">SUMPRODUCT(([1]OUT_FinalEnergyCons!$B$4:$B$10000="var_cap")*1, (ISNUMBER(SEARCH("RH*-SHWODBR",[1]OUT_FinalEnergyCons!$A$4:$A$10000)))*1,[1]OUT_FinalEnergyCons!F$4:F$10000)</f>
        <v>0.70285095437651501</v>
      </c>
      <c r="I1831" s="1" cm="1">
        <f t="array" ref="I1831">SUMPRODUCT(([1]OUT_FinalEnergyCons!$B$4:$B$10000="var_cap")*1, (ISNUMBER(SEARCH("RH*-SHWODBR",[1]OUT_FinalEnergyCons!$A$4:$A$10000)))*1,[1]OUT_FinalEnergyCons!G$4:G$10000)</f>
        <v>0.70275005032799898</v>
      </c>
      <c r="J1831" s="1" cm="1">
        <f t="array" ref="J1831">SUMPRODUCT(([1]OUT_FinalEnergyCons!$B$4:$B$10000="var_cap")*1, (ISNUMBER(SEARCH("RH*-SHWODBR",[1]OUT_FinalEnergyCons!$A$4:$A$10000)))*1,[1]OUT_FinalEnergyCons!H$4:H$10000)</f>
        <v>0.42675460742366716</v>
      </c>
      <c r="K1831" s="1" cm="1">
        <f t="array" ref="K1831">SUMPRODUCT(([1]OUT_FinalEnergyCons!$B$4:$B$10000="var_cap")*1, (ISNUMBER(SEARCH("RH*-SHWODBR",[1]OUT_FinalEnergyCons!$A$4:$A$10000)))*1,[1]OUT_FinalEnergyCons!I$4:I$10000)</f>
        <v>0.21935309732349784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0.20453071061501385</v>
      </c>
      <c r="G1832" s="1">
        <f t="shared" ref="G1832:K1832" si="1190">G1833</f>
        <v>0.24149746234394065</v>
      </c>
      <c r="H1832" s="1">
        <f t="shared" si="1190"/>
        <v>0.24283208223697803</v>
      </c>
      <c r="I1832" s="1">
        <f t="shared" si="1190"/>
        <v>0.25278106099081016</v>
      </c>
      <c r="J1832" s="1">
        <f t="shared" si="1190"/>
        <v>0.27008666489463357</v>
      </c>
      <c r="K1832" s="1">
        <f t="shared" si="1190"/>
        <v>0.29119875398201389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0.20453071061501385</v>
      </c>
      <c r="G1833" s="1" cm="1">
        <f t="array" ref="G1833">SUMPRODUCT(([1]OUT_FinalEnergyCons!$B$4:$B$10000="var_cap")*1, (ISNUMBER(SEARCH("RH*-SHPLTBR",[1]OUT_FinalEnergyCons!$A$4:$A$10000)))*1,[1]OUT_FinalEnergyCons!E$4:E$10000)</f>
        <v>0.24149746234394065</v>
      </c>
      <c r="H1833" s="1" cm="1">
        <f t="array" ref="H1833">SUMPRODUCT(([1]OUT_FinalEnergyCons!$B$4:$B$10000="var_cap")*1, (ISNUMBER(SEARCH("RH*-SHPLTBR",[1]OUT_FinalEnergyCons!$A$4:$A$10000)))*1,[1]OUT_FinalEnergyCons!F$4:F$10000)</f>
        <v>0.24283208223697803</v>
      </c>
      <c r="I1833" s="1" cm="1">
        <f t="array" ref="I1833">SUMPRODUCT(([1]OUT_FinalEnergyCons!$B$4:$B$10000="var_cap")*1, (ISNUMBER(SEARCH("RH*-SHPLTBR",[1]OUT_FinalEnergyCons!$A$4:$A$10000)))*1,[1]OUT_FinalEnergyCons!G$4:G$10000)</f>
        <v>0.25278106099081016</v>
      </c>
      <c r="J1833" s="1" cm="1">
        <f t="array" ref="J1833">SUMPRODUCT(([1]OUT_FinalEnergyCons!$B$4:$B$10000="var_cap")*1, (ISNUMBER(SEARCH("RH*-SHPLTBR",[1]OUT_FinalEnergyCons!$A$4:$A$10000)))*1,[1]OUT_FinalEnergyCons!H$4:H$10000)</f>
        <v>0.27008666489463357</v>
      </c>
      <c r="K1833" s="1" cm="1">
        <f t="array" ref="K1833">SUMPRODUCT(([1]OUT_FinalEnergyCons!$B$4:$B$10000="var_cap")*1, (ISNUMBER(SEARCH("RH*-SHPLTBR",[1]OUT_FinalEnergyCons!$A$4:$A$10000)))*1,[1]OUT_FinalEnergyCons!I$4:I$10000)</f>
        <v>0.29119875398201389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0.13931673716761711</v>
      </c>
      <c r="I1834" s="1">
        <f t="shared" si="1193"/>
        <v>0.13974690344278468</v>
      </c>
      <c r="J1834" s="1">
        <f t="shared" si="1193"/>
        <v>0.35022266077944214</v>
      </c>
      <c r="K1834" s="1">
        <f t="shared" si="1193"/>
        <v>0.35011048345820966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0.13931673716761711</v>
      </c>
      <c r="I1835" s="1" cm="1">
        <f t="array" ref="I1835">SUMPRODUCT(([1]OUT_FinalEnergyCons!$B$4:$B$10000="var_cap")*1, (ISNUMBER(SEARCH("RH*-SHSOLBR",[1]OUT_FinalEnergyCons!$A$4:$A$10000)))*1,[1]OUT_FinalEnergyCons!G$4:G$10000)</f>
        <v>0.13974690344278468</v>
      </c>
      <c r="J1835" s="1" cm="1">
        <f t="array" ref="J1835">SUMPRODUCT(([1]OUT_FinalEnergyCons!$B$4:$B$10000="var_cap")*1, (ISNUMBER(SEARCH("RH*-SHSOLBR",[1]OUT_FinalEnergyCons!$A$4:$A$10000)))*1,[1]OUT_FinalEnergyCons!H$4:H$10000)</f>
        <v>0.35022266077944214</v>
      </c>
      <c r="K1835" s="1" cm="1">
        <f t="array" ref="K1835">SUMPRODUCT(([1]OUT_FinalEnergyCons!$B$4:$B$10000="var_cap")*1, (ISNUMBER(SEARCH("RH*-SHSOLBR",[1]OUT_FinalEnergyCons!$A$4:$A$10000)))*1,[1]OUT_FinalEnergyCons!I$4:I$10000)</f>
        <v>0.35011048345820966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1.8611614448439415</v>
      </c>
      <c r="G1838" s="1">
        <f t="shared" ref="G1838" si="1199">SUM(G1839,G1842,G1844,G1847,G1849,G1851,G1853,G1855)</f>
        <v>1.9742668833056185</v>
      </c>
      <c r="H1838" s="1">
        <f t="shared" ref="H1838" si="1200">SUM(H1839,H1842,H1844,H1847,H1849,H1851,H1853,H1855)</f>
        <v>1.8766170345762128</v>
      </c>
      <c r="I1838" s="1">
        <f t="shared" ref="I1838" si="1201">SUM(I1839,I1842,I1844,I1847,I1849,I1851,I1853,I1855)</f>
        <v>2.1710646021837152</v>
      </c>
      <c r="J1838" s="1">
        <f t="shared" ref="J1838" si="1202">SUM(J1839,J1842,J1844,J1847,J1849,J1851,J1853,J1855)</f>
        <v>1.955462561549643</v>
      </c>
      <c r="K1838" s="1">
        <f t="shared" ref="K1838" si="1203">SUM(K1839,K1842,K1844,K1847,K1849,K1851,K1853,K1855)</f>
        <v>1.9509989876691651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0.65110333632179695</v>
      </c>
      <c r="G1839" s="1">
        <f t="shared" ref="G1839" si="1205">SUM(G1840:G1841)</f>
        <v>0.71847229810788349</v>
      </c>
      <c r="H1839" s="1">
        <f t="shared" ref="H1839" si="1206">SUM(H1840:H1841)</f>
        <v>1.0957273968036012</v>
      </c>
      <c r="I1839" s="1">
        <f t="shared" ref="I1839" si="1207">SUM(I1840:I1841)</f>
        <v>1.3982405591176408</v>
      </c>
      <c r="J1839" s="1">
        <f t="shared" ref="J1839" si="1208">SUM(J1840:J1841)</f>
        <v>1.2043160371048456</v>
      </c>
      <c r="K1839" s="1">
        <f t="shared" ref="K1839" si="1209">SUM(K1840:K1841)</f>
        <v>1.3360414605478526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0.43771006924765926</v>
      </c>
      <c r="G1840" s="1" cm="1">
        <f t="array" ref="G1840">SUMPRODUCT(([1]OUT_FinalEnergyCons!$B$4:$B$10000="var_cap")*1,(ISNUMBER(SEARCH("RH*-WHELCBR",[1]OUT_FinalEnergyCons!$A$4:$A$10000)))*1,[1]OUT_FinalEnergyCons!E$4:E$10000)</f>
        <v>0.47210515281099558</v>
      </c>
      <c r="H1840" s="1" cm="1">
        <f t="array" ref="H1840">SUMPRODUCT(([1]OUT_FinalEnergyCons!$B$4:$B$10000="var_cap")*1,(ISNUMBER(SEARCH("RH*-WHELCBR",[1]OUT_FinalEnergyCons!$A$4:$A$10000)))*1,[1]OUT_FinalEnergyCons!F$4:F$10000)</f>
        <v>0.47210772379342053</v>
      </c>
      <c r="I1840" s="1" cm="1">
        <f t="array" ref="I1840">SUMPRODUCT(([1]OUT_FinalEnergyCons!$B$4:$B$10000="var_cap")*1,(ISNUMBER(SEARCH("RH*-WHELCBR",[1]OUT_FinalEnergyCons!$A$4:$A$10000)))*1,[1]OUT_FinalEnergyCons!G$4:G$10000)</f>
        <v>0.44840337882740877</v>
      </c>
      <c r="J1840" s="1" cm="1">
        <f t="array" ref="J1840">SUMPRODUCT(([1]OUT_FinalEnergyCons!$B$4:$B$10000="var_cap")*1,(ISNUMBER(SEARCH("RH*-WHELCBR",[1]OUT_FinalEnergyCons!$A$4:$A$10000)))*1,[1]OUT_FinalEnergyCons!H$4:H$10000)</f>
        <v>8.6571418652378412E-2</v>
      </c>
      <c r="K1840" s="1" cm="1">
        <f t="array" ref="K1840">SUMPRODUCT(([1]OUT_FinalEnergyCons!$B$4:$B$10000="var_cap")*1,(ISNUMBER(SEARCH("RH*-WHELCBR",[1]OUT_FinalEnergyCons!$A$4:$A$10000)))*1,[1]OUT_FinalEnergyCons!I$4:I$10000)</f>
        <v>4.1848778746356223E-2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0.21339326707413772</v>
      </c>
      <c r="G1841" s="1" cm="1">
        <f t="array" ref="G1841">SUMPRODUCT(([1]OUT_FinalEnergyCons!$B$4:$B$10000="var_cap")*1,ISNUMBER(SEARCH("RH*-WHELCHP",[1]OUT_FinalEnergyCons!$A$4:$A$10000))*1,[1]OUT_FinalEnergyCons!E$4:E$10000)</f>
        <v>0.24636714529688794</v>
      </c>
      <c r="H1841" s="1" cm="1">
        <f t="array" ref="H1841">SUMPRODUCT(([1]OUT_FinalEnergyCons!$B$4:$B$10000="var_cap")*1,ISNUMBER(SEARCH("RH*-WHELCHP",[1]OUT_FinalEnergyCons!$A$4:$A$10000))*1,[1]OUT_FinalEnergyCons!F$4:F$10000)</f>
        <v>0.62361967301018073</v>
      </c>
      <c r="I1841" s="1" cm="1">
        <f t="array" ref="I1841">SUMPRODUCT(([1]OUT_FinalEnergyCons!$B$4:$B$10000="var_cap")*1,ISNUMBER(SEARCH("RH*-WHELCHP",[1]OUT_FinalEnergyCons!$A$4:$A$10000))*1,[1]OUT_FinalEnergyCons!G$4:G$10000)</f>
        <v>0.94983718029023201</v>
      </c>
      <c r="J1841" s="1" cm="1">
        <f t="array" ref="J1841">SUMPRODUCT(([1]OUT_FinalEnergyCons!$B$4:$B$10000="var_cap")*1,ISNUMBER(SEARCH("RH*-WHELCHP",[1]OUT_FinalEnergyCons!$A$4:$A$10000))*1,[1]OUT_FinalEnergyCons!H$4:H$10000)</f>
        <v>1.1177446184524671</v>
      </c>
      <c r="K1841" s="1" cm="1">
        <f t="array" ref="K1841">SUMPRODUCT(([1]OUT_FinalEnergyCons!$B$4:$B$10000="var_cap")*1,ISNUMBER(SEARCH("RH*-WHELCHP",[1]OUT_FinalEnergyCons!$A$4:$A$10000))*1,[1]OUT_FinalEnergyCons!I$4:I$10000)</f>
        <v>1.2941926818014964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0.4773798038966342</v>
      </c>
      <c r="H1842" s="1">
        <f t="shared" ref="H1842" si="1214">H1843</f>
        <v>9.2837074490315641E-3</v>
      </c>
      <c r="I1842" s="1">
        <f t="shared" ref="I1842" si="1215">I1843</f>
        <v>1.3111649754721788E-3</v>
      </c>
      <c r="J1842" s="1">
        <f t="shared" ref="J1842" si="1216">J1843</f>
        <v>6.5670147036589856E-4</v>
      </c>
      <c r="K1842" s="1">
        <f t="shared" ref="K1842" si="1217">K1843</f>
        <v>2.0226729229754018E-4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0.4773798038966342</v>
      </c>
      <c r="H1843" s="1" cm="1">
        <f t="array" ref="H1843">SUMPRODUCT(([1]OUT_FinalEnergyCons!$B$4:$B$10000="var_cap")*1, (ISNUMBER(SEARCH("RH*-WHLFOBR",[1]OUT_FinalEnergyCons!$A$4:$A$10000)))*1,[1]OUT_FinalEnergyCons!F$4:F$10000)</f>
        <v>9.2837074490315641E-3</v>
      </c>
      <c r="I1843" s="1" cm="1">
        <f t="array" ref="I1843">SUMPRODUCT(([1]OUT_FinalEnergyCons!$B$4:$B$10000="var_cap")*1, (ISNUMBER(SEARCH("RH*-WHLFOBR",[1]OUT_FinalEnergyCons!$A$4:$A$10000)))*1,[1]OUT_FinalEnergyCons!G$4:G$10000)</f>
        <v>1.3111649754721788E-3</v>
      </c>
      <c r="J1843" s="1" cm="1">
        <f t="array" ref="J1843">SUMPRODUCT(([1]OUT_FinalEnergyCons!$B$4:$B$10000="var_cap")*1, (ISNUMBER(SEARCH("RH*-WHLFOBR",[1]OUT_FinalEnergyCons!$A$4:$A$10000)))*1,[1]OUT_FinalEnergyCons!H$4:H$10000)</f>
        <v>6.5670147036589856E-4</v>
      </c>
      <c r="K1843" s="1" cm="1">
        <f t="array" ref="K1843">SUMPRODUCT(([1]OUT_FinalEnergyCons!$B$4:$B$10000="var_cap")*1, (ISNUMBER(SEARCH("RH*-WHLFOBR",[1]OUT_FinalEnergyCons!$A$4:$A$10000)))*1,[1]OUT_FinalEnergyCons!I$4:I$10000)</f>
        <v>2.0226729229754018E-4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0.43613184458271076</v>
      </c>
      <c r="H1844" s="1">
        <f t="shared" ref="H1844" si="1221">SUM(H1845:H1846)</f>
        <v>0.43750562204101467</v>
      </c>
      <c r="I1844" s="1">
        <f t="shared" ref="I1844" si="1222">SUM(I1845:I1846)</f>
        <v>0.43748799689242479</v>
      </c>
      <c r="J1844" s="1">
        <f t="shared" ref="J1844" si="1223">SUM(J1845:J1846)</f>
        <v>0.27922858679464901</v>
      </c>
      <c r="K1844" s="1">
        <f t="shared" ref="K1844" si="1224">SUM(K1845:K1846)</f>
        <v>0.14990573042945288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0.43610622080150102</v>
      </c>
      <c r="H1845" s="1" cm="1">
        <f t="array" ref="H1845">SUMPRODUCT(([1]OUT_FinalEnergyCons!$B$4:$B$10000="var_cap")*1, (ISNUMBER(SEARCH("RH*-WHNGABR",[1]OUT_FinalEnergyCons!$A$4:$A$10000)))*1,[1]OUT_FinalEnergyCons!F$4:F$10000)</f>
        <v>0.43610332790882728</v>
      </c>
      <c r="I1845" s="1" cm="1">
        <f t="array" ref="I1845">SUMPRODUCT(([1]OUT_FinalEnergyCons!$B$4:$B$10000="var_cap")*1, (ISNUMBER(SEARCH("RH*-WHNGABR",[1]OUT_FinalEnergyCons!$A$4:$A$10000)))*1,[1]OUT_FinalEnergyCons!G$4:G$10000)</f>
        <v>0.43606721085982075</v>
      </c>
      <c r="J1845" s="1" cm="1">
        <f t="array" ref="J1845">SUMPRODUCT(([1]OUT_FinalEnergyCons!$B$4:$B$10000="var_cap")*1, (ISNUMBER(SEARCH("RH*-WHNGABR",[1]OUT_FinalEnergyCons!$A$4:$A$10000)))*1,[1]OUT_FinalEnergyCons!H$4:H$10000)</f>
        <v>0.27631129084412004</v>
      </c>
      <c r="K1845" s="1" cm="1">
        <f t="array" ref="K1845">SUMPRODUCT(([1]OUT_FinalEnergyCons!$B$4:$B$10000="var_cap")*1, (ISNUMBER(SEARCH("RH*-WHNGABR",[1]OUT_FinalEnergyCons!$A$4:$A$10000)))*1,[1]OUT_FinalEnergyCons!I$4:I$10000)</f>
        <v>0.14858839773901078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2.5623781209729395E-5</v>
      </c>
      <c r="H1846" s="1" cm="1">
        <f t="array" ref="H1846">SUMPRODUCT(([1]OUT_FinalEnergyCons!$B$4:$B$10000="var_cap")*1,ISNUMBER(SEARCH("RH*-WHngahp",[1]OUT_FinalEnergyCons!$A$4:$A$10000))*1,[1]OUT_FinalEnergyCons!F$4:F$10000)</f>
        <v>1.4022941321874189E-3</v>
      </c>
      <c r="I1846" s="1" cm="1">
        <f t="array" ref="I1846">SUMPRODUCT(([1]OUT_FinalEnergyCons!$B$4:$B$10000="var_cap")*1,ISNUMBER(SEARCH("RH*-WHngahp",[1]OUT_FinalEnergyCons!$A$4:$A$10000))*1,[1]OUT_FinalEnergyCons!G$4:G$10000)</f>
        <v>1.4207860326040397E-3</v>
      </c>
      <c r="J1846" s="1" cm="1">
        <f t="array" ref="J1846">SUMPRODUCT(([1]OUT_FinalEnergyCons!$B$4:$B$10000="var_cap")*1,ISNUMBER(SEARCH("RH*-WHngahp",[1]OUT_FinalEnergyCons!$A$4:$A$10000))*1,[1]OUT_FinalEnergyCons!H$4:H$10000)</f>
        <v>2.9172959505289818E-3</v>
      </c>
      <c r="K1846" s="1" cm="1">
        <f t="array" ref="K1846">SUMPRODUCT(([1]OUT_FinalEnergyCons!$B$4:$B$10000="var_cap")*1,ISNUMBER(SEARCH("RH*-WHngahp",[1]OUT_FinalEnergyCons!$A$4:$A$10000))*1,[1]OUT_FinalEnergyCons!I$4:I$10000)</f>
        <v>1.3173326904420868E-3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4.0500543333488098E-2</v>
      </c>
      <c r="H1849" s="1">
        <f t="shared" ref="H1849" si="1236">H1850</f>
        <v>3.2321264294656003E-2</v>
      </c>
      <c r="I1849" s="1">
        <f t="shared" ref="I1849" si="1237">I1850</f>
        <v>3.2181220858656531E-2</v>
      </c>
      <c r="J1849" s="1">
        <f t="shared" ref="J1849" si="1238">J1850</f>
        <v>1.5510422078493407E-2</v>
      </c>
      <c r="K1849" s="1">
        <f t="shared" ref="K1849" si="1239">K1850</f>
        <v>8.5312155101960122E-3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4.0500543333488098E-2</v>
      </c>
      <c r="H1850" s="1" cm="1">
        <f t="array" ref="H1850">SUMPRODUCT(([1]OUT_FinalEnergyCons!$B$4:$B$10000="var_cap")*1, (ISNUMBER(SEARCH("RH*-WHWODBR",[1]OUT_FinalEnergyCons!$A$4:$A$10000)))*1,[1]OUT_FinalEnergyCons!F$4:F$10000)</f>
        <v>3.2321264294656003E-2</v>
      </c>
      <c r="I1850" s="1" cm="1">
        <f t="array" ref="I1850">SUMPRODUCT(([1]OUT_FinalEnergyCons!$B$4:$B$10000="var_cap")*1, (ISNUMBER(SEARCH("RH*-WHWODBR",[1]OUT_FinalEnergyCons!$A$4:$A$10000)))*1,[1]OUT_FinalEnergyCons!G$4:G$10000)</f>
        <v>3.2181220858656531E-2</v>
      </c>
      <c r="J1850" s="1" cm="1">
        <f t="array" ref="J1850">SUMPRODUCT(([1]OUT_FinalEnergyCons!$B$4:$B$10000="var_cap")*1, (ISNUMBER(SEARCH("RH*-WHWODBR",[1]OUT_FinalEnergyCons!$A$4:$A$10000)))*1,[1]OUT_FinalEnergyCons!H$4:H$10000)</f>
        <v>1.5510422078493407E-2</v>
      </c>
      <c r="K1850" s="1" cm="1">
        <f t="array" ref="K1850">SUMPRODUCT(([1]OUT_FinalEnergyCons!$B$4:$B$10000="var_cap")*1, (ISNUMBER(SEARCH("RH*-WHWODBR",[1]OUT_FinalEnergyCons!$A$4:$A$10000)))*1,[1]OUT_FinalEnergyCons!I$4:I$10000)</f>
        <v>8.5312155101960122E-3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1.3253506086280271E-2</v>
      </c>
      <c r="H1851" s="1">
        <f t="shared" ref="H1851" si="1243">H1852</f>
        <v>1.3236916569605073E-2</v>
      </c>
      <c r="I1851" s="1">
        <f t="shared" ref="I1851" si="1244">I1852</f>
        <v>1.3224067816945585E-2</v>
      </c>
      <c r="J1851" s="1">
        <f t="shared" ref="J1851" si="1245">J1852</f>
        <v>1.0009454267064906E-2</v>
      </c>
      <c r="K1851" s="1">
        <f t="shared" ref="K1851" si="1246">K1852</f>
        <v>1.0722326189593293E-2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1.3253506086280271E-2</v>
      </c>
      <c r="H1852" s="1" cm="1">
        <f t="array" ref="H1852">SUMPRODUCT(([1]OUT_FinalEnergyCons!$B$4:$B$10000="var_cap")*1, (ISNUMBER(SEARCH("RH*-WHPLTBR",[1]OUT_FinalEnergyCons!$A$4:$A$10000)))*1,[1]OUT_FinalEnergyCons!F$4:F$10000)</f>
        <v>1.3236916569605073E-2</v>
      </c>
      <c r="I1852" s="1" cm="1">
        <f t="array" ref="I1852">SUMPRODUCT(([1]OUT_FinalEnergyCons!$B$4:$B$10000="var_cap")*1, (ISNUMBER(SEARCH("RH*-WHPLTBR",[1]OUT_FinalEnergyCons!$A$4:$A$10000)))*1,[1]OUT_FinalEnergyCons!G$4:G$10000)</f>
        <v>1.3224067816945585E-2</v>
      </c>
      <c r="J1852" s="1" cm="1">
        <f t="array" ref="J1852">SUMPRODUCT(([1]OUT_FinalEnergyCons!$B$4:$B$10000="var_cap")*1, (ISNUMBER(SEARCH("RH*-WHPLTBR",[1]OUT_FinalEnergyCons!$A$4:$A$10000)))*1,[1]OUT_FinalEnergyCons!H$4:H$10000)</f>
        <v>1.0009454267064906E-2</v>
      </c>
      <c r="K1852" s="1" cm="1">
        <f t="array" ref="K1852">SUMPRODUCT(([1]OUT_FinalEnergyCons!$B$4:$B$10000="var_cap")*1, (ISNUMBER(SEARCH("RH*-WHPLTBR",[1]OUT_FinalEnergyCons!$A$4:$A$10000)))*1,[1]OUT_FinalEnergyCons!I$4:I$10000)</f>
        <v>1.0722326189593293E-2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0.28854212741830426</v>
      </c>
      <c r="I1853" s="1">
        <f t="shared" ref="I1853" si="1251">I1854</f>
        <v>0.28861959252257557</v>
      </c>
      <c r="J1853" s="1">
        <f t="shared" ref="J1853" si="1252">J1854</f>
        <v>0.44574135983422403</v>
      </c>
      <c r="K1853" s="1">
        <f t="shared" ref="K1853" si="1253">K1854</f>
        <v>0.44559598769977299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0.28854212741830426</v>
      </c>
      <c r="I1854" s="1" cm="1">
        <f t="array" ref="I1854">SUMPRODUCT(([1]OUT_FinalEnergyCons!$B$4:$B$10000="var_cap")*1, (ISNUMBER(SEARCH("RH*-WHSOLBR",[1]OUT_FinalEnergyCons!$A$4:$A$10000)))*1,[1]OUT_FinalEnergyCons!G$4:G$10000)</f>
        <v>0.28861959252257557</v>
      </c>
      <c r="J1854" s="1" cm="1">
        <f t="array" ref="J1854">SUMPRODUCT(([1]OUT_FinalEnergyCons!$B$4:$B$10000="var_cap")*1, (ISNUMBER(SEARCH("RH*-WHSOLBR",[1]OUT_FinalEnergyCons!$A$4:$A$10000)))*1,[1]OUT_FinalEnergyCons!H$4:H$10000)</f>
        <v>0.44574135983422403</v>
      </c>
      <c r="K1854" s="1" cm="1">
        <f t="array" ref="K1854">SUMPRODUCT(([1]OUT_FinalEnergyCons!$B$4:$B$10000="var_cap")*1, (ISNUMBER(SEARCH("RH*-WHSOLBR",[1]OUT_FinalEnergyCons!$A$4:$A$10000)))*1,[1]OUT_FinalEnergyCons!I$4:I$10000)</f>
        <v>0.44559598769977299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3.6043301833503283</v>
      </c>
      <c r="G1857" s="17">
        <f t="shared" ref="G1857:K1857" si="1262">SUM(G1858,G1861,G1864,G1868,G1870,G1872,G1874,G1876,G1878)</f>
        <v>3.7055177533430261</v>
      </c>
      <c r="H1857" s="17">
        <f t="shared" si="1262"/>
        <v>3.5250622051123832</v>
      </c>
      <c r="I1857" s="17">
        <f t="shared" si="1262"/>
        <v>3.4254286444705935</v>
      </c>
      <c r="J1857" s="17">
        <f t="shared" si="1262"/>
        <v>3.3216002442918646</v>
      </c>
      <c r="K1857" s="17">
        <f t="shared" si="1262"/>
        <v>3.3559050038150766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0.83269798880594281</v>
      </c>
      <c r="H1858" s="18">
        <f t="shared" si="1263"/>
        <v>0.89482706100334419</v>
      </c>
      <c r="I1858" s="18">
        <f t="shared" si="1263"/>
        <v>0.97387302207782978</v>
      </c>
      <c r="J1858" s="18">
        <f t="shared" si="1263"/>
        <v>1.0726768040065293</v>
      </c>
      <c r="K1858" s="18">
        <f t="shared" si="1263"/>
        <v>1.3877039534862208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0.75498876844186857</v>
      </c>
      <c r="H1859" s="1" cm="1">
        <f t="array" ref="H1859">SUMPRODUCT(([1]OUT_FinalEnergyCons!$B$4:$B$10000="Var_cap")*1,  (ISNUMBER(SEARCH("ITOT-SWHELCBR",[1]OUT_FinalEnergyCons!$A$4:$A$10000)))*1,[1]OUT_FinalEnergyCons!F$4:F$10000)</f>
        <v>0.75620644487806343</v>
      </c>
      <c r="I1859" s="1" cm="1">
        <f t="array" ref="I1859">SUMPRODUCT(([1]OUT_FinalEnergyCons!$B$4:$B$10000="Var_cap")*1,  (ISNUMBER(SEARCH("ITOT-SWHELCBR",[1]OUT_FinalEnergyCons!$A$4:$A$10000)))*1,[1]OUT_FinalEnergyCons!G$4:G$10000)</f>
        <v>0.75906585284624717</v>
      </c>
      <c r="J1859" s="1" cm="1">
        <f t="array" ref="J1859">SUMPRODUCT(([1]OUT_FinalEnergyCons!$B$4:$B$10000="Var_cap")*1,  (ISNUMBER(SEARCH("ITOT-SWHELCBR",[1]OUT_FinalEnergyCons!$A$4:$A$10000)))*1,[1]OUT_FinalEnergyCons!H$4:H$10000)</f>
        <v>0.85596283501793524</v>
      </c>
      <c r="K1859" s="1" cm="1">
        <f t="array" ref="K1859">SUMPRODUCT(([1]OUT_FinalEnergyCons!$B$4:$B$10000="Var_cap")*1,  (ISNUMBER(SEARCH("ITOT-SWHELCBR",[1]OUT_FinalEnergyCons!$A$4:$A$10000)))*1,[1]OUT_FinalEnergyCons!I$4:I$10000)</f>
        <v>1.0971837695449389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7.7709220364074225E-2</v>
      </c>
      <c r="H1860" s="1" cm="1">
        <f t="array" ref="H1860">SUMPRODUCT(([1]OUT_FinalEnergyCons!$B$4:$B$10000="Var_cap")*1,  (ISNUMBER(SEARCH("ITOT-SWHELCHP",[1]OUT_FinalEnergyCons!$A$4:$A$10000)))*1,[1]OUT_FinalEnergyCons!F$4:F$10000)</f>
        <v>0.13862061612528079</v>
      </c>
      <c r="I1860" s="1" cm="1">
        <f t="array" ref="I1860">SUMPRODUCT(([1]OUT_FinalEnergyCons!$B$4:$B$10000="Var_cap")*1,  (ISNUMBER(SEARCH("ITOT-SWHELCHP",[1]OUT_FinalEnergyCons!$A$4:$A$10000)))*1,[1]OUT_FinalEnergyCons!G$4:G$10000)</f>
        <v>0.21480716923158255</v>
      </c>
      <c r="J1860" s="1" cm="1">
        <f t="array" ref="J1860">SUMPRODUCT(([1]OUT_FinalEnergyCons!$B$4:$B$10000="Var_cap")*1,  (ISNUMBER(SEARCH("ITOT-SWHELCHP",[1]OUT_FinalEnergyCons!$A$4:$A$10000)))*1,[1]OUT_FinalEnergyCons!H$4:H$10000)</f>
        <v>0.21671396898859405</v>
      </c>
      <c r="K1860" s="1" cm="1">
        <f t="array" ref="K1860">SUMPRODUCT(([1]OUT_FinalEnergyCons!$B$4:$B$10000="Var_cap")*1,  (ISNUMBER(SEARCH("ITOT-SWHELCHP",[1]OUT_FinalEnergyCons!$A$4:$A$10000)))*1,[1]OUT_FinalEnergyCons!I$4:I$10000)</f>
        <v>0.29052018394128198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0.48125087740095868</v>
      </c>
      <c r="G1861" s="18">
        <f t="shared" ref="G1861:K1861" si="1265">SUM(G1862:G1863)</f>
        <v>0.37897870982240212</v>
      </c>
      <c r="H1861" s="18">
        <f t="shared" si="1265"/>
        <v>0.3794887787484878</v>
      </c>
      <c r="I1861" s="18">
        <f t="shared" si="1265"/>
        <v>0.37674802405178753</v>
      </c>
      <c r="J1861" s="18">
        <f t="shared" si="1265"/>
        <v>0.17068596585208065</v>
      </c>
      <c r="K1861" s="18">
        <f t="shared" si="1265"/>
        <v>1.6222187089052494E-2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0.37871679501573402</v>
      </c>
      <c r="H1862" s="1" cm="1">
        <f t="array" ref="H1862">SUMPRODUCT(([1]OUT_FinalEnergyCons!$B$4:$B$10000="Var_cap")*1,  (ISNUMBER(SEARCH("ITOT-SWHLFOBR",[1]OUT_FinalEnergyCons!$A$4:$A$10000)))*1,[1]OUT_FinalEnergyCons!F$4:F$10000)</f>
        <v>0.37886063393772373</v>
      </c>
      <c r="I1862" s="1" cm="1">
        <f t="array" ref="I1862">SUMPRODUCT(([1]OUT_FinalEnergyCons!$B$4:$B$10000="Var_cap")*1,  (ISNUMBER(SEARCH("ITOT-SWHLFOBR",[1]OUT_FinalEnergyCons!$A$4:$A$10000)))*1,[1]OUT_FinalEnergyCons!G$4:G$10000)</f>
        <v>0.37636698392296364</v>
      </c>
      <c r="J1862" s="1" cm="1">
        <f t="array" ref="J1862">SUMPRODUCT(([1]OUT_FinalEnergyCons!$B$4:$B$10000="Var_cap")*1,  (ISNUMBER(SEARCH("ITOT-SWHLFOBR",[1]OUT_FinalEnergyCons!$A$4:$A$10000)))*1,[1]OUT_FinalEnergyCons!H$4:H$10000)</f>
        <v>0.17005853921310463</v>
      </c>
      <c r="K1862" s="1" cm="1">
        <f t="array" ref="K1862">SUMPRODUCT(([1]OUT_FinalEnergyCons!$B$4:$B$10000="Var_cap")*1,  (ISNUMBER(SEARCH("ITOT-SWHLFOBR",[1]OUT_FinalEnergyCons!$A$4:$A$10000)))*1,[1]OUT_FinalEnergyCons!I$4:I$10000)</f>
        <v>1.6222163360606695E-2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0.1049154377701267</v>
      </c>
      <c r="G1863" s="1" cm="1">
        <f t="array" ref="G1863">SUMPRODUCT(([1]OUT_FinalEnergyCons!$B$4:$B$10000="Var_cap")*1,  (ISNUMBER(SEARCH("ITOT-SWHHFOBR",[1]OUT_FinalEnergyCons!$A$4:$A$10000)))*1,[1]OUT_FinalEnergyCons!E$4:E$10000)</f>
        <v>2.6191480666808153E-4</v>
      </c>
      <c r="H1863" s="1" cm="1">
        <f t="array" ref="H1863">SUMPRODUCT(([1]OUT_FinalEnergyCons!$B$4:$B$10000="Var_cap")*1,  (ISNUMBER(SEARCH("ITOT-SWHHFOBR",[1]OUT_FinalEnergyCons!$A$4:$A$10000)))*1,[1]OUT_FinalEnergyCons!F$4:F$10000)</f>
        <v>6.2814481076405027E-4</v>
      </c>
      <c r="I1863" s="1" cm="1">
        <f t="array" ref="I1863">SUMPRODUCT(([1]OUT_FinalEnergyCons!$B$4:$B$10000="Var_cap")*1,  (ISNUMBER(SEARCH("ITOT-SWHHFOBR",[1]OUT_FinalEnergyCons!$A$4:$A$10000)))*1,[1]OUT_FinalEnergyCons!G$4:G$10000)</f>
        <v>3.8104012882388127E-4</v>
      </c>
      <c r="J1863" s="1" cm="1">
        <f t="array" ref="J1863">SUMPRODUCT(([1]OUT_FinalEnergyCons!$B$4:$B$10000="Var_cap")*1,  (ISNUMBER(SEARCH("ITOT-SWHHFOBR",[1]OUT_FinalEnergyCons!$A$4:$A$10000)))*1,[1]OUT_FinalEnergyCons!H$4:H$10000)</f>
        <v>6.2742663897601201E-4</v>
      </c>
      <c r="K1863" s="1" cm="1">
        <f t="array" ref="K1863">SUMPRODUCT(([1]OUT_FinalEnergyCons!$B$4:$B$10000="Var_cap")*1,  (ISNUMBER(SEARCH("ITOT-SWHHFOBR",[1]OUT_FinalEnergyCons!$A$4:$A$10000)))*1,[1]OUT_FinalEnergyCons!I$4:I$10000)</f>
        <v>2.3728445796991973E-8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1.5606917322058511</v>
      </c>
      <c r="H1864" s="18">
        <f t="shared" si="1268"/>
        <v>1.5634237726790743</v>
      </c>
      <c r="I1864" s="18">
        <f t="shared" si="1268"/>
        <v>1.3499747034057523</v>
      </c>
      <c r="J1864" s="18">
        <f t="shared" si="1268"/>
        <v>0.69340682627621009</v>
      </c>
      <c r="K1864" s="18">
        <f t="shared" si="1268"/>
        <v>0.36533842794165283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1.558177623719289</v>
      </c>
      <c r="H1865" s="1" cm="1">
        <f t="array" ref="H1865">SUMPRODUCT(([1]OUT_FinalEnergyCons!$B$4:$B$10000="Var_cap")*1,  (ISNUMBER(SEARCH("ITOT-SWHNGA*BR",[1]OUT_FinalEnergyCons!$A$4:$A$10000)))*1,[1]OUT_FinalEnergyCons!F$4:F$10000)</f>
        <v>1.5590533124839383</v>
      </c>
      <c r="I1865" s="1" cm="1">
        <f t="array" ref="I1865">SUMPRODUCT(([1]OUT_FinalEnergyCons!$B$4:$B$10000="Var_cap")*1,  (ISNUMBER(SEARCH("ITOT-SWHNGA*BR",[1]OUT_FinalEnergyCons!$A$4:$A$10000)))*1,[1]OUT_FinalEnergyCons!G$4:G$10000)</f>
        <v>1.3455524538834345</v>
      </c>
      <c r="J1865" s="1" cm="1">
        <f t="array" ref="J1865">SUMPRODUCT(([1]OUT_FinalEnergyCons!$B$4:$B$10000="Var_cap")*1,  (ISNUMBER(SEARCH("ITOT-SWHNGA*BR",[1]OUT_FinalEnergyCons!$A$4:$A$10000)))*1,[1]OUT_FinalEnergyCons!H$4:H$10000)</f>
        <v>0.68791077201121287</v>
      </c>
      <c r="K1865" s="1" cm="1">
        <f t="array" ref="K1865">SUMPRODUCT(([1]OUT_FinalEnergyCons!$B$4:$B$10000="Var_cap")*1,  (ISNUMBER(SEARCH("ITOT-SWHNGA*BR",[1]OUT_FinalEnergyCons!$A$4:$A$10000)))*1,[1]OUT_FinalEnergyCons!I$4:I$10000)</f>
        <v>0.36173197560649595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2.5141084865621002E-3</v>
      </c>
      <c r="H1866" s="1" cm="1">
        <f t="array" ref="H1866">SUMPRODUCT(([1]OUT_FinalEnergyCons!$B$4:$B$10000="Var_cap")*1,  (ISNUMBER(SEARCH("ITOT-SWHNGAHP",[1]OUT_FinalEnergyCons!$A$4:$A$10000)))*1,[1]OUT_FinalEnergyCons!F$4:F$10000)</f>
        <v>4.3704601951359634E-3</v>
      </c>
      <c r="I1866" s="1" cm="1">
        <f t="array" ref="I1866">SUMPRODUCT(([1]OUT_FinalEnergyCons!$B$4:$B$10000="Var_cap")*1,  (ISNUMBER(SEARCH("ITOT-SWHNGAHP",[1]OUT_FinalEnergyCons!$A$4:$A$10000)))*1,[1]OUT_FinalEnergyCons!G$4:G$10000)</f>
        <v>4.4222495223177685E-3</v>
      </c>
      <c r="J1866" s="1" cm="1">
        <f t="array" ref="J1866">SUMPRODUCT(([1]OUT_FinalEnergyCons!$B$4:$B$10000="Var_cap")*1,  (ISNUMBER(SEARCH("ITOT-SWHNGAHP",[1]OUT_FinalEnergyCons!$A$4:$A$10000)))*1,[1]OUT_FinalEnergyCons!H$4:H$10000)</f>
        <v>5.4960542649972353E-3</v>
      </c>
      <c r="K1866" s="1" cm="1">
        <f t="array" ref="K1866">SUMPRODUCT(([1]OUT_FinalEnergyCons!$B$4:$B$10000="Var_cap")*1,  (ISNUMBER(SEARCH("ITOT-SWHNGAHP",[1]OUT_FinalEnergyCons!$A$4:$A$10000)))*1,[1]OUT_FinalEnergyCons!I$4:I$10000)</f>
        <v>3.6064523351568914E-3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2.9604948987737068E-2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0.17110296143088785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0.28374077107531392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0.35137246721320137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0.35563613484127338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0.19545997438343993</v>
      </c>
      <c r="H1868" s="1">
        <f t="shared" si="1269"/>
        <v>3.55349755942308E-3</v>
      </c>
      <c r="I1868" s="1">
        <f t="shared" si="1269"/>
        <v>3.2158500945167479E-4</v>
      </c>
      <c r="J1868" s="1">
        <f t="shared" si="1269"/>
        <v>4.8866809558095455E-4</v>
      </c>
      <c r="K1868" s="1">
        <f t="shared" si="1269"/>
        <v>1.4335440385832899E-4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0.19545997438343993</v>
      </c>
      <c r="H1869" s="1" cm="1">
        <f t="array" ref="H1869">SUMPRODUCT(([1]OUT_FinalEnergyCons!$B$4:$B$10000="Var_cap")*1,  (ISNUMBER(SEARCH("ITOT-SWHCOA*BR",[1]OUT_FinalEnergyCons!$A$4:$A$10000)))*1,[1]OUT_FinalEnergyCons!F$4:F$10000)</f>
        <v>3.55349755942308E-3</v>
      </c>
      <c r="I1869" s="1" cm="1">
        <f t="array" ref="I1869">SUMPRODUCT(([1]OUT_FinalEnergyCons!$B$4:$B$10000="Var_cap")*1,  (ISNUMBER(SEARCH("ITOT-SWHCOA*BR",[1]OUT_FinalEnergyCons!$A$4:$A$10000)))*1,[1]OUT_FinalEnergyCons!G$4:G$10000)</f>
        <v>3.2158500945167479E-4</v>
      </c>
      <c r="J1869" s="1" cm="1">
        <f t="array" ref="J1869">SUMPRODUCT(([1]OUT_FinalEnergyCons!$B$4:$B$10000="Var_cap")*1,  (ISNUMBER(SEARCH("ITOT-SWHCOA*BR",[1]OUT_FinalEnergyCons!$A$4:$A$10000)))*1,[1]OUT_FinalEnergyCons!H$4:H$10000)</f>
        <v>4.8866809558095455E-4</v>
      </c>
      <c r="K1869" s="1" cm="1">
        <f t="array" ref="K1869">SUMPRODUCT(([1]OUT_FinalEnergyCons!$B$4:$B$10000="Var_cap")*1,  (ISNUMBER(SEARCH("ITOT-SWHCOA*BR",[1]OUT_FinalEnergyCons!$A$4:$A$10000)))*1,[1]OUT_FinalEnergyCons!I$4:I$10000)</f>
        <v>1.4335440385832899E-4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0.34687583140271494</v>
      </c>
      <c r="H1870" s="1">
        <f t="shared" si="1270"/>
        <v>0.34717357751814198</v>
      </c>
      <c r="I1870" s="1">
        <f t="shared" si="1270"/>
        <v>0.44054939196981147</v>
      </c>
      <c r="J1870" s="1">
        <f t="shared" si="1270"/>
        <v>0.48856259442170591</v>
      </c>
      <c r="K1870" s="1">
        <f t="shared" si="1270"/>
        <v>0.35507564627463456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0.34687583140271494</v>
      </c>
      <c r="H1871" s="1" cm="1">
        <f t="array" ref="H1871">SUMPRODUCT(([1]OUT_FinalEnergyCons!$B$4:$B$10000="Var_cap")*1,  (ISNUMBER(SEARCH("ITOT-SWHWOD*BR",[1]OUT_FinalEnergyCons!$A$4:$A$10000)))*1,[1]OUT_FinalEnergyCons!F$4:F$10000)</f>
        <v>0.34717357751814198</v>
      </c>
      <c r="I1871" s="1" cm="1">
        <f t="array" ref="I1871">SUMPRODUCT(([1]OUT_FinalEnergyCons!$B$4:$B$10000="Var_cap")*1,  (ISNUMBER(SEARCH("ITOT-SWHWOD*BR",[1]OUT_FinalEnergyCons!$A$4:$A$10000)))*1,[1]OUT_FinalEnergyCons!G$4:G$10000)</f>
        <v>0.44054939196981147</v>
      </c>
      <c r="J1871" s="1" cm="1">
        <f t="array" ref="J1871">SUMPRODUCT(([1]OUT_FinalEnergyCons!$B$4:$B$10000="Var_cap")*1,  (ISNUMBER(SEARCH("ITOT-SWHWOD*BR",[1]OUT_FinalEnergyCons!$A$4:$A$10000)))*1,[1]OUT_FinalEnergyCons!H$4:H$10000)</f>
        <v>0.48856259442170591</v>
      </c>
      <c r="K1871" s="1" cm="1">
        <f t="array" ref="K1871">SUMPRODUCT(([1]OUT_FinalEnergyCons!$B$4:$B$10000="Var_cap")*1,  (ISNUMBER(SEARCH("ITOT-SWHWOD*BR",[1]OUT_FinalEnergyCons!$A$4:$A$10000)))*1,[1]OUT_FinalEnergyCons!I$4:I$10000)</f>
        <v>0.35507564627463456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3.8285411871584733E-2</v>
      </c>
      <c r="H1872" s="1">
        <f t="shared" si="1271"/>
        <v>3.8666848129297618E-2</v>
      </c>
      <c r="I1872" s="1">
        <f t="shared" si="1271"/>
        <v>4.1504289917075089E-2</v>
      </c>
      <c r="J1872" s="1">
        <f t="shared" si="1271"/>
        <v>4.3133452701610189E-2</v>
      </c>
      <c r="K1872" s="1">
        <f t="shared" si="1271"/>
        <v>4.7487129134423156E-2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3.8285411871584733E-2</v>
      </c>
      <c r="H1873" s="1" cm="1">
        <f t="array" ref="H1873">SUMPRODUCT(([1]OUT_FinalEnergyCons!$B$4:$B$10000="Var_cap")*1,  (ISNUMBER(SEARCH("ITOT-SWHPLT*BR",[1]OUT_FinalEnergyCons!$A$4:$A$10000)))*1,[1]OUT_FinalEnergyCons!F$4:F$10000)</f>
        <v>3.8666848129297618E-2</v>
      </c>
      <c r="I1873" s="1" cm="1">
        <f t="array" ref="I1873">SUMPRODUCT(([1]OUT_FinalEnergyCons!$B$4:$B$10000="Var_cap")*1,  (ISNUMBER(SEARCH("ITOT-SWHPLT*BR",[1]OUT_FinalEnergyCons!$A$4:$A$10000)))*1,[1]OUT_FinalEnergyCons!G$4:G$10000)</f>
        <v>4.1504289917075089E-2</v>
      </c>
      <c r="J1873" s="1" cm="1">
        <f t="array" ref="J1873">SUMPRODUCT(([1]OUT_FinalEnergyCons!$B$4:$B$10000="Var_cap")*1,  (ISNUMBER(SEARCH("ITOT-SWHPLT*BR",[1]OUT_FinalEnergyCons!$A$4:$A$10000)))*1,[1]OUT_FinalEnergyCons!H$4:H$10000)</f>
        <v>4.3133452701610189E-2</v>
      </c>
      <c r="K1873" s="1" cm="1">
        <f t="array" ref="K1873">SUMPRODUCT(([1]OUT_FinalEnergyCons!$B$4:$B$10000="Var_cap")*1,  (ISNUMBER(SEARCH("ITOT-SWHPLT*BR",[1]OUT_FinalEnergyCons!$A$4:$A$10000)))*1,[1]OUT_FinalEnergyCons!I$4:I$10000)</f>
        <v>4.7487129134423156E-2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0.34011272107425305</v>
      </c>
      <c r="H1874" s="1">
        <f t="shared" si="1272"/>
        <v>0.28521345035065859</v>
      </c>
      <c r="I1874" s="1">
        <f t="shared" si="1272"/>
        <v>0.22562519641598328</v>
      </c>
      <c r="J1874" s="1">
        <f t="shared" si="1272"/>
        <v>0.16895292856087332</v>
      </c>
      <c r="K1874" s="1">
        <f t="shared" si="1272"/>
        <v>2.5926376645080129E-4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0.34011272107425305</v>
      </c>
      <c r="H1875" s="1" cm="1">
        <f t="array" ref="H1875">SUMPRODUCT(([1]OUT_FinalEnergyCons!$B$4:$B$10000="Var_cap")*1,  (ISNUMBER(SEARCH("ITOT-SWHWST*BR",[1]OUT_FinalEnergyCons!$A$4:$A$10000)))*1,[1]OUT_FinalEnergyCons!F$4:F$10000)</f>
        <v>0.28521345035065859</v>
      </c>
      <c r="I1875" s="1" cm="1">
        <f t="array" ref="I1875">SUMPRODUCT(([1]OUT_FinalEnergyCons!$B$4:$B$10000="Var_cap")*1,  (ISNUMBER(SEARCH("ITOT-SWHWST*BR",[1]OUT_FinalEnergyCons!$A$4:$A$10000)))*1,[1]OUT_FinalEnergyCons!G$4:G$10000)</f>
        <v>0.22562519641598328</v>
      </c>
      <c r="J1875" s="1" cm="1">
        <f t="array" ref="J1875">SUMPRODUCT(([1]OUT_FinalEnergyCons!$B$4:$B$10000="Var_cap")*1,  (ISNUMBER(SEARCH("ITOT-SWHWST*BR",[1]OUT_FinalEnergyCons!$A$4:$A$10000)))*1,[1]OUT_FinalEnergyCons!H$4:H$10000)</f>
        <v>0.16895292856087332</v>
      </c>
      <c r="K1875" s="1" cm="1">
        <f t="array" ref="K1875">SUMPRODUCT(([1]OUT_FinalEnergyCons!$B$4:$B$10000="Var_cap")*1,  (ISNUMBER(SEARCH("ITOT-SWHWST*BR",[1]OUT_FinalEnergyCons!$A$4:$A$10000)))*1,[1]OUT_FinalEnergyCons!I$4:I$10000)</f>
        <v>2.5926376645080129E-4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1.2715219123955911E-2</v>
      </c>
      <c r="I1876" s="1">
        <f t="shared" si="1273"/>
        <v>1.2716947725804581E-2</v>
      </c>
      <c r="J1876" s="1">
        <f t="shared" si="1273"/>
        <v>1.2720260666696201E-2</v>
      </c>
      <c r="K1876" s="1">
        <f t="shared" si="1273"/>
        <v>1.2721437735301801E-2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1.2715219123955911E-2</v>
      </c>
      <c r="I1877" s="1" cm="1">
        <f t="array" ref="I1877">SUMPRODUCT(([1]OUT_FinalEnergyCons!$B$4:$B$10000="Var_cap")*1, (ISNUMBER(SEARCH("ITOT-SWHSOLBR",[1]OUT_FinalEnergyCons!$A$4:$A$10000)))*1,[1]OUT_FinalEnergyCons!G$4:G$10000)</f>
        <v>1.2716947725804581E-2</v>
      </c>
      <c r="J1877" s="1" cm="1">
        <f t="array" ref="J1877">SUMPRODUCT(([1]OUT_FinalEnergyCons!$B$4:$B$10000="Var_cap")*1, (ISNUMBER(SEARCH("ITOT-SWHSOLBR",[1]OUT_FinalEnergyCons!$A$4:$A$10000)))*1,[1]OUT_FinalEnergyCons!H$4:H$10000)</f>
        <v>1.2720260666696201E-2</v>
      </c>
      <c r="K1877" s="1" cm="1">
        <f t="array" ref="K1877">SUMPRODUCT(([1]OUT_FinalEnergyCons!$B$4:$B$10000="Var_cap")*1, (ISNUMBER(SEARCH("ITOT-SWHSOLBR",[1]OUT_FinalEnergyCons!$A$4:$A$10000)))*1,[1]OUT_FinalEnergyCons!I$4:I$10000)</f>
        <v>1.2721437735301801E-2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4.1154838970974099E-3</v>
      </c>
      <c r="J1878" s="1">
        <f t="shared" si="1274"/>
        <v>0.67097274371057802</v>
      </c>
      <c r="K1878" s="1">
        <f t="shared" si="1274"/>
        <v>1.1709536039834822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4.1154838970974099E-3</v>
      </c>
      <c r="J1879" s="1" cm="1">
        <f t="array" ref="J1879">SUMPRODUCT(([1]OUT_FinalEnergyCons!$B$4:$B$10000="Var_cap")*1, (ISNUMBER(SEARCH("ITOT-SWHH2BR",[1]OUT_FinalEnergyCons!$A$4:$A$10000)))*1,[1]OUT_FinalEnergyCons!H$4:H$10000)</f>
        <v>0.67097274371057802</v>
      </c>
      <c r="K1879" s="1" cm="1">
        <f t="array" ref="K1879">SUMPRODUCT(([1]OUT_FinalEnergyCons!$B$4:$B$10000="Var_cap")*1, (ISNUMBER(SEARCH("ITOT-SWHH2BR",[1]OUT_FinalEnergyCons!$A$4:$A$10000)))*1,[1]OUT_FinalEnergyCons!I$4:I$10000)</f>
        <v>1.1709536039834822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6.1445822513087238</v>
      </c>
      <c r="G1880" s="17">
        <f t="shared" ref="G1880:K1880" si="1275">SUM(G1881,G1884,G1886,G1890,G1892,G1894,G1896)</f>
        <v>6.0381055205258374</v>
      </c>
      <c r="H1880" s="17">
        <f t="shared" si="1275"/>
        <v>6.2149539395111582</v>
      </c>
      <c r="I1880" s="17">
        <f t="shared" si="1275"/>
        <v>6.235685079706637</v>
      </c>
      <c r="J1880" s="17">
        <f t="shared" si="1275"/>
        <v>4.4925703372909824</v>
      </c>
      <c r="K1880" s="17">
        <f t="shared" si="1275"/>
        <v>3.7619897375685403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0.61563158546989372</v>
      </c>
      <c r="G1881" s="1">
        <f t="shared" ref="G1881:K1881" si="1276">SUM(G1882:G1883)</f>
        <v>0.43083972865834619</v>
      </c>
      <c r="H1881" s="1">
        <f t="shared" si="1276"/>
        <v>0.6075952106019662</v>
      </c>
      <c r="I1881" s="1">
        <f t="shared" si="1276"/>
        <v>0.60759772321258598</v>
      </c>
      <c r="J1881" s="1">
        <f t="shared" si="1276"/>
        <v>0.58645240664846843</v>
      </c>
      <c r="K1881" s="1">
        <f t="shared" si="1276"/>
        <v>0.75554516243633008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0.18501209876912161</v>
      </c>
      <c r="G1882" s="1" cm="1">
        <f t="array" ref="G1882">SUMPRODUCT(([1]OUT_FinalEnergyCons!$B$4:$B$10000="Var_cap")*1, (ISNUMBER(SEARCH("SCOM-SHELCBR",[1]OUT_FinalEnergyCons!$A$4:$A$10000)))*1,[1]OUT_FinalEnergyCons!E$4:E$10000)</f>
        <v>2.2182818301191842E-4</v>
      </c>
      <c r="H1882" s="1" cm="1">
        <f t="array" ref="H1882">SUMPRODUCT(([1]OUT_FinalEnergyCons!$B$4:$B$10000="Var_cap")*1, (ISNUMBER(SEARCH("SCOM-SHELCBR",[1]OUT_FinalEnergyCons!$A$4:$A$10000)))*1,[1]OUT_FinalEnergyCons!F$4:F$10000)</f>
        <v>0.176982869862085</v>
      </c>
      <c r="I1882" s="1" cm="1">
        <f t="array" ref="I1882">SUMPRODUCT(([1]OUT_FinalEnergyCons!$B$4:$B$10000="Var_cap")*1, (ISNUMBER(SEARCH("SCOM-SHELCBR",[1]OUT_FinalEnergyCons!$A$4:$A$10000)))*1,[1]OUT_FinalEnergyCons!G$4:G$10000)</f>
        <v>0.17697783822900501</v>
      </c>
      <c r="J1882" s="1" cm="1">
        <f t="array" ref="J1882">SUMPRODUCT(([1]OUT_FinalEnergyCons!$B$4:$B$10000="Var_cap")*1, (ISNUMBER(SEARCH("SCOM-SHELCBR",[1]OUT_FinalEnergyCons!$A$4:$A$10000)))*1,[1]OUT_FinalEnergyCons!H$4:H$10000)</f>
        <v>0.12448220035122072</v>
      </c>
      <c r="K1882" s="1" cm="1">
        <f t="array" ref="K1882">SUMPRODUCT(([1]OUT_FinalEnergyCons!$B$4:$B$10000="Var_cap")*1, (ISNUMBER(SEARCH("SCOM-SHELCBR",[1]OUT_FinalEnergyCons!$A$4:$A$10000)))*1,[1]OUT_FinalEnergyCons!I$4:I$10000)</f>
        <v>7.597859463496448E-2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0.4306194867007721</v>
      </c>
      <c r="G1883" s="1" cm="1">
        <f t="array" ref="G1883">SUMPRODUCT(([1]OUT_FinalEnergyCons!$B$4:$B$10000="Var_cap")*1, (ISNUMBER(SEARCH("SCOM-SHELCHP",[1]OUT_FinalEnergyCons!$A$4:$A$10000)))*1,[1]OUT_FinalEnergyCons!E$4:E$10000)</f>
        <v>0.43061790047533427</v>
      </c>
      <c r="H1883" s="1" cm="1">
        <f t="array" ref="H1883">SUMPRODUCT(([1]OUT_FinalEnergyCons!$B$4:$B$10000="Var_cap")*1, (ISNUMBER(SEARCH("SCOM-SHELCHP",[1]OUT_FinalEnergyCons!$A$4:$A$10000)))*1,[1]OUT_FinalEnergyCons!F$4:F$10000)</f>
        <v>0.43061234073988114</v>
      </c>
      <c r="I1883" s="1" cm="1">
        <f t="array" ref="I1883">SUMPRODUCT(([1]OUT_FinalEnergyCons!$B$4:$B$10000="Var_cap")*1, (ISNUMBER(SEARCH("SCOM-SHELCHP",[1]OUT_FinalEnergyCons!$A$4:$A$10000)))*1,[1]OUT_FinalEnergyCons!G$4:G$10000)</f>
        <v>0.430619884983581</v>
      </c>
      <c r="J1883" s="1" cm="1">
        <f t="array" ref="J1883">SUMPRODUCT(([1]OUT_FinalEnergyCons!$B$4:$B$10000="Var_cap")*1, (ISNUMBER(SEARCH("SCOM-SHELCHP",[1]OUT_FinalEnergyCons!$A$4:$A$10000)))*1,[1]OUT_FinalEnergyCons!H$4:H$10000)</f>
        <v>0.46197020629724772</v>
      </c>
      <c r="K1883" s="1" cm="1">
        <f t="array" ref="K1883">SUMPRODUCT(([1]OUT_FinalEnergyCons!$B$4:$B$10000="Var_cap")*1, (ISNUMBER(SEARCH("SCOM-SHELCHP",[1]OUT_FinalEnergyCons!$A$4:$A$10000)))*1,[1]OUT_FinalEnergyCons!I$4:I$10000)</f>
        <v>0.6795665678013656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1.9285958141455042</v>
      </c>
      <c r="G1884" s="1">
        <f t="shared" ref="G1884:K1884" si="1279">G1885</f>
        <v>1.928589792726934</v>
      </c>
      <c r="H1884" s="1">
        <f t="shared" si="1279"/>
        <v>1.9281340168379477</v>
      </c>
      <c r="I1884" s="1">
        <f t="shared" si="1279"/>
        <v>1.9277266049748132</v>
      </c>
      <c r="J1884" s="1">
        <f t="shared" si="1279"/>
        <v>0.42082447502425357</v>
      </c>
      <c r="K1884" s="1">
        <f t="shared" si="1279"/>
        <v>6.8853302065947003E-2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1.9285958141455042</v>
      </c>
      <c r="G1885" s="1" cm="1">
        <f t="array" ref="G1885">SUMPRODUCT(([1]OUT_FinalEnergyCons!$B$4:$B$10000="Var_cap")*1,(ISNUMBER(SEARCH("SCOM-SHLFOBR",[1]OUT_FinalEnergyCons!$A$4:$A$10000)))*1,[1]OUT_FinalEnergyCons!E$4:E$10000)</f>
        <v>1.928589792726934</v>
      </c>
      <c r="H1885" s="1" cm="1">
        <f t="array" ref="H1885">SUMPRODUCT(([1]OUT_FinalEnergyCons!$B$4:$B$10000="Var_cap")*1,(ISNUMBER(SEARCH("SCOM-SHLFOBR",[1]OUT_FinalEnergyCons!$A$4:$A$10000)))*1,[1]OUT_FinalEnergyCons!F$4:F$10000)</f>
        <v>1.9281340168379477</v>
      </c>
      <c r="I1885" s="1" cm="1">
        <f t="array" ref="I1885">SUMPRODUCT(([1]OUT_FinalEnergyCons!$B$4:$B$10000="Var_cap")*1,(ISNUMBER(SEARCH("SCOM-SHLFOBR",[1]OUT_FinalEnergyCons!$A$4:$A$10000)))*1,[1]OUT_FinalEnergyCons!G$4:G$10000)</f>
        <v>1.9277266049748132</v>
      </c>
      <c r="J1885" s="1" cm="1">
        <f t="array" ref="J1885">SUMPRODUCT(([1]OUT_FinalEnergyCons!$B$4:$B$10000="Var_cap")*1,(ISNUMBER(SEARCH("SCOM-SHLFOBR",[1]OUT_FinalEnergyCons!$A$4:$A$10000)))*1,[1]OUT_FinalEnergyCons!H$4:H$10000)</f>
        <v>0.42082447502425357</v>
      </c>
      <c r="K1885" s="1" cm="1">
        <f t="array" ref="K1885">SUMPRODUCT(([1]OUT_FinalEnergyCons!$B$4:$B$10000="Var_cap")*1,(ISNUMBER(SEARCH("SCOM-SHLFOBR",[1]OUT_FinalEnergyCons!$A$4:$A$10000)))*1,[1]OUT_FinalEnergyCons!I$4:I$10000)</f>
        <v>6.8853302065947003E-2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2.88005474150133</v>
      </c>
      <c r="G1886" s="1">
        <f t="shared" ref="G1886:K1886" si="1283">SUM(G1887:G1889)</f>
        <v>2.8805269566488647</v>
      </c>
      <c r="H1886" s="1">
        <f t="shared" si="1283"/>
        <v>2.8813668042299825</v>
      </c>
      <c r="I1886" s="1">
        <f t="shared" si="1283"/>
        <v>2.8915058644912159</v>
      </c>
      <c r="J1886" s="1">
        <f t="shared" si="1283"/>
        <v>2.3443414073075295</v>
      </c>
      <c r="K1886" s="1">
        <f t="shared" si="1283"/>
        <v>1.9501781727249137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2.7746828761930913</v>
      </c>
      <c r="G1887" s="1" cm="1">
        <f t="array" ref="G1887">SUMPRODUCT(([1]OUT_FinalEnergyCons!$B$4:$B$10000="Var_cap")*1, (ISNUMBER(SEARCH("SCOM-SHNGABR",[1]OUT_FinalEnergyCons!$A$4:$A$10000)))*1,[1]OUT_FinalEnergyCons!E$4:E$10000)</f>
        <v>2.7745513945889777</v>
      </c>
      <c r="H1887" s="1" cm="1">
        <f t="array" ref="H1887">SUMPRODUCT(([1]OUT_FinalEnergyCons!$B$4:$B$10000="Var_cap")*1, (ISNUMBER(SEARCH("SCOM-SHNGABR",[1]OUT_FinalEnergyCons!$A$4:$A$10000)))*1,[1]OUT_FinalEnergyCons!F$4:F$10000)</f>
        <v>2.7743105566846262</v>
      </c>
      <c r="I1887" s="1" cm="1">
        <f t="array" ref="I1887">SUMPRODUCT(([1]OUT_FinalEnergyCons!$B$4:$B$10000="Var_cap")*1, (ISNUMBER(SEARCH("SCOM-SHNGABR",[1]OUT_FinalEnergyCons!$A$4:$A$10000)))*1,[1]OUT_FinalEnergyCons!G$4:G$10000)</f>
        <v>2.7740932148168822</v>
      </c>
      <c r="J1887" s="1" cm="1">
        <f t="array" ref="J1887">SUMPRODUCT(([1]OUT_FinalEnergyCons!$B$4:$B$10000="Var_cap")*1, (ISNUMBER(SEARCH("SCOM-SHNGABR",[1]OUT_FinalEnergyCons!$A$4:$A$10000)))*1,[1]OUT_FinalEnergyCons!H$4:H$10000)</f>
        <v>1.9439867480408848</v>
      </c>
      <c r="K1887" s="1" cm="1">
        <f t="array" ref="K1887">SUMPRODUCT(([1]OUT_FinalEnergyCons!$B$4:$B$10000="Var_cap")*1, (ISNUMBER(SEARCH("SCOM-SHNGABR",[1]OUT_FinalEnergyCons!$A$4:$A$10000)))*1,[1]OUT_FinalEnergyCons!I$4:I$10000)</f>
        <v>1.4703791110926401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8.7305632736532801E-6</v>
      </c>
      <c r="G1888" s="1" cm="1">
        <f t="array" ref="G1888">SUMPRODUCT(([1]OUT_FinalEnergyCons!$B$4:$B$10000="Var_cap")*1, (ISNUMBER(SEARCH("SCOM-SHngahp",[1]OUT_FinalEnergyCons!$A$4:$A$10000)))*1,[1]OUT_FinalEnergyCons!E$4:E$10000)</f>
        <v>3.7262903329135754E-4</v>
      </c>
      <c r="H1888" s="1" cm="1">
        <f t="array" ref="H1888">SUMPRODUCT(([1]OUT_FinalEnergyCons!$B$4:$B$10000="Var_cap")*1, (ISNUMBER(SEARCH("SCOM-SHngahp",[1]OUT_FinalEnergyCons!$A$4:$A$10000)))*1,[1]OUT_FinalEnergyCons!F$4:F$10000)</f>
        <v>1.4088298876666274E-3</v>
      </c>
      <c r="I1888" s="1" cm="1">
        <f t="array" ref="I1888">SUMPRODUCT(([1]OUT_FinalEnergyCons!$B$4:$B$10000="Var_cap")*1, (ISNUMBER(SEARCH("SCOM-SHngahp",[1]OUT_FinalEnergyCons!$A$4:$A$10000)))*1,[1]OUT_FinalEnergyCons!G$4:G$10000)</f>
        <v>1.4692279257198526E-3</v>
      </c>
      <c r="J1888" s="1" cm="1">
        <f t="array" ref="J1888">SUMPRODUCT(([1]OUT_FinalEnergyCons!$B$4:$B$10000="Var_cap")*1, (ISNUMBER(SEARCH("SCOM-SHngahp",[1]OUT_FinalEnergyCons!$A$4:$A$10000)))*1,[1]OUT_FinalEnergyCons!H$4:H$10000)</f>
        <v>7.0180682025224438E-3</v>
      </c>
      <c r="K1888" s="1" cm="1">
        <f t="array" ref="K1888">SUMPRODUCT(([1]OUT_FinalEnergyCons!$B$4:$B$10000="Var_cap")*1, (ISNUMBER(SEARCH("SCOM-SHngahp",[1]OUT_FinalEnergyCons!$A$4:$A$10000)))*1,[1]OUT_FinalEnergyCons!I$4:I$10000)</f>
        <v>2.9461124905489316E-3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0.10536313474496521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0.10560293302659593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0.10564741765768962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0.11594342174861387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0.39333659106412205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0.47685294914172455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0.47857701064487285</v>
      </c>
      <c r="G1890" s="1">
        <f t="shared" ref="G1890:K1890" si="1288">G1891</f>
        <v>0.52395020613562049</v>
      </c>
      <c r="H1890" s="1">
        <f t="shared" si="1288"/>
        <v>0.52323214048620903</v>
      </c>
      <c r="I1890" s="1">
        <f t="shared" si="1288"/>
        <v>0.52301283744744742</v>
      </c>
      <c r="J1890" s="1">
        <f t="shared" si="1288"/>
        <v>0.18116495576339398</v>
      </c>
      <c r="K1890" s="1">
        <f t="shared" si="1288"/>
        <v>3.5737766556772299E-2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0.47857701064487285</v>
      </c>
      <c r="G1891" s="1" cm="1">
        <f t="array" ref="G1891">SUMPRODUCT(([1]OUT_FinalEnergyCons!$B$4:$B$10000="Var_cap")*1, (ISNUMBER(SEARCH("SCOM-SHWODBR",[1]OUT_FinalEnergyCons!$A$4:$A$10000)))*1,[1]OUT_FinalEnergyCons!E$4:E$10000)</f>
        <v>0.52395020613562049</v>
      </c>
      <c r="H1891" s="1" cm="1">
        <f t="array" ref="H1891">SUMPRODUCT(([1]OUT_FinalEnergyCons!$B$4:$B$10000="Var_cap")*1, (ISNUMBER(SEARCH("SCOM-SHWODBR",[1]OUT_FinalEnergyCons!$A$4:$A$10000)))*1,[1]OUT_FinalEnergyCons!F$4:F$10000)</f>
        <v>0.52323214048620903</v>
      </c>
      <c r="I1891" s="1" cm="1">
        <f t="array" ref="I1891">SUMPRODUCT(([1]OUT_FinalEnergyCons!$B$4:$B$10000="Var_cap")*1, (ISNUMBER(SEARCH("SCOM-SHWODBR",[1]OUT_FinalEnergyCons!$A$4:$A$10000)))*1,[1]OUT_FinalEnergyCons!G$4:G$10000)</f>
        <v>0.52301283744744742</v>
      </c>
      <c r="J1891" s="1" cm="1">
        <f t="array" ref="J1891">SUMPRODUCT(([1]OUT_FinalEnergyCons!$B$4:$B$10000="Var_cap")*1, (ISNUMBER(SEARCH("SCOM-SHWODBR",[1]OUT_FinalEnergyCons!$A$4:$A$10000)))*1,[1]OUT_FinalEnergyCons!H$4:H$10000)</f>
        <v>0.18116495576339398</v>
      </c>
      <c r="K1891" s="1" cm="1">
        <f t="array" ref="K1891">SUMPRODUCT(([1]OUT_FinalEnergyCons!$B$4:$B$10000="Var_cap")*1, (ISNUMBER(SEARCH("SCOM-SHWODBR",[1]OUT_FinalEnergyCons!$A$4:$A$10000)))*1,[1]OUT_FinalEnergyCons!I$4:I$10000)</f>
        <v>3.5737766556772299E-2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0.15066550607104354</v>
      </c>
      <c r="G1892" s="1">
        <f t="shared" ref="G1892:K1892" si="1291">G1893</f>
        <v>0.17437842951880339</v>
      </c>
      <c r="H1892" s="1">
        <f t="shared" si="1291"/>
        <v>0.17447378285962439</v>
      </c>
      <c r="I1892" s="1">
        <f t="shared" si="1291"/>
        <v>0.18281787873634528</v>
      </c>
      <c r="J1892" s="1">
        <f t="shared" si="1291"/>
        <v>0.19338709174450269</v>
      </c>
      <c r="K1892" s="1">
        <f t="shared" si="1291"/>
        <v>0.18527295680694592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0.15066550607104354</v>
      </c>
      <c r="G1893" s="1" cm="1">
        <f t="array" ref="G1893">SUMPRODUCT(([1]OUT_FinalEnergyCons!$B$4:$B$10000="Var_cap")*1,(ISNUMBER(SEARCH("SCOM-SHPLTBR",[1]OUT_FinalEnergyCons!$A$4:$A$10000)))*1,[1]OUT_FinalEnergyCons!E$4:E$10000)</f>
        <v>0.17437842951880339</v>
      </c>
      <c r="H1893" s="1" cm="1">
        <f t="array" ref="H1893">SUMPRODUCT(([1]OUT_FinalEnergyCons!$B$4:$B$10000="Var_cap")*1,(ISNUMBER(SEARCH("SCOM-SHPLTBR",[1]OUT_FinalEnergyCons!$A$4:$A$10000)))*1,[1]OUT_FinalEnergyCons!F$4:F$10000)</f>
        <v>0.17447378285962439</v>
      </c>
      <c r="I1893" s="1" cm="1">
        <f t="array" ref="I1893">SUMPRODUCT(([1]OUT_FinalEnergyCons!$B$4:$B$10000="Var_cap")*1,(ISNUMBER(SEARCH("SCOM-SHPLTBR",[1]OUT_FinalEnergyCons!$A$4:$A$10000)))*1,[1]OUT_FinalEnergyCons!G$4:G$10000)</f>
        <v>0.18281787873634528</v>
      </c>
      <c r="J1893" s="1" cm="1">
        <f t="array" ref="J1893">SUMPRODUCT(([1]OUT_FinalEnergyCons!$B$4:$B$10000="Var_cap")*1,(ISNUMBER(SEARCH("SCOM-SHPLTBR",[1]OUT_FinalEnergyCons!$A$4:$A$10000)))*1,[1]OUT_FinalEnergyCons!H$4:H$10000)</f>
        <v>0.19338709174450269</v>
      </c>
      <c r="K1893" s="1" cm="1">
        <f t="array" ref="K1893">SUMPRODUCT(([1]OUT_FinalEnergyCons!$B$4:$B$10000="Var_cap")*1,(ISNUMBER(SEARCH("SCOM-SHPLTBR",[1]OUT_FinalEnergyCons!$A$4:$A$10000)))*1,[1]OUT_FinalEnergyCons!I$4:I$10000)</f>
        <v>0.18527295680694592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0.10015198449542859</v>
      </c>
      <c r="I1894" s="1">
        <f t="shared" si="1294"/>
        <v>0.1022732125628561</v>
      </c>
      <c r="J1894" s="1">
        <f t="shared" si="1294"/>
        <v>0.76488595660974801</v>
      </c>
      <c r="K1894" s="1">
        <f t="shared" si="1294"/>
        <v>0.76489100067268501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0.10015198449542859</v>
      </c>
      <c r="I1895" s="1" cm="1">
        <f t="array" ref="I1895">SUMPRODUCT(([1]OUT_FinalEnergyCons!$B$4:$B$10000="Var_cap")*1, (ISNUMBER(SEARCH("SCOM-SHSOLBR",[1]OUT_FinalEnergyCons!$A$4:$A$10000)))*1,[1]OUT_FinalEnergyCons!G$4:G$10000)</f>
        <v>0.1022732125628561</v>
      </c>
      <c r="J1895" s="1" cm="1">
        <f t="array" ref="J1895">SUMPRODUCT(([1]OUT_FinalEnergyCons!$B$4:$B$10000="Var_cap")*1, (ISNUMBER(SEARCH("SCOM-SHSOLBR",[1]OUT_FinalEnergyCons!$A$4:$A$10000)))*1,[1]OUT_FinalEnergyCons!H$4:H$10000)</f>
        <v>0.76488595660974801</v>
      </c>
      <c r="K1895" s="1" cm="1">
        <f t="array" ref="K1895">SUMPRODUCT(([1]OUT_FinalEnergyCons!$B$4:$B$10000="Var_cap")*1, (ISNUMBER(SEARCH("SCOM-SHSOLBR",[1]OUT_FinalEnergyCons!$A$4:$A$10000)))*1,[1]OUT_FinalEnergyCons!I$4:I$10000)</f>
        <v>0.76489100067268501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7.5095828137254205E-4</v>
      </c>
      <c r="J1896" s="1">
        <f t="shared" si="1297"/>
        <v>1.5140441930855701E-3</v>
      </c>
      <c r="K1896" s="1">
        <f t="shared" si="1297"/>
        <v>1.5113763049461875E-3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7.5095828137254205E-4</v>
      </c>
      <c r="J1897" s="1" cm="1">
        <f t="array" ref="J1897">SUMPRODUCT(([1]OUT_FinalEnergyCons!$B$4:$B$10000="Var_cap")*1, (ISNUMBER(SEARCH("SCOM-SHH2BR",[1]OUT_FinalEnergyCons!$A$4:$A$10000)))*1,[1]OUT_FinalEnergyCons!H$4:H$10000)</f>
        <v>1.5140441930855701E-3</v>
      </c>
      <c r="K1897" s="1" cm="1">
        <f t="array" ref="K1897">SUMPRODUCT(([1]OUT_FinalEnergyCons!$B$4:$B$10000="Var_cap")*1, (ISNUMBER(SEARCH("SCOM-SHH2BR",[1]OUT_FinalEnergyCons!$A$4:$A$10000)))*1,[1]OUT_FinalEnergyCons!I$4:I$10000)</f>
        <v>1.5113763049461875E-3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4.6474765826966138</v>
      </c>
      <c r="G1898" s="3">
        <f t="shared" ref="G1898:K1898" si="1299">SUM(G1899:G1948)</f>
        <v>4.8373972925635584</v>
      </c>
      <c r="H1898" s="3">
        <f t="shared" si="1299"/>
        <v>4.9087185681173269</v>
      </c>
      <c r="I1898" s="3">
        <f t="shared" si="1299"/>
        <v>5.2177803674185297</v>
      </c>
      <c r="J1898" s="3">
        <f t="shared" si="1299"/>
        <v>5.5528169030356773</v>
      </c>
      <c r="K1898" s="3">
        <f t="shared" si="1299"/>
        <v>5.7582753482394136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2.8026445697797272E-2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1.4013294028163854E-2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1.8669419300538905E-3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3.360922331016513E-2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0.10648719794527246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0.22601590653668832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0.34474531877045561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0.36116741279920095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7.5331712011991415E-3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1.2443199425271763E-2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2.5018642285668382E-2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0.57057202423622544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1.8880096507782596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1.8635826390427486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4.5121612497600015E-3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7.8084378647371219E-3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1.1630995850504909E-2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1.4786297086564596E-2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6.3127519265855303E-2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7.4253865345296571E-2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1.5549297834785557E-2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8.5446322716104806E-2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0.33408747576075543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1.0395730924170152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1.9406998610713257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2.3227675586063543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2.5986962955540544E-5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1.5803126532212054E-3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2.0362223719928973E-3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2.2221339137938174E-3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1.714925666808205E-3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1.2037511124560916E-3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4.8858807031797319E-3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7.711826291238396E-3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8.7402734671704393E-3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8.3462049450666112E-3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7.0171878409395951E-3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4.3784650842750052E-3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4.0687302528991621E-3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1.1262506239381118E-2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9.2654121570063239E-2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0.36631455500817317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0.71572272647806445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0.63843944503437744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7.2626916002772957E-3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1.4376294765996915E-2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1.5418190204151324E-2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1.4325482839445113E-2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6.9147590003291485E-3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4.6812272503630979E-3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2.7585251696274379E-3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3.124476054924101E-3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3.0869124360606106E-3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1.7127919015782593E-3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1.2077851677833617E-3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3.4921432997858204E-4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1.8187012074553663E-3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2.8431262780151093E-3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7.5122125326172792E-3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4.5871344841113045E-3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1.326293607200896E-3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4.9123280213593835E-2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0.24257965849331853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0.49922062639478965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0.44447432321238084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2.5907471735927282E-4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3.1726229772954279E-2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3.1494189434254E-2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2.7176324431462635E-2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6.9265869041669013E-3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4.6686009454566446E-3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5.7239591506834397E-5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1.6241369545415607E-4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2.5068474919211995E-4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7.1018454918173892E-4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4.8350166208930277E-4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4.7300620177681993E-5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1.2067206373817893E-4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1.7801985069523395E-4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3.8247397069073491E-4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2.8369171790148113E-4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5.3654531332005417E-5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1.4355899188736202E-4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1.9375723300562008E-4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2.2037606304244338E-4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2.9693107031705449E-4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2.5226488486049166E-4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5.0553885234405698E-5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1.2742039467199829E-4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1.8772696519054442E-4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7.8172868090649751E-4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2.1994287591877715E-2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4.389453881440001E-2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2.194728951599725E-2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5.6684399923498489E-3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6.8033532083652615E-3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8.5769497705174749E-3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9.0714772303379671E-3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3.3895181073291393E-3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9.0071895560156056E-4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1.7227000636903599E-2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3.1775084485696978E-2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0.12861510782813745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0.11161255502210439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1.0152510805424595E-2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5.7501328593968575E-4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1.4248802178977263E-2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0.25115926589473164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0.23781541495019376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0.19183864716859239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9.4343171486259729E-4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2.9035147963161372E-4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8.3198728966707089E-3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1.696859459861318E-2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1.71142608055419E-2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1.4979991681948714E-2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2.0110205453745867E-3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7.3834127498449979E-4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1.6627308643742422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0.83140193780932004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3.6095021447557434E-2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3.6597397249583503E-2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4.4181954365341849E-2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3.6365216877967885E-2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1.6713277142511259E-3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1.6436581584282662E-4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0.21738107331861473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0.24337334067113328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0.24335452008465494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0.19305538991174997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9.5441120620962973E-4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1.3764175985472621E-4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0.18200155820514929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0.20370475607107416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0.20349372356844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0.16584609582819412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8.4112056734748886E-4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1.246458389744452E-4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0.1294561074012904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0.1515271705939906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0.26319554483803992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0.22714272372695476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1.4180545643803326E-2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1.1834954008150256E-3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6.2038824967857703E-5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7.4950147787480902E-4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1.3855875756872301E-3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8.30397860406631E-4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2.0880959265454199E-4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4.1437465888329498E-5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4.14231573001494E-4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7.0023697593698804E-4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5.5870126658959804E-4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1.6587025973775001E-4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3.8613239989625101E-5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3.3617421908493E-4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5.56675797126499E-4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4.95783043961692E-4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1.5288077241828999E-4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5.28443523721757E-5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6.0083118076206799E-4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1.03552135758509E-3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1.3729774743383601E-3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5.2687318888614096E-4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3.503141338972248E-4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2.6136761594251594E-3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3.4221457186018431E-3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3.0163510055622872E-3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9.1635351226829111E-4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2.5983387070976661E-4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0.13384165979909524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0.25707216058531762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0.2170049661382599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1.2729973806054083E-2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5.5615851036540614E-4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1.8563743410266505E-3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4.1026476169655065E-3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4.4439345189659302E-3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3.9377100168678748E-3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8.872820313647349E-4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2.8645242251662089E-4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3.7729633903886197E-3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2.4632594397611209E-2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2.3850397374970855E-2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1.9792815897097731E-2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9.5095425670626904E-4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3.2209079434014973E-4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0.70632283540138996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0.35317341557808168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4.4454826676745162E-4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5.7858702438386036E-4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9.8507072615321178E-4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1.0400650527170399E-3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4.2791893971649944E-4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8.3881813462548303E-5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6.3552311373657619E-2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6.7565053263580283E-2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6.724146718418407E-2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5.1359071768551805E-2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3.136158685238564E-4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6.3664614851841064E-5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0.18255511915855177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0.19435733394450663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0.19253874762151144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0.1498847270319662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2.6633004989356672E-4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5.5806492155300773E-5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7.1134608745909697E-2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7.9117549692016551E-2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7.8114521240323448E-2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6.115145344794095E-2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2.0103713222210159E-4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4.2681617393782156E-5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6.6089780906018205E-5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6.2925507423821595E-4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1.15542992496052E-3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8.9531588811303802E-4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2.7570034907401799E-4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4.4111187513312899E-5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3.6249910321507599E-4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6.1266061193069004E-4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5.50746476941609E-4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1.7643697113841001E-4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4.0868432268511901E-5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2.9249867374850499E-4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4.7934296609888802E-4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4.7121997803217097E-4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1.5466551496565601E-4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4.1826231419607397E-5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2.1089945424287499E-4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3.2850678348465303E-4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3.5278381989509199E-4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1.20844746456543E-4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2.5617185853459018E-4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4.4348385597012626E-4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6.0019932585230428E-4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6.6140787875688023E-4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2.2487151681448232E-4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3.9980323669792384E-5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2.689890829579948E-3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2.8949804566676166E-3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3.0434377947157741E-3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2.7302397011782845E-3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2.6076434562453634E-4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4.7558488270806641E-5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1.5106458680198262E-4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2.9606703065851897E-4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1.2858410817229956E-3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1.8388989372459495E-3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9.1213152637451217E-4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1.5590626377920503E-4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2.6917898250045811E-3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3.7730334966450357E-3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9.5763432071700443E-3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7.458375567653195E-3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1.3822042378288256E-3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5.6343811960865864</v>
      </c>
      <c r="G1949" s="3">
        <f t="shared" ref="G1949:K1949" si="1303">SUM(G1950:G1972)</f>
        <v>5.7379699233704979</v>
      </c>
      <c r="H1949" s="3">
        <f t="shared" si="1303"/>
        <v>5.9360752930360769</v>
      </c>
      <c r="I1949" s="3">
        <f t="shared" si="1303"/>
        <v>6.5720678525767653</v>
      </c>
      <c r="J1949" s="3">
        <f t="shared" si="1303"/>
        <v>7.0632804398714493</v>
      </c>
      <c r="K1949" s="3">
        <f t="shared" si="1303"/>
        <v>7.3951890965737066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0.14706651630611453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0.17476126652083054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0.62161700968468137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1.062303670183294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1.9924342356944478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3.3321825562813184E-2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4.7512660729911595E-2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9.7372953742041995E-2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0.69004332582792638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0.82377633868337719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3.4521116696548171E-2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5.4632895623331512E-2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4.8735166946069504E-2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3.9071865778422005E-2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1.3578127616479643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3.5891105935878764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2.3356717498436291E-3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4.5677185938034293E-3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3.1390932632338986E-3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4.9029233008363602E-3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2.2969668266367115E-3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2.6987898071868703E-3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1.9556435335133346E-3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2.6968441090531838E-2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1.3593808268651899E-3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1.7168998658833169E-3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8.4544200010332367E-3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1.0536353694225299E-3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1.4542136611493176E-3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8.8859516345074895E-3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1.4285722229226701E-4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3.1363791609991502E-4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1.9234865054831599E-4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0.49599080767120896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0.33088746443300293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8.328512566856594E-2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7.380948018336117E-2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0.670052121176823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1.71659438735066E-2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2.5209683482216493E-2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4.445098733136299E-2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3.1366996473357042E-2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1.4726679420292444E-2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0.119452713276851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0.12447139234959689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9.0944657261862183E-2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0.43300467723886793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0.11190851018763373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2.01310678451091E-4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5.1967423284121996E-4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5.497687700701659E-4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8.3517134788317995E-4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2.2660046869170123E-4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2.2838823939575019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1.9538609736039731E-2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0.67752900340405309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1.712313111229381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1.4545409719053486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2.1919426209119991E-2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0.16724323911077457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0.20700108248481339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0.3523150204491316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0.59912549999304732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8.5727918155307115E-2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9.3834689618317695E-3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0.72452570216360124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0.87894962711168145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1.6931939526372564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3.1521624598978115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1.5591736589952183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9.1518980045905765E-3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9.8090918151685774E-3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1.0598223737615852E-3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1.3971622842181397E-3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7.3474825687888385E-4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8.3967345874260302E-4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1.8886029254339156E-4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4.60888644073608E-3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3.5868012730934096E-2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2.0609070220343698E-2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2.9961141366966159E-2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4.2620853310796195E-2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2.8412756383793601E-3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2.1743836195156702E-2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3.2388475087501249E-2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2.2767241849230305E-2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1.2329484379635774E-2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2.3021943581306896E-3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5.2278831872440798E-2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6.8538522989703518E-2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0.24996373046202894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5.0343519521704426E-2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1.3980105344436899E-4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5.1957384875648399E-4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5.0984017609047479E-4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7.8670249847067903E-4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2.1837847108229855E-4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2.8735308514905067</v>
      </c>
      <c r="G1973" s="3">
        <f t="shared" ref="G1973" si="1306">SUM(G1974:G1996)</f>
        <v>2.9192809141357907</v>
      </c>
      <c r="H1973" s="3">
        <f t="shared" ref="H1973" si="1307">SUM(H1974:H1996)</f>
        <v>2.9240046462910332</v>
      </c>
      <c r="I1973" s="3">
        <f t="shared" ref="I1973" si="1308">SUM(I1974:I1996)</f>
        <v>2.9578789355469843</v>
      </c>
      <c r="J1973" s="3">
        <f t="shared" ref="J1973" si="1309">SUM(J1974:J1996)</f>
        <v>2.9644221731359321</v>
      </c>
      <c r="K1973" s="3">
        <f t="shared" ref="K1973" si="1310">SUM(K1974:K1996)</f>
        <v>2.9634639335536286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2.1880220187675607E-2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2.7038271865414073E-2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0.14545708344909289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0.63924541332174778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1.2397029716168628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1.0858097216554813E-2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2.5561587399149651E-2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2.3732386941576283E-2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4.5912293694474797E-2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0.56647591624649896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1.1115345032431181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2.3293269230769201E-3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7.1201364823512718E-3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9.1176410148075485E-3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1.4183912489231773E-2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7.276856552770182E-2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0.16676795450445972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1.1971906801462198E-3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2.5012554708600675E-3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2.1817041267970121E-3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4.2790084958647043E-3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1.8567899405839332E-3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4.6957781047572596E-2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0.17216479520363165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0.17826651704726976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7.20470747722801E-3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0.12104652998084071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7.443451237179935E-2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3.2562471993120103E-3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2.715752677999355E-2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7.2443987243355698E-2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1.5405912446114501E-4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6.5369048651979695E-4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2.07014654528857E-4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0.67076251233320006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0.50711015029713302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0.16886300006275806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6.2044638762123863E-2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2.1167425992986277E-2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1.00360693030189E-2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1.7432782841850236E-2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8.9154391430751462E-2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5.1557527760523109E-2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1.4989788647721656E-2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4.8180353340305897E-3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7.8244436287042505E-3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8.6682238417695567E-2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3.4870648211145314E-2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5.6021092101524329E-3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1.9681364373533801E-4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4.8821191948402202E-4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4.811158749057183E-4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7.1305010377307196E-4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1.8777452324127513E-4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0.65160407630044925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0.30577666911892587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0.20587250830786791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0.51940185363347302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1.0564266690526687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0.51597401295395673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1.2220549491128992E-2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0.98775751296172964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0.73989498773657381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0.90537781819199281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1.0905915929327499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0.48115013445756649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9.6052540587841968E-3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0.20442111159042126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0.15448523208080303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0.1798051245576571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0.14306383433243811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8.0519787377679564E-2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3.4230595676399307E-3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2.5973471628555803E-2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1.0724492157334852E-3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1.4521791088564209E-3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6.8482652896371368E-4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7.2372885018254392E-4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1.5771696390725568E-4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5.0977811007045203E-3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3.0908996445231891E-2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1.51230875810749E-2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4.131818005510652E-2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2.1764531875212288E-2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3.04089444240839E-3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1.25103457561371E-2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1.9733118248759285E-2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3.6532865760802766E-2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1.5248364318607625E-2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1.6696244341126501E-3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1.2348074674201301E-2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2.1356160067249119E-2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5.4561286592246558E-2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1.3699097508620186E-2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1.40257197896437E-4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4.8963733930351499E-4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4.1111240879997346E-4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6.6486620802709703E-4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1.8401077364750142E-4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399.88507706411627</v>
      </c>
      <c r="G1997" s="3">
        <f t="shared" ref="G1997:K1997" si="1313">SUM(G1998:G2006)</f>
        <v>399.50269260545633</v>
      </c>
      <c r="H1997" s="3">
        <f t="shared" si="1313"/>
        <v>407.07923826774851</v>
      </c>
      <c r="I1997" s="3">
        <f t="shared" si="1313"/>
        <v>419.87557132368386</v>
      </c>
      <c r="J1997" s="3">
        <f t="shared" si="1313"/>
        <v>467.9523208813049</v>
      </c>
      <c r="K1997" s="3">
        <f t="shared" si="1313"/>
        <v>507.02464554989859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1.2999529401395853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0.64998390373414683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1.6988836782165657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3.7777212325417402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13.894573669570708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58.890871544419234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185.09226924528747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394.00111027501367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2.6575268125820999E-2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5.5861923015290429E-2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0.1034907629032867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0.19731510081197487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2.0457144163498069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30.63450556710157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15.317312965911752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12.43471238179859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14.221257499405723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26.605889195863234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47.66834438240376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7.3781125695782279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1.1776484950260648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152.66184702059303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76.330939217876633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106.16685040911108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125.22215264350933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157.98533370831728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104.0733703989611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0.57970709451846603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0.26764343942807067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13.6794805199587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21.262692595475379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114.02604345362984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271.59533411239647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106.09810735452582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2.6896305949900254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2.5998387752483123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2.678581647672436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2.8152146938441125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3.1095827587122797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3.4344215695551021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41.482408290305997</v>
      </c>
      <c r="G2007" s="3">
        <f t="shared" ref="G2007" si="1316">SUM(G2008:G2016)</f>
        <v>42.399590081430382</v>
      </c>
      <c r="H2007" s="3">
        <f t="shared" ref="H2007" si="1317">SUM(H2008:H2016)</f>
        <v>43.497310183600767</v>
      </c>
      <c r="I2007" s="3">
        <f t="shared" ref="I2007" si="1318">SUM(I2008:I2016)</f>
        <v>45.397773970756383</v>
      </c>
      <c r="J2007" s="3">
        <f t="shared" ref="J2007" si="1319">SUM(J2008:J2016)</f>
        <v>49.357838280990457</v>
      </c>
      <c r="K2007" s="3">
        <f t="shared" ref="K2007" si="1320">SUM(K2008:K2016)</f>
        <v>53.368495648693738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0.15110597764424233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0.42745705390179894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1.5515329382659611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6.8948494525035464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25.832514544587653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1.3989781048106548E-2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4.6016546873036003E-2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4.9276211402759569E-2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0.17551510266569004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5.0698202519019011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12.233423630037258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19.774636038115581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9.8873162798937422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11.632418509257885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4.5718872624270546E-2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7.5166239117994138E-2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5.9690159032420809E-2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3.2460202465137061E-2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9.3586118720234805E-3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16.168349791959102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22.677344376603184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32.859572782267186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35.151755852314515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10.385304174753029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0.28133222566302607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0.49343026445944915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0.86414670863138143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2.2089525218053554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4.9078946874437746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1.9711311859982599E-3</v>
      </c>
      <c r="G2017" s="3">
        <f t="shared" ref="G2017" si="1324">SUM(G2018,G2022,G2025)</f>
        <v>2.0395870849355393E-3</v>
      </c>
      <c r="H2017" s="3">
        <f t="shared" ref="H2017" si="1325">SUM(H2018,H2022,H2025)</f>
        <v>2.8384319170953773E-3</v>
      </c>
      <c r="I2017" s="3">
        <f t="shared" ref="I2017" si="1326">SUM(I2018,I2022,I2025)</f>
        <v>7.9476834411871203E-3</v>
      </c>
      <c r="J2017" s="3">
        <f t="shared" ref="J2017" si="1327">SUM(J2018,J2022,J2025)</f>
        <v>1.3355664214561684</v>
      </c>
      <c r="K2017" s="3">
        <f t="shared" ref="K2017" si="1328">SUM(K2018,K2022,K2025)</f>
        <v>3.7676117628699264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1.9711311859982599E-3</v>
      </c>
      <c r="G2018" s="1" cm="1">
        <f t="array" ref="G2018">SUMPRODUCT(ISNUMBER(SEARCH("SUP_ELCH2*",[1]OUT_SyntheticFuels!$C$4:$C$1000))*1,("Var_cap"=[1]OUT_SyntheticFuels!$B$4:$B$1000)*1,[1]OUT_SyntheticFuels!F$4:F$1000)</f>
        <v>2.0395870849355393E-3</v>
      </c>
      <c r="H2018" s="1" cm="1">
        <f t="array" ref="H2018">SUMPRODUCT(ISNUMBER(SEARCH("SUP_ELCH2*",[1]OUT_SyntheticFuels!$C$4:$C$1000))*1,("Var_cap"=[1]OUT_SyntheticFuels!$B$4:$B$1000)*1,[1]OUT_SyntheticFuels!G$4:G$1000)</f>
        <v>2.8384319170953773E-3</v>
      </c>
      <c r="I2018" s="1" cm="1">
        <f t="array" ref="I2018">SUMPRODUCT(ISNUMBER(SEARCH("SUP_ELCH2*",[1]OUT_SyntheticFuels!$C$4:$C$1000))*1,("Var_cap"=[1]OUT_SyntheticFuels!$B$4:$B$1000)*1,[1]OUT_SyntheticFuels!H$4:H$1000)</f>
        <v>7.9390679491089227E-3</v>
      </c>
      <c r="J2018" s="1" cm="1">
        <f t="array" ref="J2018">SUMPRODUCT(ISNUMBER(SEARCH("SUP_ELCH2*",[1]OUT_SyntheticFuels!$C$4:$C$1000))*1,("Var_cap"=[1]OUT_SyntheticFuels!$B$4:$B$1000)*1,[1]OUT_SyntheticFuels!I$4:I$1000)</f>
        <v>1.3355397992015479</v>
      </c>
      <c r="K2018" s="1" cm="1">
        <f t="array" ref="K2018">SUMPRODUCT(ISNUMBER(SEARCH("SUP_ELCH2*",[1]OUT_SyntheticFuels!$C$4:$C$1000))*1,("Var_cap"=[1]OUT_SyntheticFuels!$B$4:$B$1000)*1,[1]OUT_SyntheticFuels!J$4:J$1000)</f>
        <v>3.7634658645085763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1.9711311859982599E-3</v>
      </c>
      <c r="G2019" s="1">
        <f t="shared" ref="G2019" si="1332">G2018-G2020-G2021</f>
        <v>2.0395870849355393E-3</v>
      </c>
      <c r="H2019" s="1">
        <f t="shared" ref="H2019" si="1333">H2018-H2020-H2021</f>
        <v>2.8384319170953773E-3</v>
      </c>
      <c r="I2019" s="1">
        <f t="shared" ref="I2019" si="1334">I2018-I2020-I2021</f>
        <v>7.8691460896389703E-3</v>
      </c>
      <c r="J2019" s="1">
        <f t="shared" ref="J2019" si="1335">J2018-J2020-J2021</f>
        <v>1.2934480010345641</v>
      </c>
      <c r="K2019" s="1">
        <f t="shared" ref="K2019" si="1336">K2018-K2020-K2021</f>
        <v>3.2551972054298406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6.9921859469951897E-5</v>
      </c>
      <c r="J2020" s="1" cm="1">
        <f t="array" ref="J2020">SUMPRODUCT(ISNUMBER(SEARCH("SUP_ELCH2*D",[1]OUT_SyntheticFuels!$C$4:$C$1000))*1,("Var_cap"=[1]OUT_SyntheticFuels!$B$4:$B$1000)*1,[1]OUT_SyntheticFuels!I$4:I$1000)</f>
        <v>3.7929562419465802E-2</v>
      </c>
      <c r="K2020" s="1" cm="1">
        <f t="array" ref="K2020">SUMPRODUCT(ISNUMBER(SEARCH("SUP_ELCH2*D",[1]OUT_SyntheticFuels!$C$4:$C$1000))*1,("Var_cap"=[1]OUT_SyntheticFuels!$B$4:$B$1000)*1,[1]OUT_SyntheticFuels!J$4:J$1000)</f>
        <v>0.50418482681185395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4.1622357475179098E-3</v>
      </c>
      <c r="K2021" s="1" cm="1">
        <f t="array" ref="K2021">SUMPRODUCT(ISNUMBER(SEARCH("SUP_ELCH2*SOEC*",[1]OUT_SyntheticFuels!$C$4:$C$1000))*1,("Var_cap"=[1]OUT_SyntheticFuels!$B$4:$B$1000)*1,[1]OUT_SyntheticFuels!J$4:J$1000)</f>
        <v>4.0838322668817241E-3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8.6154920781982398E-6</v>
      </c>
      <c r="J2022" s="1">
        <f t="shared" ref="J2022" si="1341">SUM(J2023:J2024)</f>
        <v>2.662225462061102E-5</v>
      </c>
      <c r="K2022" s="1">
        <f t="shared" ref="K2022" si="1342">SUM(K2023:K2024)</f>
        <v>3.6201142727923406E-3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8.6154920781982398E-6</v>
      </c>
      <c r="J2023" s="1" cm="1">
        <f t="array" ref="J2023">SUMPRODUCT(ISNUMBER(SEARCH("SUP_NGAH2",[1]OUT_SyntheticFuels!$C$4:$C$1000))*1,("Var_cap"=[1]OUT_SyntheticFuels!$B$4:$B$1000)*1,[1]OUT_SyntheticFuels!I$4:I$1000)-J2024</f>
        <v>2.3079207896458539E-5</v>
      </c>
      <c r="K2023" s="1" cm="1">
        <f t="array" ref="K2023">SUMPRODUCT(ISNUMBER(SEARCH("SUP_NGAH2",[1]OUT_SyntheticFuels!$C$4:$C$1000))*1,("Var_cap"=[1]OUT_SyntheticFuels!$B$4:$B$1000)*1,[1]OUT_SyntheticFuels!J$4:J$1000)-K2024</f>
        <v>6.5765599421339742E-4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3.5430467241524802E-6</v>
      </c>
      <c r="K2024" s="1" cm="1">
        <f t="array" ref="K2024">SUMPRODUCT(ISNUMBER(SEARCH("SUP_NGAH2CCS",[1]OUT_SyntheticFuels!$C$4:$C$1000))*1,("Var_cap"=[1]OUT_SyntheticFuels!$B$4:$B$1000)*1,[1]OUT_SyntheticFuels!J$4:J$1000)</f>
        <v>2.9624582785789432E-3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5.2578408855752498E-4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2.1619422201073798E-4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3.09589866546787E-4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2.7763586737458684E-2</v>
      </c>
      <c r="G2029" s="7" cm="1">
        <f t="array" ref="G2029">SUMPRODUCT(("CT_CWODBDS"=[1]OUT_SyntheticFuels!$C$4:$C$1000)*1,("Var_cap"=[1]OUT_SyntheticFuels!$B$4:$B$1000)*1,[1]OUT_SyntheticFuels!F$4:F$1000)</f>
        <v>2.7608625163702709E-2</v>
      </c>
      <c r="H2029" s="7" cm="1">
        <f t="array" ref="H2029">SUMPRODUCT(("CT_CWODBDS"=[1]OUT_SyntheticFuels!$C$4:$C$1000)*1,("Var_cap"=[1]OUT_SyntheticFuels!$B$4:$B$1000)*1,[1]OUT_SyntheticFuels!G$4:G$1000)</f>
        <v>2.7599170055522378E-2</v>
      </c>
      <c r="I2029" s="7" cm="1">
        <f t="array" ref="I2029">SUMPRODUCT(("CT_CWODBDS"=[1]OUT_SyntheticFuels!$C$4:$C$1000)*1,("Var_cap"=[1]OUT_SyntheticFuels!$B$4:$B$1000)*1,[1]OUT_SyntheticFuels!H$4:H$1000)</f>
        <v>4.1860308888091308E-4</v>
      </c>
      <c r="J2029" s="7" cm="1">
        <f t="array" ref="J2029">SUMPRODUCT(("CT_CWODBDS"=[1]OUT_SyntheticFuels!$C$4:$C$1000)*1,("Var_cap"=[1]OUT_SyntheticFuels!$B$4:$B$1000)*1,[1]OUT_SyntheticFuels!I$4:I$1000)</f>
        <v>2.4961719541875647E-4</v>
      </c>
      <c r="K2029" s="7" cm="1">
        <f t="array" ref="K2029">SUMPRODUCT(("CT_CWODBDS"=[1]OUT_SyntheticFuels!$C$4:$C$1000)*1,("Var_cap"=[1]OUT_SyntheticFuels!$B$4:$B$1000)*1,[1]OUT_SyntheticFuels!J$4:J$1000)</f>
        <v>2.0304702777769725E-4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1.8861232533601901E-4</v>
      </c>
      <c r="K2030" s="7" cm="1">
        <f t="array" ref="K2030">SUMPRODUCT(("CT_CWODBDSCCS"=[1]OUT_SyntheticFuels!$C$4:$C$1000)*1,("Var_cap"=[1]OUT_SyntheticFuels!$B$4:$B$1000)*1,[1]OUT_SyntheticFuels!J$4:J$1000)</f>
        <v>1.9366664719954401E-4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6.2443028614549995E-3</v>
      </c>
      <c r="G2031" s="7" cm="1">
        <f t="array" ref="G2031">SUMPRODUCT(("CT_CWODETH"=[1]OUT_SyntheticFuels!$C$4:$C$1000)*1,("Var_cap"=[1]OUT_SyntheticFuels!$B$4:$B$1000)*1,[1]OUT_SyntheticFuels!F$4:F$1000)</f>
        <v>6.2960073877763034E-4</v>
      </c>
      <c r="H2031" s="7" cm="1">
        <f t="array" ref="H2031">SUMPRODUCT(("CT_CWODETH"=[1]OUT_SyntheticFuels!$C$4:$C$1000)*1,("Var_cap"=[1]OUT_SyntheticFuels!$B$4:$B$1000)*1,[1]OUT_SyntheticFuels!G$4:G$1000)</f>
        <v>6.2732778865197923E-4</v>
      </c>
      <c r="I2031" s="7" cm="1">
        <f t="array" ref="I2031">SUMPRODUCT(("CT_CWODETH"=[1]OUT_SyntheticFuels!$C$4:$C$1000)*1,("Var_cap"=[1]OUT_SyntheticFuels!$B$4:$B$1000)*1,[1]OUT_SyntheticFuels!H$4:H$1000)</f>
        <v>3.101285512418098E-4</v>
      </c>
      <c r="J2031" s="7" cm="1">
        <f t="array" ref="J2031">SUMPRODUCT(("CT_CWODETH"=[1]OUT_SyntheticFuels!$C$4:$C$1000)*1,("Var_cap"=[1]OUT_SyntheticFuels!$B$4:$B$1000)*1,[1]OUT_SyntheticFuels!I$4:I$1000)</f>
        <v>2.1767560632108998E-4</v>
      </c>
      <c r="K2031" s="7" cm="1">
        <f t="array" ref="K2031">SUMPRODUCT(("CT_CWODETH"=[1]OUT_SyntheticFuels!$C$4:$C$1000)*1,("Var_cap"=[1]OUT_SyntheticFuels!$B$4:$B$1000)*1,[1]OUT_SyntheticFuels!J$4:J$1000)</f>
        <v>1.3208610880724127E-4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1.3689573015109499E-4</v>
      </c>
      <c r="K2032" s="7" cm="1">
        <f t="array" ref="K2032">SUMPRODUCT(("CT_CWODETHCCS"=[1]OUT_SyntheticFuels!$C$4:$C$1000)*1,("Var_cap"=[1]OUT_SyntheticFuels!$B$4:$B$1000)*1,[1]OUT_SyntheticFuels!J$4:J$1000)</f>
        <v>1.3908942150530501E-4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6.1491494860147301E-2</v>
      </c>
      <c r="G2033" s="7" cm="1">
        <f t="array" ref="G2033">SUMPRODUCT(("SUP_MNRBIO"=[1]OUT_SyntheticFuels!$C$4:$C$1000)*1,("Var_cap"=[1]OUT_SyntheticFuels!$B$4:$B$1000)*1,[1]OUT_SyntheticFuels!F$4:F$1000)</f>
        <v>0.17931510914814727</v>
      </c>
      <c r="H2033" s="7" cm="1">
        <f t="array" ref="H2033">SUMPRODUCT(("SUP_MNRBIO"=[1]OUT_SyntheticFuels!$C$4:$C$1000)*1,("Var_cap"=[1]OUT_SyntheticFuels!$B$4:$B$1000)*1,[1]OUT_SyntheticFuels!G$4:G$1000)</f>
        <v>0.19454498846645041</v>
      </c>
      <c r="I2033" s="7" cm="1">
        <f t="array" ref="I2033">SUMPRODUCT(("SUP_MNRBIO"=[1]OUT_SyntheticFuels!$C$4:$C$1000)*1,("Var_cap"=[1]OUT_SyntheticFuels!$B$4:$B$1000)*1,[1]OUT_SyntheticFuels!H$4:H$1000)</f>
        <v>0.20823196760923007</v>
      </c>
      <c r="J2033" s="7" cm="1">
        <f t="array" ref="J2033">SUMPRODUCT(("SUP_MNRBIO"=[1]OUT_SyntheticFuels!$C$4:$C$1000)*1,("Var_cap"=[1]OUT_SyntheticFuels!$B$4:$B$1000)*1,[1]OUT_SyntheticFuels!I$4:I$1000)</f>
        <v>0.20923875305925005</v>
      </c>
      <c r="K2033" s="7" cm="1">
        <f t="array" ref="K2033">SUMPRODUCT(("SUP_MNRBIO"=[1]OUT_SyntheticFuels!$C$4:$C$1000)*1,("Var_cap"=[1]OUT_SyntheticFuels!$B$4:$B$1000)*1,[1]OUT_SyntheticFuels!J$4:J$1000)</f>
        <v>0.34966883829498158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0.21268567807268529</v>
      </c>
      <c r="G2034" s="7" cm="1">
        <f t="array" ref="G2034">SUMPRODUCT(("SUP_WSTBIO"=[1]OUT_SyntheticFuels!$C$4:$C$1000)*1,("Var_cap"=[1]OUT_SyntheticFuels!$B$4:$B$1000)*1,[1]OUT_SyntheticFuels!F$4:F$1000)</f>
        <v>0.21296618764546646</v>
      </c>
      <c r="H2034" s="7" cm="1">
        <f t="array" ref="H2034">SUMPRODUCT(("SUP_WSTBIO"=[1]OUT_SyntheticFuels!$C$4:$C$1000)*1,("Var_cap"=[1]OUT_SyntheticFuels!$B$4:$B$1000)*1,[1]OUT_SyntheticFuels!G$4:G$1000)</f>
        <v>0.21294748463525617</v>
      </c>
      <c r="I2034" s="7" cm="1">
        <f t="array" ref="I2034">SUMPRODUCT(("SUP_WSTBIO"=[1]OUT_SyntheticFuels!$C$4:$C$1000)*1,("Var_cap"=[1]OUT_SyntheticFuels!$B$4:$B$1000)*1,[1]OUT_SyntheticFuels!H$4:H$1000)</f>
        <v>0.21222815706617768</v>
      </c>
      <c r="J2034" s="7" cm="1">
        <f t="array" ref="J2034">SUMPRODUCT(("SUP_WSTBIO"=[1]OUT_SyntheticFuels!$C$4:$C$1000)*1,("Var_cap"=[1]OUT_SyntheticFuels!$B$4:$B$1000)*1,[1]OUT_SyntheticFuels!I$4:I$1000)</f>
        <v>0.20557752644764582</v>
      </c>
      <c r="K2034" s="7" cm="1">
        <f t="array" ref="K2034">SUMPRODUCT(("SUP_WSTBIO"=[1]OUT_SyntheticFuels!$C$4:$C$1000)*1,("Var_cap"=[1]OUT_SyntheticFuels!$B$4:$B$1000)*1,[1]OUT_SyntheticFuels!J$4:J$1000)</f>
        <v>0.2146336403022705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2.0702118635499E-4</v>
      </c>
      <c r="K2036" s="7" cm="1">
        <f t="array" ref="K2036">SUMPRODUCT(("SUP_WSTHTGBIO"=[1]OUT_SyntheticFuels!$C$4:$C$1000)*1,("Var_cap"=[1]OUT_SyntheticFuels!$B$4:$B$1000)*1,[1]OUT_SyntheticFuels!J$4:J$1000)</f>
        <v>2.110771653299725E-4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7.4046171045289805E-5</v>
      </c>
      <c r="K2037" s="7" cm="1">
        <f t="array" ref="K2037">SUMPRODUCT(("SUP_WSTHTGBIOCCS"=[1]OUT_SyntheticFuels!$C$4:$C$1000)*1,("Var_cap"=[1]OUT_SyntheticFuels!$B$4:$B$1000)*1,[1]OUT_SyntheticFuels!J$4:J$1000)</f>
        <v>9.3929334638238887E-5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1.17840710383499E-5</v>
      </c>
      <c r="G2038" s="7" cm="1">
        <f t="array" ref="G2038">SUMPRODUCT(("SUP_WODBIO"=[1]OUT_SyntheticFuels!$C$4:$C$1000)*1,("Var_cap"=[1]OUT_SyntheticFuels!$B$4:$B$1000)*1,[1]OUT_SyntheticFuels!F$4:F$1000)</f>
        <v>3.4006660287050025E-4</v>
      </c>
      <c r="H2038" s="7" cm="1">
        <f t="array" ref="H2038">SUMPRODUCT(("SUP_WODBIO"=[1]OUT_SyntheticFuels!$C$4:$C$1000)*1,("Var_cap"=[1]OUT_SyntheticFuels!$B$4:$B$1000)*1,[1]OUT_SyntheticFuels!G$4:G$1000)</f>
        <v>3.4708988737354788E-4</v>
      </c>
      <c r="I2038" s="7" cm="1">
        <f t="array" ref="I2038">SUMPRODUCT(("SUP_WODBIO"=[1]OUT_SyntheticFuels!$C$4:$C$1000)*1,("Var_cap"=[1]OUT_SyntheticFuels!$B$4:$B$1000)*1,[1]OUT_SyntheticFuels!H$4:H$1000)</f>
        <v>3.4810605843639883E-4</v>
      </c>
      <c r="J2038" s="7" cm="1">
        <f t="array" ref="J2038">SUMPRODUCT(("SUP_WODBIO"=[1]OUT_SyntheticFuels!$C$4:$C$1000)*1,("Var_cap"=[1]OUT_SyntheticFuels!$B$4:$B$1000)*1,[1]OUT_SyntheticFuels!I$4:I$1000)</f>
        <v>2.9450150632948622E-4</v>
      </c>
      <c r="K2038" s="7" cm="1">
        <f t="array" ref="K2038">SUMPRODUCT(("SUP_WODBIO"=[1]OUT_SyntheticFuels!$C$4:$C$1000)*1,("Var_cap"=[1]OUT_SyntheticFuels!$B$4:$B$1000)*1,[1]OUT_SyntheticFuels!J$4:J$1000)</f>
        <v>1.7178993932441734E-4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1.55044335348654E-4</v>
      </c>
      <c r="K2039" s="7" cm="1">
        <f t="array" ref="K2039">SUMPRODUCT(("SUP_WODBIOCCS"=[1]OUT_SyntheticFuels!$C$4:$C$1000)*1,("Var_cap"=[1]OUT_SyntheticFuels!$B$4:$B$1000)*1,[1]OUT_SyntheticFuels!J$4:J$1000)</f>
        <v>1.56117990509606E-4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4.2755376340142523E-2</v>
      </c>
      <c r="G2040" s="7" cm="1">
        <f t="array" ref="G2040">SUMPRODUCT(("SUP_BIONGA"=[1]OUT_SyntheticFuels!$C$4:$C$1000)*1,("Var_cap"=[1]OUT_SyntheticFuels!$B$4:$B$1000)*1,[1]OUT_SyntheticFuels!F$4:F$1000)</f>
        <v>0.17008817674069546</v>
      </c>
      <c r="H2040" s="7" cm="1">
        <f t="array" ref="H2040">SUMPRODUCT(("SUP_BIONGA"=[1]OUT_SyntheticFuels!$C$4:$C$1000)*1,("Var_cap"=[1]OUT_SyntheticFuels!$B$4:$B$1000)*1,[1]OUT_SyntheticFuels!G$4:G$1000)</f>
        <v>0.14194123659898128</v>
      </c>
      <c r="I2040" s="7" cm="1">
        <f t="array" ref="I2040">SUMPRODUCT(("SUP_BIONGA"=[1]OUT_SyntheticFuels!$C$4:$C$1000)*1,("Var_cap"=[1]OUT_SyntheticFuels!$B$4:$B$1000)*1,[1]OUT_SyntheticFuels!H$4:H$1000)</f>
        <v>0.14159051803433811</v>
      </c>
      <c r="J2040" s="7" cm="1">
        <f t="array" ref="J2040">SUMPRODUCT(("SUP_BIONGA"=[1]OUT_SyntheticFuels!$C$4:$C$1000)*1,("Var_cap"=[1]OUT_SyntheticFuels!$B$4:$B$1000)*1,[1]OUT_SyntheticFuels!I$4:I$1000)</f>
        <v>0.14188135094287771</v>
      </c>
      <c r="K2040" s="7" cm="1">
        <f t="array" ref="K2040">SUMPRODUCT(("SUP_BIONGA"=[1]OUT_SyntheticFuels!$C$4:$C$1000)*1,("Var_cap"=[1]OUT_SyntheticFuels!$B$4:$B$1000)*1,[1]OUT_SyntheticFuels!J$4:J$1000)</f>
        <v>0.25298218184038773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0.3611895736932938</v>
      </c>
      <c r="G2041" s="7" cm="1">
        <f t="array" ref="G2041">SUMPRODUCT(("CT_CWODPLT"=[1]OUT_SyntheticFuels!$C$4:$C$1000)*1,("Var_cap"=[1]OUT_SyntheticFuels!$B$4:$B$1000)*1,[1]OUT_SyntheticFuels!F$4:F$1000)</f>
        <v>0.41063714896034503</v>
      </c>
      <c r="H2041" s="7" cm="1">
        <f t="array" ref="H2041">SUMPRODUCT(("CT_CWODPLT"=[1]OUT_SyntheticFuels!$C$4:$C$1000)*1,("Var_cap"=[1]OUT_SyntheticFuels!$B$4:$B$1000)*1,[1]OUT_SyntheticFuels!G$4:G$1000)</f>
        <v>0.41073272273465244</v>
      </c>
      <c r="I2041" s="7" cm="1">
        <f t="array" ref="I2041">SUMPRODUCT(("CT_CWODPLT"=[1]OUT_SyntheticFuels!$C$4:$C$1000)*1,("Var_cap"=[1]OUT_SyntheticFuels!$B$4:$B$1000)*1,[1]OUT_SyntheticFuels!H$4:H$1000)</f>
        <v>0.41481456580770198</v>
      </c>
      <c r="J2041" s="7" cm="1">
        <f t="array" ref="J2041">SUMPRODUCT(("CT_CWODPLT"=[1]OUT_SyntheticFuels!$C$4:$C$1000)*1,("Var_cap"=[1]OUT_SyntheticFuels!$B$4:$B$1000)*1,[1]OUT_SyntheticFuels!I$4:I$1000)</f>
        <v>0.44166418590412621</v>
      </c>
      <c r="K2041" s="7" cm="1">
        <f t="array" ref="K2041">SUMPRODUCT(("CT_CWODPLT"=[1]OUT_SyntheticFuels!$C$4:$C$1000)*1,("Var_cap"=[1]OUT_SyntheticFuels!$B$4:$B$1000)*1,[1]OUT_SyntheticFuels!J$4:J$1000)</f>
        <v>0.45357058717020032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1.18980615023632E-5</v>
      </c>
      <c r="J2042" s="7" cm="1">
        <f t="array" ref="J2042">SUMPRODUCT(("SUP_H2NGA"=[1]OUT_SyntheticFuels!$C$4:$C$1000)*1,("Var_cap"=[1]OUT_SyntheticFuels!$B$4:$B$1000)*1,[1]OUT_SyntheticFuels!I$4:I$1000)</f>
        <v>1.7003264807178644E-3</v>
      </c>
      <c r="K2042" s="7" cm="1">
        <f t="array" ref="K2042">SUMPRODUCT(("SUP_H2NGA"=[1]OUT_SyntheticFuels!$C$4:$C$1000)*1,("Var_cap"=[1]OUT_SyntheticFuels!$B$4:$B$1000)*1,[1]OUT_SyntheticFuels!J$4:J$1000)</f>
        <v>1.7999178014073201E-3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1.8892343033370601E-5</v>
      </c>
      <c r="J2043" s="7" cm="1">
        <f t="array" ref="J2043">SUMPRODUCT(("SUP_H2DSL"=[1]OUT_SyntheticFuels!$C$4:$C$1000)*1,("Var_cap"=[1]OUT_SyntheticFuels!$B$4:$B$1000)*1,[1]OUT_SyntheticFuels!I$4:I$1000)</f>
        <v>0.50314671862606442</v>
      </c>
      <c r="K2043" s="7" cm="1">
        <f t="array" ref="K2043">SUMPRODUCT(("SUP_H2DSL"=[1]OUT_SyntheticFuels!$C$4:$C$1000)*1,("Var_cap"=[1]OUT_SyntheticFuels!$B$4:$B$1000)*1,[1]OUT_SyntheticFuels!J$4:J$1000)</f>
        <v>1.3277895814468779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1.8211927741314299E-5</v>
      </c>
      <c r="J2044" s="7" cm="1">
        <f t="array" ref="J2044">SUMPRODUCT(("SUP_H2GSL"=[1]OUT_SyntheticFuels!$C$4:$C$1000)*1,("Var_cap"=[1]OUT_SyntheticFuels!$B$4:$B$1000)*1,[1]OUT_SyntheticFuels!I$4:I$1000)</f>
        <v>4.7193578135686386E-2</v>
      </c>
      <c r="K2044" s="7" cm="1">
        <f t="array" ref="K2044">SUMPRODUCT(("SUP_H2GSL"=[1]OUT_SyntheticFuels!$C$4:$C$1000)*1,("Var_cap"=[1]OUT_SyntheticFuels!$B$4:$B$1000)*1,[1]OUT_SyntheticFuels!J$4:J$1000)</f>
        <v>4.7185097489406518E-2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713.60502398357949</v>
      </c>
      <c r="D3" s="3">
        <f t="shared" ref="D3:H3" si="0">SUM(D4:D7)</f>
        <v>703.77980881063309</v>
      </c>
      <c r="E3" s="3">
        <f t="shared" si="0"/>
        <v>683.86216112766215</v>
      </c>
      <c r="F3" s="3">
        <f t="shared" si="0"/>
        <v>634.123059564507</v>
      </c>
      <c r="G3" s="3">
        <f t="shared" si="0"/>
        <v>577.4588301005308</v>
      </c>
      <c r="H3" s="3">
        <f t="shared" si="0"/>
        <v>543.92905422645185</v>
      </c>
    </row>
    <row r="4" spans="2:8" x14ac:dyDescent="0.3">
      <c r="B4" s="25" t="s">
        <v>1728</v>
      </c>
      <c r="C4" s="1">
        <f>'SPS1'!F761</f>
        <v>142.21744676794364</v>
      </c>
      <c r="D4" s="1">
        <f>'SPS1'!G761</f>
        <v>140.22143773033812</v>
      </c>
      <c r="E4" s="1">
        <f>'SPS1'!H761</f>
        <v>140.92872252725724</v>
      </c>
      <c r="F4" s="1">
        <f>'SPS1'!I761</f>
        <v>144.33622638677673</v>
      </c>
      <c r="G4" s="1">
        <f>'SPS1'!J761</f>
        <v>146.87175910387566</v>
      </c>
      <c r="H4" s="1">
        <f>'SPS1'!K761</f>
        <v>143.71882892651965</v>
      </c>
    </row>
    <row r="5" spans="2:8" x14ac:dyDescent="0.3">
      <c r="B5" s="25" t="s">
        <v>1729</v>
      </c>
      <c r="C5" s="1">
        <f>'SPS1'!F880</f>
        <v>140.10111883281758</v>
      </c>
      <c r="D5" s="1">
        <f>'SPS1'!G880</f>
        <v>139.79216606293363</v>
      </c>
      <c r="E5" s="1">
        <f>'SPS1'!H880</f>
        <v>142.60875074756686</v>
      </c>
      <c r="F5" s="1">
        <f>'SPS1'!I880</f>
        <v>137.49433502259842</v>
      </c>
      <c r="G5" s="1">
        <f>'SPS1'!J880</f>
        <v>127.62901617691004</v>
      </c>
      <c r="H5" s="1">
        <f>'SPS1'!K880</f>
        <v>113.07421104075533</v>
      </c>
    </row>
    <row r="6" spans="2:8" x14ac:dyDescent="0.3">
      <c r="B6" s="25" t="s">
        <v>1730</v>
      </c>
      <c r="C6" s="1">
        <f>'SPS1'!F970</f>
        <v>217.12091530716836</v>
      </c>
      <c r="D6" s="1">
        <f>'SPS1'!G970</f>
        <v>216.4431360206969</v>
      </c>
      <c r="E6" s="1">
        <f>'SPS1'!H970</f>
        <v>215.29099603284644</v>
      </c>
      <c r="F6" s="1">
        <f>'SPS1'!I970</f>
        <v>211.10849245731805</v>
      </c>
      <c r="G6" s="1">
        <f>'SPS1'!J970</f>
        <v>192.19177335040737</v>
      </c>
      <c r="H6" s="1">
        <f>'SPS1'!K970</f>
        <v>175.51570231020844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214.16554307564991</v>
      </c>
      <c r="D7" s="1">
        <f>'SPS1'!G1134+'SPS1'!G1313+'SPS1'!G1397+'SPS1'!G1481+'SPS1'!G1488+'SPS1'!G1495+'SPS1'!G1544+'SPS1'!G1591+'SPS1'!G1638</f>
        <v>207.32306899666443</v>
      </c>
      <c r="E7" s="1">
        <f>'SPS1'!H1134+'SPS1'!H1313+'SPS1'!H1397+'SPS1'!H1481+'SPS1'!H1488+'SPS1'!H1495+'SPS1'!H1544+'SPS1'!H1591+'SPS1'!H1638</f>
        <v>185.03369181999162</v>
      </c>
      <c r="F7" s="1">
        <f>'SPS1'!I1134+'SPS1'!I1313+'SPS1'!I1397+'SPS1'!I1481+'SPS1'!I1488+'SPS1'!I1495+'SPS1'!I1544+'SPS1'!I1591+'SPS1'!I1638</f>
        <v>141.18400569781383</v>
      </c>
      <c r="G7" s="1">
        <f>'SPS1'!J1134+'SPS1'!J1313+'SPS1'!J1397+'SPS1'!J1481+'SPS1'!J1488+'SPS1'!J1495+'SPS1'!J1544+'SPS1'!J1591+'SPS1'!J1638</f>
        <v>110.76628146933771</v>
      </c>
      <c r="H7" s="1">
        <f>'SPS1'!K1134+'SPS1'!K1313+'SPS1'!K1397+'SPS1'!K1481+'SPS1'!K1488+'SPS1'!K1495+'SPS1'!K1544+'SPS1'!K1591+'SPS1'!K1638</f>
        <v>111.62031194896845</v>
      </c>
    </row>
    <row r="8" spans="2:8" x14ac:dyDescent="0.3">
      <c r="B8" s="2" t="s">
        <v>1736</v>
      </c>
      <c r="C8" s="3">
        <f>SUM(C9:C12)</f>
        <v>509.75634297563056</v>
      </c>
      <c r="D8" s="3">
        <f t="shared" ref="D8:H8" si="1">SUM(D9:D12)</f>
        <v>495.07679827130187</v>
      </c>
      <c r="E8" s="3">
        <f t="shared" si="1"/>
        <v>480.06759410861508</v>
      </c>
      <c r="F8" s="3">
        <f t="shared" si="1"/>
        <v>512.54282345042463</v>
      </c>
      <c r="G8" s="3">
        <f t="shared" si="1"/>
        <v>476.95800119521482</v>
      </c>
      <c r="H8" s="3">
        <f t="shared" si="1"/>
        <v>520.96764989671271</v>
      </c>
    </row>
    <row r="9" spans="2:8" x14ac:dyDescent="0.3">
      <c r="B9" s="25" t="s">
        <v>1733</v>
      </c>
      <c r="C9" s="1">
        <f>'SPS1'!F289+'SPS1'!F407</f>
        <v>494.44640835580458</v>
      </c>
      <c r="D9" s="1">
        <f>'SPS1'!G289+'SPS1'!G407</f>
        <v>473.43990574249608</v>
      </c>
      <c r="E9" s="1">
        <f>'SPS1'!H289+'SPS1'!H407</f>
        <v>454.06886472883519</v>
      </c>
      <c r="F9" s="1">
        <f>'SPS1'!I289+'SPS1'!I407</f>
        <v>486.53198865673824</v>
      </c>
      <c r="G9" s="1">
        <f>'SPS1'!J289+'SPS1'!J407</f>
        <v>437.42587235444313</v>
      </c>
      <c r="H9" s="1">
        <f>'SPS1'!K289+'SPS1'!K407</f>
        <v>447.99288165553401</v>
      </c>
    </row>
    <row r="10" spans="2:8" x14ac:dyDescent="0.3">
      <c r="B10" s="25" t="s">
        <v>1734</v>
      </c>
      <c r="C10" s="1">
        <f>'SPS1'!F588+'SPS1'!F602+'SPS1'!F642</f>
        <v>15.302877251731424</v>
      </c>
      <c r="D10" s="1">
        <f>'SPS1'!G588+'SPS1'!G602+'SPS1'!G642</f>
        <v>21.604262580279215</v>
      </c>
      <c r="E10" s="1">
        <f>'SPS1'!H588+'SPS1'!H602+'SPS1'!H642</f>
        <v>25.939771508540332</v>
      </c>
      <c r="F10" s="1">
        <f>'SPS1'!I588+'SPS1'!I602+'SPS1'!I642</f>
        <v>25.744709263933615</v>
      </c>
      <c r="G10" s="1">
        <f>'SPS1'!J588+'SPS1'!J602+'SPS1'!J642</f>
        <v>25.533520068311436</v>
      </c>
      <c r="H10" s="1">
        <f>'SPS1'!K588+'SPS1'!K602+'SPS1'!K642</f>
        <v>36.788620829719527</v>
      </c>
    </row>
    <row r="11" spans="2:8" x14ac:dyDescent="0.3">
      <c r="B11" s="25" t="s">
        <v>1732</v>
      </c>
      <c r="C11" s="1">
        <f>'SPS1'!F677</f>
        <v>7.0573680945266977E-3</v>
      </c>
      <c r="D11" s="1">
        <f>'SPS1'!G677</f>
        <v>3.2629948526572645E-2</v>
      </c>
      <c r="E11" s="1">
        <f>'SPS1'!H677</f>
        <v>5.8957871239556571E-2</v>
      </c>
      <c r="F11" s="1">
        <f>'SPS1'!I677</f>
        <v>0.26612552975283649</v>
      </c>
      <c r="G11" s="1">
        <f>'SPS1'!J677</f>
        <v>13.998158734815568</v>
      </c>
      <c r="H11" s="1">
        <f>'SPS1'!K677</f>
        <v>36.182460538581118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4.5003764473598506E-4</v>
      </c>
      <c r="H12" s="1">
        <f>'SPS1'!K1702</f>
        <v>3.686872877964046E-3</v>
      </c>
    </row>
    <row r="13" spans="2:8" x14ac:dyDescent="0.3">
      <c r="B13" s="2" t="s">
        <v>1737</v>
      </c>
      <c r="C13" s="3">
        <f>'SPS1'!F2+'SPS1'!F20-'SPS1'!F55</f>
        <v>963.06320029104222</v>
      </c>
      <c r="D13" s="3">
        <f>'SPS1'!G2+'SPS1'!G20-'SPS1'!G55</f>
        <v>959.96376800298935</v>
      </c>
      <c r="E13" s="3">
        <f>'SPS1'!H2+'SPS1'!H20-'SPS1'!H55</f>
        <v>895.88503162638528</v>
      </c>
      <c r="F13" s="3">
        <f>'SPS1'!I2+'SPS1'!I20-'SPS1'!I55</f>
        <v>855.8249254810122</v>
      </c>
      <c r="G13" s="3">
        <f>'SPS1'!J2+'SPS1'!J20-'SPS1'!J55</f>
        <v>722.71982077463099</v>
      </c>
      <c r="H13" s="3">
        <f>'SPS1'!K2+'SPS1'!K20-'SPS1'!K55</f>
        <v>640.37114212853646</v>
      </c>
    </row>
    <row r="14" spans="2:8" x14ac:dyDescent="0.3">
      <c r="B14" s="25" t="s">
        <v>1738</v>
      </c>
      <c r="C14" s="1">
        <f>'SPS1'!F2</f>
        <v>299.34514985846744</v>
      </c>
      <c r="D14" s="1">
        <f>'SPS1'!G2</f>
        <v>291.99160306679892</v>
      </c>
      <c r="E14" s="1">
        <f>'SPS1'!H2</f>
        <v>334.37454284264356</v>
      </c>
      <c r="F14" s="1">
        <f>'SPS1'!I2</f>
        <v>364.65496888108044</v>
      </c>
      <c r="G14" s="1">
        <f>'SPS1'!J2</f>
        <v>428.86769815447275</v>
      </c>
      <c r="H14" s="1">
        <f>'SPS1'!K2</f>
        <v>554.23809439100114</v>
      </c>
    </row>
    <row r="15" spans="2:8" x14ac:dyDescent="0.3">
      <c r="B15" s="25" t="s">
        <v>19</v>
      </c>
      <c r="C15" s="1">
        <f>'SPS1'!F20</f>
        <v>780.88807542433642</v>
      </c>
      <c r="D15" s="1">
        <f>'SPS1'!G20</f>
        <v>703.28722874162474</v>
      </c>
      <c r="E15" s="1">
        <f>'SPS1'!H20</f>
        <v>616.34212871531281</v>
      </c>
      <c r="F15" s="1">
        <f>'SPS1'!I20</f>
        <v>522.06723433241757</v>
      </c>
      <c r="G15" s="1">
        <f>'SPS1'!J20</f>
        <v>308.51018048191543</v>
      </c>
      <c r="H15" s="1">
        <f>'SPS1'!K20</f>
        <v>107.85509137584282</v>
      </c>
    </row>
    <row r="16" spans="2:8" x14ac:dyDescent="0.3">
      <c r="B16" s="25" t="s">
        <v>24</v>
      </c>
      <c r="C16" s="1">
        <f>'SPS1'!F55</f>
        <v>117.17002499176172</v>
      </c>
      <c r="D16" s="1">
        <f>'SPS1'!G55</f>
        <v>35.315063805434278</v>
      </c>
      <c r="E16" s="1">
        <f>'SPS1'!H55</f>
        <v>54.83163993157109</v>
      </c>
      <c r="F16" s="1">
        <f>'SPS1'!I55</f>
        <v>30.897277732485836</v>
      </c>
      <c r="G16" s="1">
        <f>'SPS1'!J55</f>
        <v>14.65805786175723</v>
      </c>
      <c r="H16" s="1">
        <f>'SPS1'!K55</f>
        <v>21.722043638307468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2025-04-15T15:56:03Z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