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6C1FC097-5869-4090-B56D-55F8E89BE051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 s="1"/>
  <c r="H1688" i="1" a="1"/>
  <c r="H1688" i="1" s="1"/>
  <c r="K1688" i="1" a="1"/>
  <c r="K1688" i="1" s="1"/>
  <c r="G1688" i="1" a="1"/>
  <c r="G1688" i="1" s="1"/>
  <c r="J1688" i="1" a="1"/>
  <c r="J1688" i="1" s="1"/>
  <c r="F1688" i="1" a="1"/>
  <c r="F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H1670" i="1" a="1"/>
  <c r="H1670" i="1" s="1"/>
  <c r="K1671" i="1" a="1"/>
  <c r="K1671" i="1" s="1"/>
  <c r="G1671" i="1" a="1"/>
  <c r="G1671" i="1" s="1"/>
  <c r="H1671" i="1" a="1"/>
  <c r="H1671" i="1" s="1"/>
  <c r="I1671" i="1" a="1"/>
  <c r="I1671" i="1" s="1"/>
  <c r="J1670" i="1" a="1"/>
  <c r="J1670" i="1" s="1"/>
  <c r="K1670" i="1" a="1"/>
  <c r="K1670" i="1" s="1"/>
  <c r="I1670" i="1" a="1"/>
  <c r="I1670" i="1" s="1"/>
  <c r="G1670" i="1" a="1"/>
  <c r="G1670" i="1" s="1"/>
  <c r="F1671" i="1" a="1"/>
  <c r="F1671" i="1" s="1"/>
  <c r="J1671" i="1" a="1"/>
  <c r="J1671" i="1" s="1"/>
  <c r="H1667" i="1" a="1"/>
  <c r="H1667" i="1" s="1"/>
  <c r="G1662" i="1" a="1"/>
  <c r="G1662" i="1" s="1"/>
  <c r="I1665" i="1" a="1"/>
  <c r="I1665" i="1" s="1"/>
  <c r="K1662" i="1" a="1"/>
  <c r="K1662" i="1" s="1"/>
  <c r="K1666" i="1" a="1"/>
  <c r="K1666" i="1" s="1"/>
  <c r="I1663" i="1" a="1"/>
  <c r="I1663" i="1" s="1"/>
  <c r="K1660" i="1" a="1"/>
  <c r="K1660" i="1" s="1"/>
  <c r="K1664" i="1" a="1"/>
  <c r="K1664" i="1" s="1"/>
  <c r="G1659" i="1" a="1"/>
  <c r="G1659" i="1" s="1"/>
  <c r="J1665" i="1" a="1"/>
  <c r="J1665" i="1" s="1"/>
  <c r="H1660" i="1" a="1"/>
  <c r="H1660" i="1" s="1"/>
  <c r="K1659" i="1" a="1"/>
  <c r="K1659" i="1" s="1"/>
  <c r="J1667" i="1" a="1"/>
  <c r="J1667" i="1" s="1"/>
  <c r="J1660" i="1" a="1"/>
  <c r="J1660" i="1" s="1"/>
  <c r="K1665" i="1" a="1"/>
  <c r="K1665" i="1" s="1"/>
  <c r="F1667" i="1" a="1"/>
  <c r="F1667" i="1"/>
  <c r="F1660" i="1" a="1"/>
  <c r="F1660" i="1" s="1"/>
  <c r="F1666" i="1" a="1"/>
  <c r="F1666" i="1" s="1"/>
  <c r="G1660" i="1" a="1"/>
  <c r="G1660" i="1" s="1"/>
  <c r="G1664" i="1" a="1"/>
  <c r="G1664" i="1" s="1"/>
  <c r="G1669" i="1" a="1"/>
  <c r="G1669" i="1" s="1"/>
  <c r="J1666" i="1" a="1"/>
  <c r="J1666" i="1" s="1"/>
  <c r="F1669" i="1" a="1"/>
  <c r="F1669" i="1" s="1"/>
  <c r="G1667" i="1" a="1"/>
  <c r="G1667" i="1" s="1"/>
  <c r="I1664" i="1" a="1"/>
  <c r="I1664" i="1" s="1"/>
  <c r="K1663" i="1" a="1"/>
  <c r="K1663" i="1" s="1"/>
  <c r="H1666" i="1" a="1"/>
  <c r="H1666" i="1" s="1"/>
  <c r="K1668" i="1" a="1"/>
  <c r="K1668" i="1" s="1"/>
  <c r="H1662" i="1" a="1"/>
  <c r="H1662" i="1" s="1"/>
  <c r="J1659" i="1" a="1"/>
  <c r="J1659" i="1" s="1"/>
  <c r="H1668" i="1" a="1"/>
  <c r="H1668" i="1" s="1"/>
  <c r="G1665" i="1" a="1"/>
  <c r="G1665" i="1" s="1"/>
  <c r="I1666" i="1" a="1"/>
  <c r="I1666" i="1" s="1"/>
  <c r="J1662" i="1" a="1"/>
  <c r="J1662" i="1" s="1"/>
  <c r="H1659" i="1" a="1"/>
  <c r="H1659" i="1" s="1"/>
  <c r="F1663" i="1" a="1"/>
  <c r="F1663" i="1" s="1"/>
  <c r="F1664" i="1" a="1"/>
  <c r="F1664" i="1" s="1"/>
  <c r="H1663" i="1" a="1"/>
  <c r="H1663" i="1" s="1"/>
  <c r="G1666" i="1" a="1"/>
  <c r="G1666" i="1" s="1"/>
  <c r="F1670" i="1" a="1"/>
  <c r="F1670" i="1"/>
  <c r="J1669" i="1" a="1"/>
  <c r="J1669" i="1" s="1"/>
  <c r="H1664" i="1" a="1"/>
  <c r="H1664" i="1" s="1"/>
  <c r="F1659" i="1" a="1"/>
  <c r="F1659" i="1" s="1"/>
  <c r="J1663" i="1" a="1"/>
  <c r="J1663" i="1" s="1"/>
  <c r="K1667" i="1" a="1"/>
  <c r="K1667" i="1" s="1"/>
  <c r="K1669" i="1" a="1"/>
  <c r="K1669" i="1" s="1"/>
  <c r="F1665" i="1" a="1"/>
  <c r="F1665" i="1" s="1"/>
  <c r="J1664" i="1" a="1"/>
  <c r="J1664" i="1" s="1"/>
  <c r="I1669" i="1" a="1"/>
  <c r="I1669" i="1" s="1"/>
  <c r="I1668" i="1" a="1"/>
  <c r="I1668" i="1" s="1"/>
  <c r="I1667" i="1" a="1"/>
  <c r="I1667" i="1" s="1"/>
  <c r="H1665" i="1" a="1"/>
  <c r="H1665" i="1"/>
  <c r="G1663" i="1" a="1"/>
  <c r="G1663" i="1" s="1"/>
  <c r="I1660" i="1" a="1"/>
  <c r="I1660" i="1" s="1"/>
  <c r="H1669" i="1" a="1"/>
  <c r="H1669" i="1" s="1"/>
  <c r="J1668" i="1" a="1"/>
  <c r="J1668" i="1" s="1"/>
  <c r="I1659" i="1" a="1"/>
  <c r="I1659" i="1" s="1"/>
  <c r="G1668" i="1" a="1"/>
  <c r="G1668" i="1"/>
  <c r="F1662" i="1" a="1"/>
  <c r="F1662" i="1" s="1"/>
  <c r="F1668" i="1" a="1"/>
  <c r="F1668" i="1" s="1"/>
  <c r="I1662" i="1" a="1"/>
  <c r="I1662" i="1" s="1"/>
  <c r="H1646" i="1" a="1"/>
  <c r="H1646" i="1" s="1"/>
  <c r="F1646" i="1" a="1"/>
  <c r="F1646" i="1" s="1"/>
  <c r="K1644" i="1" a="1"/>
  <c r="K1644" i="1" s="1"/>
  <c r="H1644" i="1" a="1"/>
  <c r="H1644" i="1" s="1"/>
  <c r="K1652" i="1" a="1"/>
  <c r="K1652" i="1" s="1"/>
  <c r="G1644" i="1" a="1"/>
  <c r="G1644" i="1" s="1"/>
  <c r="I1652" i="1" a="1"/>
  <c r="I1652" i="1" s="1"/>
  <c r="H1652" i="1" a="1"/>
  <c r="H1652" i="1" s="1"/>
  <c r="G1652" i="1" a="1"/>
  <c r="G1652" i="1" s="1"/>
  <c r="H1645" i="1" a="1"/>
  <c r="H1645" i="1" s="1"/>
  <c r="J1645" i="1" a="1"/>
  <c r="J1645" i="1" s="1"/>
  <c r="F1641" i="1" a="1"/>
  <c r="F1641" i="1" s="1"/>
  <c r="F1645" i="1" a="1"/>
  <c r="F1645" i="1" s="1"/>
  <c r="F1652" i="1" a="1"/>
  <c r="F1652" i="1" s="1"/>
  <c r="G1645" i="1" a="1"/>
  <c r="G1645" i="1" s="1"/>
  <c r="G1642" i="1" a="1"/>
  <c r="G1642" i="1" s="1"/>
  <c r="H1641" i="1" a="1"/>
  <c r="H1641" i="1" s="1"/>
  <c r="K1645" i="1" a="1"/>
  <c r="K1645" i="1" s="1"/>
  <c r="K1646" i="1" a="1"/>
  <c r="K1646" i="1" s="1"/>
  <c r="K1641" i="1" a="1"/>
  <c r="K1641" i="1" s="1"/>
  <c r="J1646" i="1" a="1"/>
  <c r="J1646" i="1" s="1"/>
  <c r="I1644" i="1" a="1"/>
  <c r="I1644" i="1" s="1"/>
  <c r="I1646" i="1" a="1"/>
  <c r="I1646" i="1" s="1"/>
  <c r="J1642" i="1" a="1"/>
  <c r="J1642" i="1" s="1"/>
  <c r="I1642" i="1" a="1"/>
  <c r="I1642" i="1" s="1"/>
  <c r="J1644" i="1" a="1"/>
  <c r="J1644" i="1" s="1"/>
  <c r="F1642" i="1" a="1"/>
  <c r="F1642" i="1"/>
  <c r="J1641" i="1" a="1"/>
  <c r="J1641" i="1" s="1"/>
  <c r="K1640" i="1" a="1"/>
  <c r="K1640" i="1" s="1"/>
  <c r="F1644" i="1" a="1"/>
  <c r="F1644" i="1" s="1"/>
  <c r="K1658" i="1" a="1"/>
  <c r="K1658" i="1" s="1"/>
  <c r="J1658" i="1" a="1"/>
  <c r="J1658" i="1" s="1"/>
  <c r="I1658" i="1" a="1"/>
  <c r="I1658" i="1" s="1"/>
  <c r="H1658" i="1" a="1"/>
  <c r="H1658" i="1" s="1"/>
  <c r="G1658" i="1" a="1"/>
  <c r="G1658" i="1" s="1"/>
  <c r="F1658" i="1" a="1"/>
  <c r="F1658" i="1" s="1"/>
  <c r="I1641" i="1" a="1"/>
  <c r="I1641" i="1" s="1"/>
  <c r="J1652" i="1" a="1"/>
  <c r="J1652" i="1" s="1"/>
  <c r="K1642" i="1" a="1"/>
  <c r="K1642" i="1" s="1"/>
  <c r="G1646" i="1" a="1"/>
  <c r="G1646" i="1" s="1"/>
  <c r="I1645" i="1" a="1"/>
  <c r="I1645" i="1" s="1"/>
  <c r="G1641" i="1" a="1"/>
  <c r="G1641" i="1" s="1"/>
  <c r="H1642" i="1" a="1"/>
  <c r="H1642" i="1" s="1"/>
  <c r="J1640" i="1" a="1"/>
  <c r="J1640" i="1" s="1"/>
  <c r="K1625" i="1" a="1"/>
  <c r="K1625" i="1" s="1"/>
  <c r="K1622" i="1" a="1"/>
  <c r="K1622" i="1" s="1"/>
  <c r="G1627" i="1" a="1"/>
  <c r="G1627" i="1" s="1"/>
  <c r="I1640" i="1" a="1"/>
  <c r="I1640" i="1" s="1"/>
  <c r="H1640" i="1" a="1"/>
  <c r="H1640" i="1" s="1"/>
  <c r="G1640" i="1" a="1"/>
  <c r="G1640" i="1" s="1"/>
  <c r="K1624" i="1" a="1"/>
  <c r="K1624" i="1" s="1"/>
  <c r="I1623" i="1" a="1"/>
  <c r="I1623" i="1" s="1"/>
  <c r="F1640" i="1" a="1"/>
  <c r="F1640" i="1" s="1"/>
  <c r="I1624" i="1" a="1"/>
  <c r="I1624" i="1" s="1"/>
  <c r="H1622" i="1" a="1"/>
  <c r="H1622" i="1" s="1"/>
  <c r="J1620" i="1" a="1"/>
  <c r="J1620" i="1" s="1"/>
  <c r="F1627" i="1" a="1"/>
  <c r="F1627" i="1" s="1"/>
  <c r="I1627" i="1" a="1"/>
  <c r="I1627" i="1" s="1"/>
  <c r="H1624" i="1" a="1"/>
  <c r="H1624" i="1" s="1"/>
  <c r="F1621" i="1" a="1"/>
  <c r="F1621" i="1" s="1"/>
  <c r="J1622" i="1" a="1"/>
  <c r="J1622" i="1" s="1"/>
  <c r="G1621" i="1" a="1"/>
  <c r="G1621" i="1" s="1"/>
  <c r="F1622" i="1" a="1"/>
  <c r="F1622" i="1" s="1"/>
  <c r="H1621" i="1" a="1"/>
  <c r="H1621" i="1" s="1"/>
  <c r="K1627" i="1" a="1"/>
  <c r="K1627" i="1" s="1"/>
  <c r="H1627" i="1" a="1"/>
  <c r="H1627" i="1" s="1"/>
  <c r="I1622" i="1" a="1"/>
  <c r="I1622" i="1" s="1"/>
  <c r="J1623" i="1" a="1"/>
  <c r="J1623" i="1" s="1"/>
  <c r="I1626" i="1" a="1"/>
  <c r="I1626" i="1"/>
  <c r="G1626" i="1" a="1"/>
  <c r="G1626" i="1" s="1"/>
  <c r="F1624" i="1" a="1"/>
  <c r="F1624" i="1" s="1"/>
  <c r="F1626" i="1" a="1"/>
  <c r="F1626" i="1" s="1"/>
  <c r="G1625" i="1" a="1"/>
  <c r="G1625" i="1" s="1"/>
  <c r="K1623" i="1" a="1"/>
  <c r="K1623" i="1" s="1"/>
  <c r="G1623" i="1" a="1"/>
  <c r="G1623" i="1" s="1"/>
  <c r="I1625" i="1" a="1"/>
  <c r="I1625" i="1" s="1"/>
  <c r="F1623" i="1" a="1"/>
  <c r="F1623" i="1" s="1"/>
  <c r="J1621" i="1" a="1"/>
  <c r="J1621" i="1" s="1"/>
  <c r="K1621" i="1" a="1"/>
  <c r="K1621" i="1" s="1"/>
  <c r="G1622" i="1" a="1"/>
  <c r="G1622" i="1" s="1"/>
  <c r="J1626" i="1" a="1"/>
  <c r="J1626" i="1"/>
  <c r="G1624" i="1" a="1"/>
  <c r="G1624" i="1" s="1"/>
  <c r="K1626" i="1" a="1"/>
  <c r="K1626" i="1" s="1"/>
  <c r="K1620" i="1" a="1"/>
  <c r="K1620" i="1" s="1"/>
  <c r="H1626" i="1" a="1"/>
  <c r="H1626" i="1" s="1"/>
  <c r="J1627" i="1" a="1"/>
  <c r="J1627" i="1" s="1"/>
  <c r="F1625" i="1" a="1"/>
  <c r="F1625" i="1"/>
  <c r="J1624" i="1" a="1"/>
  <c r="J1624" i="1" s="1"/>
  <c r="I1621" i="1" a="1"/>
  <c r="I1621" i="1" s="1"/>
  <c r="J1625" i="1" a="1"/>
  <c r="J1625" i="1" s="1"/>
  <c r="H1623" i="1" a="1"/>
  <c r="H1623" i="1" s="1"/>
  <c r="H1625" i="1" a="1"/>
  <c r="H1625" i="1" s="1"/>
  <c r="K1619" i="1" a="1"/>
  <c r="K1619" i="1" s="1"/>
  <c r="G1617" i="1" a="1"/>
  <c r="G1617" i="1" s="1"/>
  <c r="J1611" i="1" a="1"/>
  <c r="J1611" i="1" s="1"/>
  <c r="H1609" i="1" a="1"/>
  <c r="H1609" i="1" s="1"/>
  <c r="J1603" i="1" a="1"/>
  <c r="J1603" i="1" s="1"/>
  <c r="G1620" i="1" a="1"/>
  <c r="G1620" i="1" s="1"/>
  <c r="F1620" i="1" a="1"/>
  <c r="F1620" i="1"/>
  <c r="H1603" i="1" a="1"/>
  <c r="H1603" i="1" s="1"/>
  <c r="J1619" i="1" a="1"/>
  <c r="J1619" i="1" s="1"/>
  <c r="I1619" i="1" a="1"/>
  <c r="I1619" i="1" s="1"/>
  <c r="H1619" i="1" a="1"/>
  <c r="H1619" i="1" s="1"/>
  <c r="K1617" i="1" a="1"/>
  <c r="K1617" i="1" s="1"/>
  <c r="I1617" i="1" a="1"/>
  <c r="I1617" i="1" s="1"/>
  <c r="K1611" i="1" a="1"/>
  <c r="K1611" i="1" s="1"/>
  <c r="I1611" i="1" a="1"/>
  <c r="I1611" i="1" s="1"/>
  <c r="J1610" i="1" a="1"/>
  <c r="J1610" i="1" s="1"/>
  <c r="G1603" i="1" a="1"/>
  <c r="G1603" i="1" s="1"/>
  <c r="G1609" i="1" a="1"/>
  <c r="G1609" i="1" s="1"/>
  <c r="H1617" i="1" a="1"/>
  <c r="H1617" i="1" s="1"/>
  <c r="H1610" i="1" a="1"/>
  <c r="H1610" i="1" s="1"/>
  <c r="G1619" i="1" a="1"/>
  <c r="G1619" i="1" s="1"/>
  <c r="J1617" i="1" a="1"/>
  <c r="J1617" i="1" s="1"/>
  <c r="I1610" i="1" a="1"/>
  <c r="I1610" i="1" s="1"/>
  <c r="I1603" i="1" a="1"/>
  <c r="I1603" i="1" s="1"/>
  <c r="J1609" i="1" a="1"/>
  <c r="J1609" i="1" s="1"/>
  <c r="F1617" i="1" a="1"/>
  <c r="F1617" i="1" s="1"/>
  <c r="K1610" i="1" a="1"/>
  <c r="K1610" i="1" s="1"/>
  <c r="G1610" i="1" a="1"/>
  <c r="G1610" i="1" s="1"/>
  <c r="H1611" i="1" a="1"/>
  <c r="H1611" i="1" s="1"/>
  <c r="G1611" i="1" a="1"/>
  <c r="G1611" i="1" s="1"/>
  <c r="F1610" i="1" a="1"/>
  <c r="F1610" i="1" s="1"/>
  <c r="F1611" i="1" a="1"/>
  <c r="F1611" i="1" s="1"/>
  <c r="F1609" i="1" a="1"/>
  <c r="F1609" i="1" s="1"/>
  <c r="F1603" i="1" a="1"/>
  <c r="F1603" i="1" s="1"/>
  <c r="K1603" i="1" a="1"/>
  <c r="K1603" i="1" s="1"/>
  <c r="F1619" i="1" a="1"/>
  <c r="F1619" i="1" s="1"/>
  <c r="K1609" i="1" a="1"/>
  <c r="K1609" i="1" s="1"/>
  <c r="I1609" i="1" a="1"/>
  <c r="I1609" i="1" s="1"/>
  <c r="K1602" i="1" a="1"/>
  <c r="K1602" i="1" s="1"/>
  <c r="I1620" i="1" a="1"/>
  <c r="I1620" i="1" s="1"/>
  <c r="H1620" i="1" a="1"/>
  <c r="H1620" i="1" s="1"/>
  <c r="I1596" i="1" a="1"/>
  <c r="I1596" i="1" s="1"/>
  <c r="K1594" i="1" a="1"/>
  <c r="K1594" i="1" s="1"/>
  <c r="G1593" i="1" a="1"/>
  <c r="G1593" i="1" s="1"/>
  <c r="I1602" i="1" a="1"/>
  <c r="I1602" i="1" s="1"/>
  <c r="H1594" i="1" a="1"/>
  <c r="H1594" i="1" s="1"/>
  <c r="H1602" i="1" a="1"/>
  <c r="H1602" i="1" s="1"/>
  <c r="G1602" i="1" a="1"/>
  <c r="G1602" i="1" s="1"/>
  <c r="F1602" i="1" a="1"/>
  <c r="F1602" i="1"/>
  <c r="F1593" i="1" a="1"/>
  <c r="F1593" i="1" s="1"/>
  <c r="H1596" i="1" a="1"/>
  <c r="H1596" i="1" s="1"/>
  <c r="G1596" i="1" a="1"/>
  <c r="G1596" i="1" s="1"/>
  <c r="K1593" i="1" a="1"/>
  <c r="K1593" i="1" s="1"/>
  <c r="I1593" i="1" a="1"/>
  <c r="I1593" i="1" s="1"/>
  <c r="J1593" i="1" a="1"/>
  <c r="J1593" i="1" s="1"/>
  <c r="J1596" i="1" a="1"/>
  <c r="J1596" i="1" s="1"/>
  <c r="J1594" i="1" a="1"/>
  <c r="J1594" i="1" s="1"/>
  <c r="I1594" i="1" a="1"/>
  <c r="I1594" i="1" s="1"/>
  <c r="G1594" i="1" a="1"/>
  <c r="G1594" i="1" s="1"/>
  <c r="F1594" i="1" a="1"/>
  <c r="F1594" i="1" s="1"/>
  <c r="J1602" i="1" a="1"/>
  <c r="J1602" i="1" s="1"/>
  <c r="K1596" i="1" a="1"/>
  <c r="K1596" i="1" s="1"/>
  <c r="F1596" i="1" a="1"/>
  <c r="F1596" i="1" s="1"/>
  <c r="H1593" i="1" a="1"/>
  <c r="H1593" i="1" s="1"/>
  <c r="K1579" i="1" a="1"/>
  <c r="K1579" i="1" s="1"/>
  <c r="K1577" i="1" a="1"/>
  <c r="K1577" i="1" s="1"/>
  <c r="J1579" i="1" a="1"/>
  <c r="J1579" i="1"/>
  <c r="H1579" i="1" a="1"/>
  <c r="H1579" i="1" s="1"/>
  <c r="G1579" i="1" a="1"/>
  <c r="G1579" i="1" s="1"/>
  <c r="F1579" i="1" a="1"/>
  <c r="F1579" i="1" s="1"/>
  <c r="J1572" i="1" a="1"/>
  <c r="J1572" i="1" s="1"/>
  <c r="K1578" i="1" a="1"/>
  <c r="K1578" i="1" s="1"/>
  <c r="G1576" i="1" a="1"/>
  <c r="G1576" i="1" s="1"/>
  <c r="J1578" i="1" a="1"/>
  <c r="J1578" i="1" s="1"/>
  <c r="H1572" i="1" a="1"/>
  <c r="H1572" i="1" s="1"/>
  <c r="F1578" i="1" a="1"/>
  <c r="F1578" i="1" s="1"/>
  <c r="J1575" i="1" a="1"/>
  <c r="J1575" i="1" s="1"/>
  <c r="G1573" i="1" a="1"/>
  <c r="G1573" i="1" s="1"/>
  <c r="I1573" i="1" a="1"/>
  <c r="I1573" i="1"/>
  <c r="K1572" i="1" a="1"/>
  <c r="K1572" i="1" s="1"/>
  <c r="H1576" i="1" a="1"/>
  <c r="H1576" i="1" s="1"/>
  <c r="I1578" i="1" a="1"/>
  <c r="I1578" i="1" s="1"/>
  <c r="H1578" i="1" a="1"/>
  <c r="H1578" i="1" s="1"/>
  <c r="G1578" i="1" a="1"/>
  <c r="G1578" i="1" s="1"/>
  <c r="I1576" i="1" a="1"/>
  <c r="I1576" i="1" s="1"/>
  <c r="I1575" i="1" a="1"/>
  <c r="I1575" i="1" s="1"/>
  <c r="I1574" i="1" a="1"/>
  <c r="I1574" i="1" s="1"/>
  <c r="K1573" i="1" a="1"/>
  <c r="K1573" i="1" s="1"/>
  <c r="K1576" i="1" a="1"/>
  <c r="K1576" i="1" s="1"/>
  <c r="F1572" i="1" a="1"/>
  <c r="F1572" i="1" s="1"/>
  <c r="G1572" i="1" a="1"/>
  <c r="G1572" i="1"/>
  <c r="F1577" i="1" a="1"/>
  <c r="F1577" i="1" s="1"/>
  <c r="J1576" i="1" a="1"/>
  <c r="J1576" i="1" s="1"/>
  <c r="G1570" i="1" a="1"/>
  <c r="G1570" i="1" s="1"/>
  <c r="I1579" i="1" a="1"/>
  <c r="I1579" i="1" s="1"/>
  <c r="F1575" i="1" a="1"/>
  <c r="F1575" i="1" s="1"/>
  <c r="F1574" i="1" a="1"/>
  <c r="F1574" i="1"/>
  <c r="H1575" i="1" a="1"/>
  <c r="H1575" i="1" s="1"/>
  <c r="I1572" i="1" a="1"/>
  <c r="I1572" i="1" s="1"/>
  <c r="K1580" i="1" a="1"/>
  <c r="K1580" i="1" s="1"/>
  <c r="J1580" i="1" a="1"/>
  <c r="J1580" i="1" s="1"/>
  <c r="I1580" i="1" a="1"/>
  <c r="I1580" i="1" s="1"/>
  <c r="H1580" i="1" a="1"/>
  <c r="H1580" i="1" s="1"/>
  <c r="F1580" i="1" a="1"/>
  <c r="F1580" i="1" s="1"/>
  <c r="F1576" i="1" a="1"/>
  <c r="F1576" i="1" s="1"/>
  <c r="G1574" i="1" a="1"/>
  <c r="G1574" i="1" s="1"/>
  <c r="J1577" i="1" a="1"/>
  <c r="J1577" i="1" s="1"/>
  <c r="I1577" i="1" a="1"/>
  <c r="I1577" i="1" s="1"/>
  <c r="K1574" i="1" a="1"/>
  <c r="K1574" i="1" s="1"/>
  <c r="F1573" i="1" a="1"/>
  <c r="F1573" i="1" s="1"/>
  <c r="H1577" i="1" a="1"/>
  <c r="H1577" i="1" s="1"/>
  <c r="J1570" i="1" a="1"/>
  <c r="J1570" i="1" s="1"/>
  <c r="J1574" i="1" a="1"/>
  <c r="J1574" i="1" s="1"/>
  <c r="K1575" i="1" a="1"/>
  <c r="K1575" i="1" s="1"/>
  <c r="G1577" i="1" a="1"/>
  <c r="G1577" i="1" s="1"/>
  <c r="H1574" i="1" a="1"/>
  <c r="H1574" i="1" s="1"/>
  <c r="J1573" i="1" a="1"/>
  <c r="J1573" i="1" s="1"/>
  <c r="H1573" i="1" a="1"/>
  <c r="H1573" i="1" s="1"/>
  <c r="I1570" i="1" a="1"/>
  <c r="I1570" i="1" s="1"/>
  <c r="H1570" i="1" a="1"/>
  <c r="H1570" i="1" s="1"/>
  <c r="F1570" i="1" a="1"/>
  <c r="F1570" i="1"/>
  <c r="K1570" i="1" a="1"/>
  <c r="K1570" i="1" s="1"/>
  <c r="G1580" i="1" a="1"/>
  <c r="G1580" i="1" s="1"/>
  <c r="G1575" i="1" a="1"/>
  <c r="G1575" i="1" s="1"/>
  <c r="K1547" i="1" a="1"/>
  <c r="K1547" i="1" s="1"/>
  <c r="F1555" i="1" a="1"/>
  <c r="F1555" i="1" s="1"/>
  <c r="J1563" i="1" a="1"/>
  <c r="J1563" i="1" s="1"/>
  <c r="K1564" i="1" a="1"/>
  <c r="K1564" i="1" s="1"/>
  <c r="I1563" i="1" a="1"/>
  <c r="I1563" i="1" s="1"/>
  <c r="G1563" i="1" a="1"/>
  <c r="G1563" i="1" s="1"/>
  <c r="H1562" i="1" a="1"/>
  <c r="H1562" i="1" s="1"/>
  <c r="K1556" i="1" a="1"/>
  <c r="K1556" i="1" s="1"/>
  <c r="J1562" i="1" a="1"/>
  <c r="J1562" i="1" s="1"/>
  <c r="G1549" i="1" a="1"/>
  <c r="G1549" i="1" s="1"/>
  <c r="H1563" i="1" a="1"/>
  <c r="H1563" i="1" s="1"/>
  <c r="G1556" i="1" a="1"/>
  <c r="G1556" i="1" s="1"/>
  <c r="K1563" i="1" a="1"/>
  <c r="K1563" i="1" s="1"/>
  <c r="G1564" i="1" a="1"/>
  <c r="G1564" i="1" s="1"/>
  <c r="F1563" i="1" a="1"/>
  <c r="F1563" i="1" s="1"/>
  <c r="F1562" i="1" a="1"/>
  <c r="F1562" i="1" s="1"/>
  <c r="I1549" i="1" a="1"/>
  <c r="I1549" i="1" s="1"/>
  <c r="J1549" i="1" a="1"/>
  <c r="J1549" i="1" s="1"/>
  <c r="K1549" i="1" a="1"/>
  <c r="K1549" i="1" s="1"/>
  <c r="I1564" i="1" a="1"/>
  <c r="I1564" i="1" s="1"/>
  <c r="J1555" i="1" a="1"/>
  <c r="J1555" i="1" s="1"/>
  <c r="G1562" i="1" a="1"/>
  <c r="G1562" i="1" s="1"/>
  <c r="F1556" i="1" a="1"/>
  <c r="F1556" i="1" s="1"/>
  <c r="F1564" i="1" a="1"/>
  <c r="F1564" i="1" s="1"/>
  <c r="H1555" i="1" a="1"/>
  <c r="H1555" i="1" s="1"/>
  <c r="I1556" i="1" a="1"/>
  <c r="I1556" i="1" s="1"/>
  <c r="J1564" i="1" a="1"/>
  <c r="J1564" i="1"/>
  <c r="H1556" i="1" a="1"/>
  <c r="H1556" i="1" s="1"/>
  <c r="H1564" i="1" a="1"/>
  <c r="H1564" i="1" s="1"/>
  <c r="K1562" i="1" a="1"/>
  <c r="K1562" i="1" s="1"/>
  <c r="F1549" i="1" a="1"/>
  <c r="F1549" i="1" s="1"/>
  <c r="I1562" i="1" a="1"/>
  <c r="I1562" i="1" s="1"/>
  <c r="J1547" i="1" a="1"/>
  <c r="J1547" i="1" s="1"/>
  <c r="K1555" i="1" a="1"/>
  <c r="K1555" i="1" s="1"/>
  <c r="I1555" i="1" a="1"/>
  <c r="I1555" i="1" s="1"/>
  <c r="G1555" i="1" a="1"/>
  <c r="G1555" i="1" s="1"/>
  <c r="J1556" i="1" a="1"/>
  <c r="J1556" i="1" s="1"/>
  <c r="H1549" i="1" a="1"/>
  <c r="H1549" i="1" s="1"/>
  <c r="I1524" i="1" a="1"/>
  <c r="I1524" i="1"/>
  <c r="G1528" i="1" a="1"/>
  <c r="G1528" i="1" s="1"/>
  <c r="G1524" i="1" a="1"/>
  <c r="G1524" i="1" s="1"/>
  <c r="J1526" i="1" a="1"/>
  <c r="J1526" i="1" s="1"/>
  <c r="K1529" i="1" a="1"/>
  <c r="K1529" i="1" s="1"/>
  <c r="I1529" i="1" a="1"/>
  <c r="I1529" i="1" s="1"/>
  <c r="F1529" i="1" a="1"/>
  <c r="F1529" i="1"/>
  <c r="K1527" i="1" a="1"/>
  <c r="K1527" i="1" s="1"/>
  <c r="J1524" i="1" a="1"/>
  <c r="J1524" i="1" s="1"/>
  <c r="I1526" i="1" a="1"/>
  <c r="I1526" i="1" s="1"/>
  <c r="F1526" i="1" a="1"/>
  <c r="F1526" i="1" s="1"/>
  <c r="J1528" i="1" a="1"/>
  <c r="J1528" i="1" s="1"/>
  <c r="F1527" i="1" a="1"/>
  <c r="F1527" i="1" s="1"/>
  <c r="J1527" i="1" a="1"/>
  <c r="J1527" i="1" s="1"/>
  <c r="J1525" i="1" a="1"/>
  <c r="J1525" i="1" s="1"/>
  <c r="G1523" i="1" a="1"/>
  <c r="G1523" i="1" s="1"/>
  <c r="I1525" i="1" a="1"/>
  <c r="I1525" i="1" s="1"/>
  <c r="F1524" i="1" a="1"/>
  <c r="F1524" i="1" s="1"/>
  <c r="K1522" i="1" a="1"/>
  <c r="K1522" i="1" s="1"/>
  <c r="F1525" i="1" a="1"/>
  <c r="F1525" i="1" s="1"/>
  <c r="H1523" i="1" a="1"/>
  <c r="H1523" i="1" s="1"/>
  <c r="I1523" i="1" a="1"/>
  <c r="I1523" i="1" s="1"/>
  <c r="H1529" i="1" a="1"/>
  <c r="H1529" i="1" s="1"/>
  <c r="J1523" i="1" a="1"/>
  <c r="J1523" i="1" s="1"/>
  <c r="G1527" i="1" a="1"/>
  <c r="G1527" i="1" s="1"/>
  <c r="G1547" i="1" a="1"/>
  <c r="G1547" i="1" s="1"/>
  <c r="K1546" i="1" a="1"/>
  <c r="K1546" i="1" s="1"/>
  <c r="I1527" i="1" a="1"/>
  <c r="I1527" i="1" s="1"/>
  <c r="F1523" i="1" a="1"/>
  <c r="F1523" i="1" s="1"/>
  <c r="I1547" i="1" a="1"/>
  <c r="I1547" i="1" s="1"/>
  <c r="H1524" i="1" a="1"/>
  <c r="H1524" i="1"/>
  <c r="H1547" i="1" a="1"/>
  <c r="H1547" i="1" s="1"/>
  <c r="I1546" i="1" a="1"/>
  <c r="I1546" i="1" s="1"/>
  <c r="H1546" i="1" a="1"/>
  <c r="H1546" i="1" s="1"/>
  <c r="G1525" i="1" a="1"/>
  <c r="G1525" i="1" s="1"/>
  <c r="H1528" i="1" a="1"/>
  <c r="H1528" i="1" s="1"/>
  <c r="K1524" i="1" a="1"/>
  <c r="K1524" i="1" s="1"/>
  <c r="F1547" i="1" a="1"/>
  <c r="F1547" i="1" s="1"/>
  <c r="J1546" i="1" a="1"/>
  <c r="J1546" i="1" s="1"/>
  <c r="G1546" i="1" a="1"/>
  <c r="G1546" i="1" s="1"/>
  <c r="J1529" i="1" a="1"/>
  <c r="J1529" i="1" s="1"/>
  <c r="K1528" i="1" a="1"/>
  <c r="K1528" i="1" s="1"/>
  <c r="F1528" i="1" a="1"/>
  <c r="F1528" i="1" s="1"/>
  <c r="K1526" i="1" a="1"/>
  <c r="K1526" i="1" s="1"/>
  <c r="K1525" i="1" a="1"/>
  <c r="K1525" i="1" s="1"/>
  <c r="G1529" i="1" a="1"/>
  <c r="G1529" i="1" s="1"/>
  <c r="F1546" i="1" a="1"/>
  <c r="F1546" i="1" s="1"/>
  <c r="I1528" i="1" a="1"/>
  <c r="I1528" i="1" s="1"/>
  <c r="H1526" i="1" a="1"/>
  <c r="H1526" i="1"/>
  <c r="J1522" i="1" a="1"/>
  <c r="J1522" i="1" s="1"/>
  <c r="K1523" i="1" a="1"/>
  <c r="K1523" i="1" s="1"/>
  <c r="G1526" i="1" a="1"/>
  <c r="G1526" i="1" s="1"/>
  <c r="H1527" i="1" a="1"/>
  <c r="H1527" i="1" s="1"/>
  <c r="H1525" i="1" a="1"/>
  <c r="H1525" i="1" s="1"/>
  <c r="H1515" i="1" a="1"/>
  <c r="H1515" i="1" s="1"/>
  <c r="H1513" i="1" a="1"/>
  <c r="H1513" i="1" s="1"/>
  <c r="K1519" i="1" a="1"/>
  <c r="K1519" i="1" s="1"/>
  <c r="H1519" i="1" a="1"/>
  <c r="H1519" i="1" s="1"/>
  <c r="K1518" i="1" a="1"/>
  <c r="K1518" i="1" s="1"/>
  <c r="I1513" i="1" a="1"/>
  <c r="I1513" i="1" s="1"/>
  <c r="F1517" i="1" a="1"/>
  <c r="F1517" i="1"/>
  <c r="I1518" i="1" a="1"/>
  <c r="I1518" i="1" s="1"/>
  <c r="J1514" i="1" a="1"/>
  <c r="J1514" i="1" s="1"/>
  <c r="I1522" i="1" a="1"/>
  <c r="I1522" i="1" s="1"/>
  <c r="F1519" i="1" a="1"/>
  <c r="F1519" i="1" s="1"/>
  <c r="K1511" i="1" a="1"/>
  <c r="K1511" i="1" s="1"/>
  <c r="G1515" i="1" a="1"/>
  <c r="G1515" i="1" s="1"/>
  <c r="H1522" i="1" a="1"/>
  <c r="H1522" i="1" s="1"/>
  <c r="I1519" i="1" a="1"/>
  <c r="I1519" i="1" s="1"/>
  <c r="G1522" i="1" a="1"/>
  <c r="G1522" i="1" s="1"/>
  <c r="G1512" i="1" a="1"/>
  <c r="G1512" i="1" s="1"/>
  <c r="F1522" i="1" a="1"/>
  <c r="F1522" i="1" s="1"/>
  <c r="K1521" i="1" a="1"/>
  <c r="K1521" i="1"/>
  <c r="J1521" i="1" a="1"/>
  <c r="J1521" i="1" s="1"/>
  <c r="I1521" i="1" a="1"/>
  <c r="I1521" i="1" s="1"/>
  <c r="K1520" i="1" a="1"/>
  <c r="K1520" i="1" s="1"/>
  <c r="K1517" i="1" a="1"/>
  <c r="K1517" i="1" s="1"/>
  <c r="J1513" i="1" a="1"/>
  <c r="J1513" i="1" s="1"/>
  <c r="J1520" i="1" a="1"/>
  <c r="J1520" i="1" s="1"/>
  <c r="H1518" i="1" a="1"/>
  <c r="H1518" i="1" s="1"/>
  <c r="I1520" i="1" a="1"/>
  <c r="I1520" i="1" s="1"/>
  <c r="F1514" i="1" a="1"/>
  <c r="F1514" i="1" s="1"/>
  <c r="G1517" i="1" a="1"/>
  <c r="G1517" i="1" s="1"/>
  <c r="F1512" i="1" a="1"/>
  <c r="F1512" i="1" s="1"/>
  <c r="K1513" i="1" a="1"/>
  <c r="K1513" i="1" s="1"/>
  <c r="H1514" i="1" a="1"/>
  <c r="H1514" i="1" s="1"/>
  <c r="H1521" i="1" a="1"/>
  <c r="H1521" i="1" s="1"/>
  <c r="G1518" i="1" a="1"/>
  <c r="G1518" i="1" s="1"/>
  <c r="J1519" i="1" a="1"/>
  <c r="J1519" i="1"/>
  <c r="G1521" i="1" a="1"/>
  <c r="G1521" i="1"/>
  <c r="F1521" i="1" a="1"/>
  <c r="F1521" i="1" s="1"/>
  <c r="H1520" i="1" a="1"/>
  <c r="H1520" i="1" s="1"/>
  <c r="G1520" i="1" a="1"/>
  <c r="G1520" i="1"/>
  <c r="F1518" i="1" a="1"/>
  <c r="F1518" i="1"/>
  <c r="F1520" i="1" a="1"/>
  <c r="F1520" i="1"/>
  <c r="J1518" i="1" a="1"/>
  <c r="J1518" i="1" s="1"/>
  <c r="J1517" i="1" a="1"/>
  <c r="J1517" i="1" s="1"/>
  <c r="J1515" i="1" a="1"/>
  <c r="J1515" i="1" s="1"/>
  <c r="F1515" i="1" a="1"/>
  <c r="F1515" i="1" s="1"/>
  <c r="K1514" i="1" a="1"/>
  <c r="K1514" i="1" s="1"/>
  <c r="G1519" i="1" a="1"/>
  <c r="G1519" i="1" s="1"/>
  <c r="G1513" i="1" a="1"/>
  <c r="G1513" i="1"/>
  <c r="K1512" i="1" a="1"/>
  <c r="K1512" i="1" s="1"/>
  <c r="G1514" i="1" a="1"/>
  <c r="G1514" i="1" s="1"/>
  <c r="F1513" i="1" a="1"/>
  <c r="F1513" i="1" s="1"/>
  <c r="J1512" i="1" a="1"/>
  <c r="J1512" i="1"/>
  <c r="I1512" i="1" a="1"/>
  <c r="I1512" i="1"/>
  <c r="I1514" i="1" a="1"/>
  <c r="I1514" i="1"/>
  <c r="I1517" i="1" a="1"/>
  <c r="I1517" i="1" s="1"/>
  <c r="I1515" i="1" a="1"/>
  <c r="I1515" i="1"/>
  <c r="H1512" i="1" a="1"/>
  <c r="H1512" i="1" s="1"/>
  <c r="H1517" i="1" a="1"/>
  <c r="H1517" i="1" s="1"/>
  <c r="K1515" i="1" a="1"/>
  <c r="K1515" i="1" s="1"/>
  <c r="J1502" i="1" a="1"/>
  <c r="J1502" i="1" s="1"/>
  <c r="K1498" i="1" a="1"/>
  <c r="K1498" i="1" s="1"/>
  <c r="K1505" i="1" a="1"/>
  <c r="K1505" i="1" s="1"/>
  <c r="I1500" i="1" a="1"/>
  <c r="I1500" i="1" s="1"/>
  <c r="F1505" i="1" a="1"/>
  <c r="F1505" i="1" s="1"/>
  <c r="J1503" i="1" a="1"/>
  <c r="J1503" i="1"/>
  <c r="J1499" i="1" a="1"/>
  <c r="J1499" i="1"/>
  <c r="K1500" i="1" a="1"/>
  <c r="K1500" i="1" s="1"/>
  <c r="H1500" i="1" a="1"/>
  <c r="H1500" i="1"/>
  <c r="G1499" i="1" a="1"/>
  <c r="G1499" i="1"/>
  <c r="J1505" i="1" a="1"/>
  <c r="J1505" i="1" s="1"/>
  <c r="H1505" i="1" a="1"/>
  <c r="H1505" i="1" s="1"/>
  <c r="H1504" i="1" a="1"/>
  <c r="H1504" i="1" s="1"/>
  <c r="G1502" i="1" a="1"/>
  <c r="G1502" i="1" s="1"/>
  <c r="G1503" i="1" a="1"/>
  <c r="G1503" i="1"/>
  <c r="F1503" i="1" a="1"/>
  <c r="F1503" i="1" s="1"/>
  <c r="F1499" i="1" a="1"/>
  <c r="F1499" i="1" s="1"/>
  <c r="K1499" i="1" a="1"/>
  <c r="K1499" i="1" s="1"/>
  <c r="I1499" i="1" a="1"/>
  <c r="I1499" i="1"/>
  <c r="I1505" i="1" a="1"/>
  <c r="I1505" i="1" s="1"/>
  <c r="G1504" i="1" a="1"/>
  <c r="G1504" i="1" s="1"/>
  <c r="H1502" i="1" a="1"/>
  <c r="H1502" i="1"/>
  <c r="K1503" i="1" a="1"/>
  <c r="K1503" i="1"/>
  <c r="G1500" i="1" a="1"/>
  <c r="G1500" i="1" s="1"/>
  <c r="H1499" i="1" a="1"/>
  <c r="H1499" i="1" s="1"/>
  <c r="J1511" i="1" a="1"/>
  <c r="J1511" i="1" s="1"/>
  <c r="H1511" i="1" a="1"/>
  <c r="H1511" i="1"/>
  <c r="I1503" i="1" a="1"/>
  <c r="I1503" i="1"/>
  <c r="J1504" i="1" a="1"/>
  <c r="J1504" i="1" s="1"/>
  <c r="F1504" i="1" a="1"/>
  <c r="F1504" i="1" s="1"/>
  <c r="F1500" i="1" a="1"/>
  <c r="F1500" i="1" s="1"/>
  <c r="I1498" i="1" a="1"/>
  <c r="I1498" i="1" s="1"/>
  <c r="F1502" i="1" a="1"/>
  <c r="F1502" i="1" s="1"/>
  <c r="J1498" i="1" a="1"/>
  <c r="J1498" i="1" s="1"/>
  <c r="I1502" i="1" a="1"/>
  <c r="I1502" i="1"/>
  <c r="J1500" i="1" a="1"/>
  <c r="J1500" i="1"/>
  <c r="I1511" i="1" a="1"/>
  <c r="I1511" i="1" s="1"/>
  <c r="G1505" i="1" a="1"/>
  <c r="G1505" i="1" s="1"/>
  <c r="K1502" i="1" a="1"/>
  <c r="K1502" i="1"/>
  <c r="H1503" i="1" a="1"/>
  <c r="H1503" i="1"/>
  <c r="G1511" i="1" a="1"/>
  <c r="G1511" i="1"/>
  <c r="F1511" i="1" a="1"/>
  <c r="F1511" i="1" s="1"/>
  <c r="K1504" i="1" a="1"/>
  <c r="K1504" i="1" s="1"/>
  <c r="I1504" i="1" a="1"/>
  <c r="I1504" i="1" s="1"/>
  <c r="I1490" i="1" a="1"/>
  <c r="I1490" i="1" s="1"/>
  <c r="F1497" i="1" a="1"/>
  <c r="F1497" i="1" s="1"/>
  <c r="J1490" i="1" a="1"/>
  <c r="J1490" i="1" s="1"/>
  <c r="F1485" i="1" a="1"/>
  <c r="F1485" i="1"/>
  <c r="I1483" i="1" a="1"/>
  <c r="I1483" i="1"/>
  <c r="F1490" i="1" a="1"/>
  <c r="F1490" i="1" s="1"/>
  <c r="I1485" i="1" a="1"/>
  <c r="I1485" i="1" s="1"/>
  <c r="H1485" i="1" a="1"/>
  <c r="H1485" i="1"/>
  <c r="G1492" i="1" a="1"/>
  <c r="G1492" i="1"/>
  <c r="F1498" i="1" a="1"/>
  <c r="F1498" i="1"/>
  <c r="H1497" i="1" a="1"/>
  <c r="H1497" i="1" s="1"/>
  <c r="J1492" i="1" a="1"/>
  <c r="J1492" i="1" s="1"/>
  <c r="G1483" i="1" a="1"/>
  <c r="G1483" i="1" s="1"/>
  <c r="G1497" i="1" a="1"/>
  <c r="G1497" i="1"/>
  <c r="K1497" i="1" a="1"/>
  <c r="K1497" i="1" s="1"/>
  <c r="J1497" i="1" a="1"/>
  <c r="J1497" i="1" s="1"/>
  <c r="H1483" i="1" a="1"/>
  <c r="H1483" i="1"/>
  <c r="I1492" i="1" a="1"/>
  <c r="I1492" i="1" s="1"/>
  <c r="K1485" i="1" a="1"/>
  <c r="K1485" i="1" s="1"/>
  <c r="J1483" i="1" a="1"/>
  <c r="J1483" i="1" s="1"/>
  <c r="F1483" i="1" a="1"/>
  <c r="F1483" i="1"/>
  <c r="K1492" i="1" a="1"/>
  <c r="K1492" i="1"/>
  <c r="H1492" i="1" a="1"/>
  <c r="H1492" i="1"/>
  <c r="F1492" i="1" a="1"/>
  <c r="F1492" i="1" s="1"/>
  <c r="K1490" i="1" a="1"/>
  <c r="K1490" i="1"/>
  <c r="H1490" i="1" a="1"/>
  <c r="H1490" i="1" s="1"/>
  <c r="G1485" i="1" a="1"/>
  <c r="G1485" i="1" s="1"/>
  <c r="G1490" i="1" a="1"/>
  <c r="G1490" i="1" s="1"/>
  <c r="K1483" i="1" a="1"/>
  <c r="K1483" i="1" s="1"/>
  <c r="J1485" i="1" a="1"/>
  <c r="J1485" i="1" s="1"/>
  <c r="H1498" i="1" a="1"/>
  <c r="H1498" i="1" s="1"/>
  <c r="G1498" i="1" a="1"/>
  <c r="G1498" i="1" s="1"/>
  <c r="I1497" i="1" a="1"/>
  <c r="I1497" i="1" s="1"/>
  <c r="H1456" i="1" a="1"/>
  <c r="H1456" i="1"/>
  <c r="F1456" i="1" a="1"/>
  <c r="F1456" i="1"/>
  <c r="H1455" i="1" a="1"/>
  <c r="H1455" i="1" s="1"/>
  <c r="H1454" i="1" a="1"/>
  <c r="H1454" i="1"/>
  <c r="H1453" i="1" a="1"/>
  <c r="H1453" i="1"/>
  <c r="I1450" i="1" a="1"/>
  <c r="I1450" i="1" s="1"/>
  <c r="K1452" i="1" a="1"/>
  <c r="K1452" i="1" s="1"/>
  <c r="H1450" i="1" a="1"/>
  <c r="H1450" i="1" s="1"/>
  <c r="F1455" i="1" a="1"/>
  <c r="F1455" i="1" s="1"/>
  <c r="J1451" i="1" a="1"/>
  <c r="J1451" i="1"/>
  <c r="K1453" i="1" a="1"/>
  <c r="K1453" i="1" s="1"/>
  <c r="K1456" i="1" a="1"/>
  <c r="K1456" i="1" s="1"/>
  <c r="G1453" i="1" a="1"/>
  <c r="G1453" i="1" s="1"/>
  <c r="F1450" i="1" a="1"/>
  <c r="F1450" i="1"/>
  <c r="J1450" i="1" a="1"/>
  <c r="J1450" i="1" s="1"/>
  <c r="F1451" i="1" a="1"/>
  <c r="F1451" i="1" s="1"/>
  <c r="I1455" i="1" a="1"/>
  <c r="I1455" i="1"/>
  <c r="J1449" i="1" a="1"/>
  <c r="J1449" i="1"/>
  <c r="G1452" i="1" a="1"/>
  <c r="G1452" i="1" s="1"/>
  <c r="F1454" i="1" a="1"/>
  <c r="F1454" i="1"/>
  <c r="K1455" i="1" a="1"/>
  <c r="K1455" i="1" s="1"/>
  <c r="K1454" i="1" a="1"/>
  <c r="K1454" i="1"/>
  <c r="F1452" i="1" a="1"/>
  <c r="F1452" i="1"/>
  <c r="G1456" i="1" a="1"/>
  <c r="G1456" i="1" s="1"/>
  <c r="G1455" i="1" a="1"/>
  <c r="G1455" i="1" s="1"/>
  <c r="G1450" i="1" a="1"/>
  <c r="G1450" i="1" s="1"/>
  <c r="I1454" i="1" a="1"/>
  <c r="I1454" i="1" s="1"/>
  <c r="I1451" i="1" a="1"/>
  <c r="I1451" i="1" s="1"/>
  <c r="G1454" i="1" a="1"/>
  <c r="G1454" i="1" s="1"/>
  <c r="K1449" i="1" a="1"/>
  <c r="K1449" i="1"/>
  <c r="J1452" i="1" a="1"/>
  <c r="J1452" i="1"/>
  <c r="I1452" i="1" a="1"/>
  <c r="I1452" i="1" s="1"/>
  <c r="J1456" i="1" a="1"/>
  <c r="J1456" i="1" s="1"/>
  <c r="I1453" i="1" a="1"/>
  <c r="I1453" i="1"/>
  <c r="F1453" i="1" a="1"/>
  <c r="F1453" i="1"/>
  <c r="K1451" i="1" a="1"/>
  <c r="K1451" i="1"/>
  <c r="G1451" i="1" a="1"/>
  <c r="G1451" i="1" s="1"/>
  <c r="H1452" i="1" a="1"/>
  <c r="H1452" i="1" s="1"/>
  <c r="K1450" i="1" a="1"/>
  <c r="K1450" i="1" s="1"/>
  <c r="H1451" i="1" a="1"/>
  <c r="H1451" i="1"/>
  <c r="J1455" i="1" a="1"/>
  <c r="J1455" i="1" s="1"/>
  <c r="J1454" i="1" a="1"/>
  <c r="J1454" i="1" s="1"/>
  <c r="I1456" i="1" a="1"/>
  <c r="I1456" i="1"/>
  <c r="J1453" i="1" a="1"/>
  <c r="J1453" i="1"/>
  <c r="G1443" i="1" a="1"/>
  <c r="G1443" i="1" s="1"/>
  <c r="J1439" i="1" a="1"/>
  <c r="J1439" i="1" s="1"/>
  <c r="G1449" i="1" a="1"/>
  <c r="G1449" i="1"/>
  <c r="H1448" i="1" a="1"/>
  <c r="H1448" i="1"/>
  <c r="F1447" i="1" a="1"/>
  <c r="F1447" i="1"/>
  <c r="K1439" i="1" a="1"/>
  <c r="K1439" i="1" s="1"/>
  <c r="I1440" i="1" a="1"/>
  <c r="I1440" i="1" s="1"/>
  <c r="I1446" i="1" a="1"/>
  <c r="I1446" i="1" s="1"/>
  <c r="F1445" i="1" a="1"/>
  <c r="F1445" i="1"/>
  <c r="H1449" i="1" a="1"/>
  <c r="H1449" i="1" s="1"/>
  <c r="I1447" i="1" a="1"/>
  <c r="I1447" i="1" s="1"/>
  <c r="H1447" i="1" a="1"/>
  <c r="H1447" i="1"/>
  <c r="F1444" i="1" a="1"/>
  <c r="F1444" i="1" s="1"/>
  <c r="H1440" i="1" a="1"/>
  <c r="H1440" i="1" s="1"/>
  <c r="F1442" i="1" a="1"/>
  <c r="F1442" i="1" s="1"/>
  <c r="K1440" i="1" a="1"/>
  <c r="K1440" i="1"/>
  <c r="G1439" i="1" a="1"/>
  <c r="G1439" i="1"/>
  <c r="F1449" i="1" a="1"/>
  <c r="F1449" i="1"/>
  <c r="K1442" i="1" a="1"/>
  <c r="K1442" i="1" s="1"/>
  <c r="K1444" i="1" a="1"/>
  <c r="K1444" i="1"/>
  <c r="I1442" i="1" a="1"/>
  <c r="I1442" i="1" s="1"/>
  <c r="K1448" i="1" a="1"/>
  <c r="K1448" i="1"/>
  <c r="G1441" i="1" a="1"/>
  <c r="G1441" i="1" s="1"/>
  <c r="I1445" i="1" a="1"/>
  <c r="I1445" i="1" s="1"/>
  <c r="J1448" i="1" a="1"/>
  <c r="J1448" i="1" s="1"/>
  <c r="I1448" i="1" a="1"/>
  <c r="I1448" i="1" s="1"/>
  <c r="H1444" i="1" a="1"/>
  <c r="H1444" i="1" s="1"/>
  <c r="F1448" i="1" a="1"/>
  <c r="F1448" i="1" s="1"/>
  <c r="K1447" i="1" a="1"/>
  <c r="K1447" i="1"/>
  <c r="H1441" i="1" a="1"/>
  <c r="H1441" i="1"/>
  <c r="H1443" i="1" a="1"/>
  <c r="H1443" i="1" s="1"/>
  <c r="I1443" i="1" a="1"/>
  <c r="I1443" i="1"/>
  <c r="J1443" i="1" a="1"/>
  <c r="J1443" i="1"/>
  <c r="J1442" i="1" a="1"/>
  <c r="J1442" i="1" s="1"/>
  <c r="H1442" i="1" a="1"/>
  <c r="H1442" i="1"/>
  <c r="F1441" i="1" a="1"/>
  <c r="F1441" i="1" s="1"/>
  <c r="F1439" i="1" a="1"/>
  <c r="F1439" i="1" s="1"/>
  <c r="J1444" i="1" a="1"/>
  <c r="J1444" i="1"/>
  <c r="G1448" i="1" a="1"/>
  <c r="G1448" i="1" s="1"/>
  <c r="J1447" i="1" a="1"/>
  <c r="J1447" i="1" s="1"/>
  <c r="G1447" i="1" a="1"/>
  <c r="G1447" i="1" s="1"/>
  <c r="J1446" i="1" a="1"/>
  <c r="J1446" i="1"/>
  <c r="G1446" i="1" a="1"/>
  <c r="G1446" i="1" s="1"/>
  <c r="H1446" i="1" a="1"/>
  <c r="H1446" i="1" s="1"/>
  <c r="G1444" i="1" a="1"/>
  <c r="G1444" i="1"/>
  <c r="F1446" i="1" a="1"/>
  <c r="F1446" i="1"/>
  <c r="J1445" i="1" a="1"/>
  <c r="J1445" i="1" s="1"/>
  <c r="G1445" i="1" a="1"/>
  <c r="G1445" i="1"/>
  <c r="I1444" i="1" a="1"/>
  <c r="I1444" i="1" s="1"/>
  <c r="K1441" i="1" a="1"/>
  <c r="K1441" i="1"/>
  <c r="G1442" i="1" a="1"/>
  <c r="G1442" i="1"/>
  <c r="I1439" i="1" a="1"/>
  <c r="I1439" i="1" s="1"/>
  <c r="J1440" i="1" a="1"/>
  <c r="J1440" i="1" s="1"/>
  <c r="K1443" i="1" a="1"/>
  <c r="K1443" i="1" s="1"/>
  <c r="F1443" i="1" a="1"/>
  <c r="F1443" i="1" s="1"/>
  <c r="H1439" i="1" a="1"/>
  <c r="H1439" i="1" s="1"/>
  <c r="G1440" i="1" a="1"/>
  <c r="G1440" i="1" s="1"/>
  <c r="J1441" i="1" a="1"/>
  <c r="J1441" i="1"/>
  <c r="H1445" i="1" a="1"/>
  <c r="H1445" i="1"/>
  <c r="I1441" i="1" a="1"/>
  <c r="I1441" i="1" s="1"/>
  <c r="I1449" i="1" a="1"/>
  <c r="I1449" i="1" s="1"/>
  <c r="F1440" i="1" a="1"/>
  <c r="F1440" i="1"/>
  <c r="K1446" i="1" a="1"/>
  <c r="K1446" i="1"/>
  <c r="K1445" i="1" a="1"/>
  <c r="K1445" i="1"/>
  <c r="J1435" i="1" a="1"/>
  <c r="J1435" i="1" s="1"/>
  <c r="F1435" i="1" a="1"/>
  <c r="F1435" i="1" s="1"/>
  <c r="J1429" i="1" a="1"/>
  <c r="J1429" i="1" s="1"/>
  <c r="F1431" i="1" a="1"/>
  <c r="F1431" i="1" s="1"/>
  <c r="I1437" i="1" a="1"/>
  <c r="I1437" i="1" s="1"/>
  <c r="H1437" i="1" a="1"/>
  <c r="H1437" i="1" s="1"/>
  <c r="K1434" i="1" a="1"/>
  <c r="K1434" i="1"/>
  <c r="J1436" i="1" a="1"/>
  <c r="J1436" i="1"/>
  <c r="H1434" i="1" a="1"/>
  <c r="H1434" i="1" s="1"/>
  <c r="F1436" i="1" a="1"/>
  <c r="F1436" i="1" s="1"/>
  <c r="K1435" i="1" a="1"/>
  <c r="K1435" i="1"/>
  <c r="H1435" i="1" a="1"/>
  <c r="H1435" i="1"/>
  <c r="J1430" i="1" a="1"/>
  <c r="J1430" i="1"/>
  <c r="G1435" i="1" a="1"/>
  <c r="G1435" i="1" s="1"/>
  <c r="H1432" i="1" a="1"/>
  <c r="H1432" i="1" s="1"/>
  <c r="K1431" i="1" a="1"/>
  <c r="K1431" i="1" s="1"/>
  <c r="H1431" i="1" a="1"/>
  <c r="H1431" i="1" s="1"/>
  <c r="I1430" i="1" a="1"/>
  <c r="I1430" i="1" s="1"/>
  <c r="H1429" i="1" a="1"/>
  <c r="H1429" i="1" s="1"/>
  <c r="J1434" i="1" a="1"/>
  <c r="J1434" i="1"/>
  <c r="K1432" i="1" a="1"/>
  <c r="K1432" i="1" s="1"/>
  <c r="J1431" i="1" a="1"/>
  <c r="J1431" i="1" s="1"/>
  <c r="F1429" i="1" a="1"/>
  <c r="F1429" i="1" s="1"/>
  <c r="G1431" i="1" a="1"/>
  <c r="G1431" i="1"/>
  <c r="G1434" i="1" a="1"/>
  <c r="G1434" i="1"/>
  <c r="J1432" i="1" a="1"/>
  <c r="J1432" i="1"/>
  <c r="I1432" i="1" a="1"/>
  <c r="I1432" i="1" s="1"/>
  <c r="K1438" i="1" a="1"/>
  <c r="K1438" i="1"/>
  <c r="J1438" i="1" a="1"/>
  <c r="J1438" i="1" s="1"/>
  <c r="K1436" i="1" a="1"/>
  <c r="K1436" i="1" s="1"/>
  <c r="K1428" i="1" a="1"/>
  <c r="K1428" i="1" s="1"/>
  <c r="K1430" i="1" a="1"/>
  <c r="K1430" i="1" s="1"/>
  <c r="I1438" i="1" a="1"/>
  <c r="I1438" i="1" s="1"/>
  <c r="F1434" i="1" a="1"/>
  <c r="F1434" i="1" s="1"/>
  <c r="F1430" i="1" a="1"/>
  <c r="F1430" i="1" s="1"/>
  <c r="F1432" i="1" a="1"/>
  <c r="F1432" i="1" s="1"/>
  <c r="H1436" i="1" a="1"/>
  <c r="H1436" i="1"/>
  <c r="G1437" i="1" a="1"/>
  <c r="G1437" i="1"/>
  <c r="F1437" i="1" a="1"/>
  <c r="F1437" i="1" s="1"/>
  <c r="G1436" i="1" a="1"/>
  <c r="G1436" i="1"/>
  <c r="H1430" i="1" a="1"/>
  <c r="H1430" i="1"/>
  <c r="J1428" i="1" a="1"/>
  <c r="J1428" i="1" s="1"/>
  <c r="H1438" i="1" a="1"/>
  <c r="H1438" i="1" s="1"/>
  <c r="G1438" i="1" a="1"/>
  <c r="G1438" i="1" s="1"/>
  <c r="I1429" i="1" a="1"/>
  <c r="I1429" i="1" s="1"/>
  <c r="I1434" i="1" a="1"/>
  <c r="I1434" i="1"/>
  <c r="F1438" i="1" a="1"/>
  <c r="F1438" i="1" s="1"/>
  <c r="G1430" i="1" a="1"/>
  <c r="G1430" i="1" s="1"/>
  <c r="K1429" i="1" a="1"/>
  <c r="K1429" i="1" s="1"/>
  <c r="G1432" i="1" a="1"/>
  <c r="G1432" i="1"/>
  <c r="K1437" i="1" a="1"/>
  <c r="K1437" i="1" s="1"/>
  <c r="I1431" i="1" a="1"/>
  <c r="I1431" i="1" s="1"/>
  <c r="G1429" i="1" a="1"/>
  <c r="G1429" i="1"/>
  <c r="J1437" i="1" a="1"/>
  <c r="J1437" i="1"/>
  <c r="I1436" i="1" a="1"/>
  <c r="I1436" i="1" s="1"/>
  <c r="I1435" i="1" a="1"/>
  <c r="I1435" i="1"/>
  <c r="F1419" i="1" a="1"/>
  <c r="F1419" i="1" s="1"/>
  <c r="K1417" i="1" a="1"/>
  <c r="K1417" i="1"/>
  <c r="F1428" i="1" a="1"/>
  <c r="F1428" i="1"/>
  <c r="J1419" i="1" a="1"/>
  <c r="J1419" i="1" s="1"/>
  <c r="J1422" i="1" a="1"/>
  <c r="J1422" i="1" s="1"/>
  <c r="H1422" i="1" a="1"/>
  <c r="H1422" i="1" s="1"/>
  <c r="F1420" i="1" a="1"/>
  <c r="F1420" i="1" s="1"/>
  <c r="H1419" i="1" a="1"/>
  <c r="H1419" i="1" s="1"/>
  <c r="J1417" i="1" a="1"/>
  <c r="J1417" i="1" s="1"/>
  <c r="H1418" i="1" a="1"/>
  <c r="H1418" i="1"/>
  <c r="I1416" i="1" a="1"/>
  <c r="I1416" i="1"/>
  <c r="K1418" i="1" a="1"/>
  <c r="K1418" i="1" s="1"/>
  <c r="G1422" i="1" a="1"/>
  <c r="G1422" i="1" s="1"/>
  <c r="J1420" i="1" a="1"/>
  <c r="J1420" i="1"/>
  <c r="J1421" i="1" a="1"/>
  <c r="J1421" i="1"/>
  <c r="F1418" i="1" a="1"/>
  <c r="F1418" i="1"/>
  <c r="K1421" i="1" a="1"/>
  <c r="K1421" i="1" s="1"/>
  <c r="G1417" i="1" a="1"/>
  <c r="G1417" i="1" s="1"/>
  <c r="K1420" i="1" a="1"/>
  <c r="K1420" i="1" s="1"/>
  <c r="I1419" i="1" a="1"/>
  <c r="I1419" i="1"/>
  <c r="K1422" i="1" a="1"/>
  <c r="K1422" i="1" s="1"/>
  <c r="K1416" i="1" a="1"/>
  <c r="K1416" i="1" s="1"/>
  <c r="I1420" i="1" a="1"/>
  <c r="I1420" i="1"/>
  <c r="G1418" i="1" a="1"/>
  <c r="G1418" i="1"/>
  <c r="J1418" i="1" a="1"/>
  <c r="J1418" i="1" s="1"/>
  <c r="G1420" i="1" a="1"/>
  <c r="G1420" i="1" s="1"/>
  <c r="K1419" i="1" a="1"/>
  <c r="K1419" i="1"/>
  <c r="F1417" i="1" a="1"/>
  <c r="F1417" i="1"/>
  <c r="I1422" i="1" a="1"/>
  <c r="I1422" i="1"/>
  <c r="H1428" i="1" a="1"/>
  <c r="H1428" i="1" s="1"/>
  <c r="G1428" i="1" a="1"/>
  <c r="G1428" i="1" s="1"/>
  <c r="I1421" i="1" a="1"/>
  <c r="I1421" i="1" s="1"/>
  <c r="I1417" i="1" a="1"/>
  <c r="I1417" i="1"/>
  <c r="G1421" i="1" a="1"/>
  <c r="G1421" i="1" s="1"/>
  <c r="G1419" i="1" a="1"/>
  <c r="G1419" i="1" s="1"/>
  <c r="I1418" i="1" a="1"/>
  <c r="I1418" i="1"/>
  <c r="H1417" i="1" a="1"/>
  <c r="H1417" i="1" s="1"/>
  <c r="F1421" i="1" a="1"/>
  <c r="F1421" i="1" s="1"/>
  <c r="H1420" i="1" a="1"/>
  <c r="H1420" i="1" s="1"/>
  <c r="I1428" i="1" a="1"/>
  <c r="I1428" i="1"/>
  <c r="F1422" i="1" a="1"/>
  <c r="F1422" i="1"/>
  <c r="J1416" i="1" a="1"/>
  <c r="J1416" i="1"/>
  <c r="H1421" i="1" a="1"/>
  <c r="H1421" i="1" s="1"/>
  <c r="G2003" i="1" a="1"/>
  <c r="G2003" i="1" s="1"/>
  <c r="G2004" i="1" s="1" a="1"/>
  <c r="G2004" i="1" s="1"/>
  <c r="I2000" i="1" a="1"/>
  <c r="I2000" i="1" s="1"/>
  <c r="I2001" i="1" a="1"/>
  <c r="I2001" i="1" s="1"/>
  <c r="I2002" i="1" s="1" a="1"/>
  <c r="I2002" i="1" s="1"/>
  <c r="G1998" i="1" a="1"/>
  <c r="G1998" i="1" s="1"/>
  <c r="G1999" i="1" s="1" a="1"/>
  <c r="G1999" i="1" s="1"/>
  <c r="J1998" i="1" a="1"/>
  <c r="J1998" i="1" s="1"/>
  <c r="H1998" i="1" a="1"/>
  <c r="H1998" i="1" s="1"/>
  <c r="H1999" i="1" s="1" a="1"/>
  <c r="H1999" i="1" s="1"/>
  <c r="I1995" i="1" a="1"/>
  <c r="I1995" i="1" s="1"/>
  <c r="J2003" i="1" a="1"/>
  <c r="J2003" i="1"/>
  <c r="I2003" i="1" a="1"/>
  <c r="I2003" i="1" s="1"/>
  <c r="H2003" i="1" a="1"/>
  <c r="H2003" i="1" s="1"/>
  <c r="H2004" i="1" s="1" a="1"/>
  <c r="H2004" i="1" s="1"/>
  <c r="F1996" i="1" a="1"/>
  <c r="F1996" i="1" s="1"/>
  <c r="F2003" i="1" a="1"/>
  <c r="F2003" i="1" s="1"/>
  <c r="F2004" i="1" s="1" a="1"/>
  <c r="F2004" i="1" s="1"/>
  <c r="I1998" i="1" a="1"/>
  <c r="I1998" i="1" s="1"/>
  <c r="K1996" i="1" a="1"/>
  <c r="K1996" i="1"/>
  <c r="K1995" i="1" a="1"/>
  <c r="K1995" i="1" s="1"/>
  <c r="G1996" i="1" a="1"/>
  <c r="G1996" i="1" s="1"/>
  <c r="F2000" i="1" a="1"/>
  <c r="F2000" i="1" s="1"/>
  <c r="J1996" i="1" a="1"/>
  <c r="J1996" i="1" s="1"/>
  <c r="J2001" i="1" a="1"/>
  <c r="J2001" i="1" s="1"/>
  <c r="J2002" i="1" s="1" a="1"/>
  <c r="J2002" i="1" s="1"/>
  <c r="F1998" i="1" a="1"/>
  <c r="F1998" i="1" s="1"/>
  <c r="F1999" i="1" s="1" a="1"/>
  <c r="F1999" i="1" s="1"/>
  <c r="H1996" i="1" a="1"/>
  <c r="H1996" i="1" s="1"/>
  <c r="K2005" i="1" a="1"/>
  <c r="K2005" i="1" s="1"/>
  <c r="J2005" i="1" a="1"/>
  <c r="J2005" i="1"/>
  <c r="I2005" i="1" a="1"/>
  <c r="I2005" i="1"/>
  <c r="K1998" i="1" a="1"/>
  <c r="K1998" i="1" s="1"/>
  <c r="K1999" i="1" s="1" a="1"/>
  <c r="K1999" i="1" s="1"/>
  <c r="H2005" i="1" a="1"/>
  <c r="H2005" i="1" s="1"/>
  <c r="G2005" i="1" a="1"/>
  <c r="G2005" i="1" s="1"/>
  <c r="H2001" i="1" a="1"/>
  <c r="H2001" i="1" s="1"/>
  <c r="H2002" i="1" s="1" a="1"/>
  <c r="H2002" i="1" s="1"/>
  <c r="J1995" i="1" a="1"/>
  <c r="J1995" i="1" s="1"/>
  <c r="F2005" i="1" a="1"/>
  <c r="F2005" i="1" s="1"/>
  <c r="F2002" i="1" a="1"/>
  <c r="F2002" i="1" s="1"/>
  <c r="J2000" i="1" a="1"/>
  <c r="J2000" i="1" s="1"/>
  <c r="J1999" i="1" a="1"/>
  <c r="J1999" i="1"/>
  <c r="G2000" i="1" a="1"/>
  <c r="G2000" i="1" s="1"/>
  <c r="G2001" i="1" a="1"/>
  <c r="G2001" i="1" s="1"/>
  <c r="G2002" i="1" s="1" a="1"/>
  <c r="G2002" i="1" s="1"/>
  <c r="F2001" i="1" a="1"/>
  <c r="F2001" i="1" s="1"/>
  <c r="K2001" i="1" a="1"/>
  <c r="K2001" i="1" s="1"/>
  <c r="K2002" i="1" s="1" a="1"/>
  <c r="K2002" i="1" s="1"/>
  <c r="I1996" i="1" a="1"/>
  <c r="I1996" i="1" s="1"/>
  <c r="J2004" i="1" a="1"/>
  <c r="J2004" i="1" s="1"/>
  <c r="I2004" i="1" a="1"/>
  <c r="I2004" i="1" s="1"/>
  <c r="K2003" i="1" a="1"/>
  <c r="K2003" i="1" s="1"/>
  <c r="K2004" i="1" s="1" a="1"/>
  <c r="K2004" i="1" s="1"/>
  <c r="I1999" i="1" a="1"/>
  <c r="I1999" i="1" s="1"/>
  <c r="H2000" i="1" a="1"/>
  <c r="H2000" i="1" s="1"/>
  <c r="K2000" i="1" a="1"/>
  <c r="K2000" i="1"/>
  <c r="G1986" i="1" a="1"/>
  <c r="G1986" i="1"/>
  <c r="K1987" i="1" a="1"/>
  <c r="K1987" i="1"/>
  <c r="F1995" i="1" a="1"/>
  <c r="F1995" i="1" s="1"/>
  <c r="H1989" i="1" a="1"/>
  <c r="H1989" i="1" s="1"/>
  <c r="J1994" i="1" a="1"/>
  <c r="J1994" i="1" s="1"/>
  <c r="H1987" i="1" a="1"/>
  <c r="H1987" i="1" s="1"/>
  <c r="K1994" i="1" a="1"/>
  <c r="K1994" i="1" s="1"/>
  <c r="I1994" i="1" a="1"/>
  <c r="I1994" i="1" s="1"/>
  <c r="H1993" i="1" a="1"/>
  <c r="H1993" i="1" s="1"/>
  <c r="H1985" i="1" a="1"/>
  <c r="H1985" i="1"/>
  <c r="H1994" i="1" a="1"/>
  <c r="H1994" i="1" s="1"/>
  <c r="F1988" i="1" a="1"/>
  <c r="F1988" i="1" s="1"/>
  <c r="G1989" i="1" a="1"/>
  <c r="G1989" i="1"/>
  <c r="I1988" i="1" a="1"/>
  <c r="I1988" i="1"/>
  <c r="H1992" i="1" a="1"/>
  <c r="H1992" i="1" s="1"/>
  <c r="K1991" i="1" a="1"/>
  <c r="K1991" i="1" s="1"/>
  <c r="I1990" i="1" a="1"/>
  <c r="I1990" i="1" s="1"/>
  <c r="K1989" i="1" a="1"/>
  <c r="K1989" i="1"/>
  <c r="F1989" i="1" a="1"/>
  <c r="F1989" i="1" s="1"/>
  <c r="G1990" i="1" a="1"/>
  <c r="G1990" i="1" s="1"/>
  <c r="J1985" i="1" a="1"/>
  <c r="J1985" i="1" s="1"/>
  <c r="K1993" i="1" a="1"/>
  <c r="K1993" i="1"/>
  <c r="K1985" i="1" a="1"/>
  <c r="K1985" i="1"/>
  <c r="K1990" i="1" a="1"/>
  <c r="K1990" i="1" s="1"/>
  <c r="K1988" i="1" a="1"/>
  <c r="K1988" i="1" s="1"/>
  <c r="K1984" i="1" a="1"/>
  <c r="K1984" i="1"/>
  <c r="G1991" i="1" a="1"/>
  <c r="G1991" i="1" s="1"/>
  <c r="G1994" i="1" a="1"/>
  <c r="G1994" i="1" s="1"/>
  <c r="H1991" i="1" a="1"/>
  <c r="H1991" i="1"/>
  <c r="F1994" i="1" a="1"/>
  <c r="F1994" i="1" s="1"/>
  <c r="J1993" i="1" a="1"/>
  <c r="J1993" i="1"/>
  <c r="G1985" i="1" a="1"/>
  <c r="G1985" i="1" s="1"/>
  <c r="J1990" i="1" a="1"/>
  <c r="J1990" i="1" s="1"/>
  <c r="F1987" i="1" a="1"/>
  <c r="F1987" i="1"/>
  <c r="H1986" i="1" a="1"/>
  <c r="H1986" i="1"/>
  <c r="I1986" i="1" a="1"/>
  <c r="I1986" i="1"/>
  <c r="I1993" i="1" a="1"/>
  <c r="I1993" i="1"/>
  <c r="K1986" i="1" a="1"/>
  <c r="K1986" i="1"/>
  <c r="G1993" i="1" a="1"/>
  <c r="G1993" i="1"/>
  <c r="F1993" i="1" a="1"/>
  <c r="F1993" i="1"/>
  <c r="J1986" i="1" a="1"/>
  <c r="J1986" i="1" s="1"/>
  <c r="I1985" i="1" a="1"/>
  <c r="I1985" i="1" s="1"/>
  <c r="F1985" i="1" a="1"/>
  <c r="F1985" i="1"/>
  <c r="G1987" i="1" a="1"/>
  <c r="G1987" i="1" s="1"/>
  <c r="F1986" i="1" a="1"/>
  <c r="F1986" i="1" s="1"/>
  <c r="K1992" i="1" a="1"/>
  <c r="K1992" i="1" s="1"/>
  <c r="J1992" i="1" a="1"/>
  <c r="J1992" i="1"/>
  <c r="F1992" i="1" a="1"/>
  <c r="F1992" i="1"/>
  <c r="G1988" i="1" a="1"/>
  <c r="G1988" i="1" s="1"/>
  <c r="I1992" i="1" a="1"/>
  <c r="I1992" i="1" s="1"/>
  <c r="G1992" i="1" a="1"/>
  <c r="G1992" i="1" s="1"/>
  <c r="J1991" i="1" a="1"/>
  <c r="J1991" i="1"/>
  <c r="I1991" i="1" a="1"/>
  <c r="I1991" i="1" s="1"/>
  <c r="I1987" i="1" a="1"/>
  <c r="I1987" i="1" s="1"/>
  <c r="F1991" i="1" a="1"/>
  <c r="F1991" i="1" s="1"/>
  <c r="H1990" i="1" a="1"/>
  <c r="H1990" i="1"/>
  <c r="J1988" i="1" a="1"/>
  <c r="J1988" i="1" s="1"/>
  <c r="H1988" i="1" a="1"/>
  <c r="H1988" i="1" s="1"/>
  <c r="J1987" i="1" a="1"/>
  <c r="J1987" i="1" s="1"/>
  <c r="H1995" i="1" a="1"/>
  <c r="H1995" i="1"/>
  <c r="G1995" i="1" a="1"/>
  <c r="G1995" i="1"/>
  <c r="F1990" i="1" a="1"/>
  <c r="F1990" i="1" s="1"/>
  <c r="I1989" i="1" a="1"/>
  <c r="I1989" i="1" s="1"/>
  <c r="J1989" i="1" a="1"/>
  <c r="J1989" i="1" s="1"/>
  <c r="K1974" i="1" a="1"/>
  <c r="K1974" i="1"/>
  <c r="H1982" i="1" a="1"/>
  <c r="H1982" i="1" s="1"/>
  <c r="G1976" i="1" a="1"/>
  <c r="G1976" i="1" s="1"/>
  <c r="I1975" i="1" a="1"/>
  <c r="I1975" i="1" s="1"/>
  <c r="G1982" i="1" a="1"/>
  <c r="G1982" i="1" s="1"/>
  <c r="F1982" i="1" a="1"/>
  <c r="F1982" i="1" s="1"/>
  <c r="K1981" i="1" a="1"/>
  <c r="K1981" i="1" s="1"/>
  <c r="G1978" i="1" a="1"/>
  <c r="G1978" i="1" s="1"/>
  <c r="H1974" i="1" a="1"/>
  <c r="H1974" i="1"/>
  <c r="H1981" i="1" a="1"/>
  <c r="H1981" i="1"/>
  <c r="G1981" i="1" a="1"/>
  <c r="G1981" i="1" s="1"/>
  <c r="K1979" i="1" a="1"/>
  <c r="K1979" i="1"/>
  <c r="F1976" i="1" a="1"/>
  <c r="F1976" i="1" s="1"/>
  <c r="G1977" i="1" a="1"/>
  <c r="G1977" i="1"/>
  <c r="J1976" i="1" a="1"/>
  <c r="J1976" i="1" s="1"/>
  <c r="K1980" i="1" a="1"/>
  <c r="K1980" i="1" s="1"/>
  <c r="K1978" i="1" a="1"/>
  <c r="K1978" i="1" s="1"/>
  <c r="J1980" i="1" a="1"/>
  <c r="J1980" i="1" s="1"/>
  <c r="H1980" i="1" a="1"/>
  <c r="H1980" i="1" s="1"/>
  <c r="G1980" i="1" a="1"/>
  <c r="G1980" i="1" s="1"/>
  <c r="F1980" i="1" a="1"/>
  <c r="F1980" i="1" s="1"/>
  <c r="H1978" i="1" a="1"/>
  <c r="H1978" i="1"/>
  <c r="G1975" i="1" a="1"/>
  <c r="G1975" i="1" s="1"/>
  <c r="F1977" i="1" a="1"/>
  <c r="F1977" i="1" s="1"/>
  <c r="H1979" i="1" a="1"/>
  <c r="H1979" i="1"/>
  <c r="F1979" i="1" a="1"/>
  <c r="F1979" i="1" s="1"/>
  <c r="J1974" i="1" a="1"/>
  <c r="J1974" i="1"/>
  <c r="K1975" i="1" a="1"/>
  <c r="K1975" i="1" s="1"/>
  <c r="I1979" i="1" a="1"/>
  <c r="I1979" i="1" s="1"/>
  <c r="J1978" i="1" a="1"/>
  <c r="J1978" i="1"/>
  <c r="I1978" i="1" a="1"/>
  <c r="I1978" i="1" s="1"/>
  <c r="I1974" i="1" a="1"/>
  <c r="I1974" i="1" s="1"/>
  <c r="I1977" i="1" a="1"/>
  <c r="I1977" i="1" s="1"/>
  <c r="F1978" i="1" a="1"/>
  <c r="F1978" i="1" s="1"/>
  <c r="G1974" i="1" a="1"/>
  <c r="G1974" i="1" s="1"/>
  <c r="J1977" i="1" a="1"/>
  <c r="J1977" i="1" s="1"/>
  <c r="J1984" i="1" a="1"/>
  <c r="J1984" i="1" s="1"/>
  <c r="I1984" i="1" a="1"/>
  <c r="I1984" i="1"/>
  <c r="H1984" i="1" a="1"/>
  <c r="H1984" i="1" s="1"/>
  <c r="F1981" i="1" a="1"/>
  <c r="F1981" i="1"/>
  <c r="G1984" i="1" a="1"/>
  <c r="G1984" i="1" s="1"/>
  <c r="F1984" i="1" a="1"/>
  <c r="F1984" i="1"/>
  <c r="K1977" i="1" a="1"/>
  <c r="K1977" i="1"/>
  <c r="F1975" i="1" a="1"/>
  <c r="F1975" i="1" s="1"/>
  <c r="H1977" i="1" a="1"/>
  <c r="H1977" i="1" s="1"/>
  <c r="K1983" i="1" a="1"/>
  <c r="K1983" i="1" s="1"/>
  <c r="J1983" i="1" a="1"/>
  <c r="J1983" i="1" s="1"/>
  <c r="K1982" i="1" a="1"/>
  <c r="K1982" i="1" s="1"/>
  <c r="I1983" i="1" a="1"/>
  <c r="I1983" i="1" s="1"/>
  <c r="K1976" i="1" a="1"/>
  <c r="K1976" i="1" s="1"/>
  <c r="G1983" i="1" a="1"/>
  <c r="G1983" i="1"/>
  <c r="J1982" i="1" a="1"/>
  <c r="J1982" i="1" s="1"/>
  <c r="G1979" i="1" a="1"/>
  <c r="G1979" i="1" s="1"/>
  <c r="H1975" i="1" a="1"/>
  <c r="H1975" i="1" s="1"/>
  <c r="J1981" i="1" a="1"/>
  <c r="J1981" i="1"/>
  <c r="I1980" i="1" a="1"/>
  <c r="I1980" i="1"/>
  <c r="J1975" i="1" a="1"/>
  <c r="J1975" i="1" s="1"/>
  <c r="H1983" i="1" a="1"/>
  <c r="H1983" i="1" s="1"/>
  <c r="F1983" i="1" a="1"/>
  <c r="F1983" i="1" s="1"/>
  <c r="I1981" i="1" a="1"/>
  <c r="I1981" i="1"/>
  <c r="I1982" i="1" a="1"/>
  <c r="I1982" i="1" s="1"/>
  <c r="J1979" i="1" a="1"/>
  <c r="J1979" i="1" s="1"/>
  <c r="H1976" i="1" a="1"/>
  <c r="H1976" i="1" s="1"/>
  <c r="I1976" i="1" a="1"/>
  <c r="I1976" i="1"/>
  <c r="H1969" i="1" a="1"/>
  <c r="H1969" i="1" s="1"/>
  <c r="K1966" i="1" a="1"/>
  <c r="K1966" i="1" s="1"/>
  <c r="H1966" i="1" a="1"/>
  <c r="H1966" i="1" s="1"/>
  <c r="J1964" i="1" a="1"/>
  <c r="J1964" i="1"/>
  <c r="K1965" i="1" a="1"/>
  <c r="K1965" i="1"/>
  <c r="I1965" i="1" a="1"/>
  <c r="I1965" i="1" s="1"/>
  <c r="H1972" i="1" a="1"/>
  <c r="H1972" i="1" s="1"/>
  <c r="G1971" i="1" a="1"/>
  <c r="G1971" i="1" s="1"/>
  <c r="J1969" i="1" a="1"/>
  <c r="J1969" i="1"/>
  <c r="F1968" i="1" a="1"/>
  <c r="F1968" i="1" s="1"/>
  <c r="J1966" i="1" a="1"/>
  <c r="J1966" i="1" s="1"/>
  <c r="I1964" i="1" a="1"/>
  <c r="I1964" i="1" s="1"/>
  <c r="K1968" i="1" a="1"/>
  <c r="K1968" i="1" s="1"/>
  <c r="I1970" i="1" a="1"/>
  <c r="I1970" i="1" s="1"/>
  <c r="G1972" i="1" a="1"/>
  <c r="G1972" i="1" s="1"/>
  <c r="I1972" i="1" a="1"/>
  <c r="I1972" i="1" s="1"/>
  <c r="H1964" i="1" a="1"/>
  <c r="H1964" i="1"/>
  <c r="G1965" i="1" a="1"/>
  <c r="G1965" i="1"/>
  <c r="K1972" i="1" a="1"/>
  <c r="K1972" i="1" s="1"/>
  <c r="H1971" i="1" a="1"/>
  <c r="H1971" i="1"/>
  <c r="J1963" i="1" a="1"/>
  <c r="J1963" i="1" s="1"/>
  <c r="G1969" i="1" a="1"/>
  <c r="G1969" i="1"/>
  <c r="G1966" i="1" a="1"/>
  <c r="G1966" i="1" s="1"/>
  <c r="H1965" i="1" a="1"/>
  <c r="H1965" i="1" s="1"/>
  <c r="J1972" i="1" a="1"/>
  <c r="J1972" i="1" s="1"/>
  <c r="F1974" i="1" a="1"/>
  <c r="F1974" i="1" s="1"/>
  <c r="I1971" i="1" a="1"/>
  <c r="I1971" i="1" s="1"/>
  <c r="K1963" i="1" a="1"/>
  <c r="K1963" i="1" s="1"/>
  <c r="F1971" i="1" a="1"/>
  <c r="F1971" i="1" s="1"/>
  <c r="G1967" i="1" a="1"/>
  <c r="G1967" i="1"/>
  <c r="G1964" i="1" a="1"/>
  <c r="G1964" i="1" s="1"/>
  <c r="H1968" i="1" a="1"/>
  <c r="H1968" i="1" s="1"/>
  <c r="F1972" i="1" a="1"/>
  <c r="F1972" i="1"/>
  <c r="F1967" i="1" a="1"/>
  <c r="F1967" i="1" s="1"/>
  <c r="F1964" i="1" a="1"/>
  <c r="F1964" i="1"/>
  <c r="K1971" i="1" a="1"/>
  <c r="K1971" i="1" s="1"/>
  <c r="F1969" i="1" a="1"/>
  <c r="F1969" i="1" s="1"/>
  <c r="J1970" i="1" a="1"/>
  <c r="J1970" i="1"/>
  <c r="I1969" i="1" a="1"/>
  <c r="I1969" i="1" s="1"/>
  <c r="K1967" i="1" a="1"/>
  <c r="K1967" i="1" s="1"/>
  <c r="I1966" i="1" a="1"/>
  <c r="I1966" i="1" s="1"/>
  <c r="G1968" i="1" a="1"/>
  <c r="G1968" i="1" s="1"/>
  <c r="I1967" i="1" a="1"/>
  <c r="I1967" i="1" s="1"/>
  <c r="H1967" i="1" a="1"/>
  <c r="H1967" i="1" s="1"/>
  <c r="F1966" i="1" a="1"/>
  <c r="F1966" i="1"/>
  <c r="J1971" i="1" a="1"/>
  <c r="J1971" i="1"/>
  <c r="K1970" i="1" a="1"/>
  <c r="K1970" i="1" s="1"/>
  <c r="J1968" i="1" a="1"/>
  <c r="J1968" i="1"/>
  <c r="J1965" i="1" a="1"/>
  <c r="J1965" i="1" s="1"/>
  <c r="F1965" i="1" a="1"/>
  <c r="F1965" i="1"/>
  <c r="H1970" i="1" a="1"/>
  <c r="H1970" i="1"/>
  <c r="G1970" i="1" a="1"/>
  <c r="G1970" i="1" s="1"/>
  <c r="I1968" i="1" a="1"/>
  <c r="I1968" i="1" s="1"/>
  <c r="J1967" i="1" a="1"/>
  <c r="J1967" i="1" s="1"/>
  <c r="F1970" i="1" a="1"/>
  <c r="F1970" i="1" s="1"/>
  <c r="K1964" i="1" a="1"/>
  <c r="K1964" i="1" s="1"/>
  <c r="K1969" i="1" a="1"/>
  <c r="K1969" i="1" s="1"/>
  <c r="I1961" i="1" a="1"/>
  <c r="I1961" i="1"/>
  <c r="F1957" i="1" a="1"/>
  <c r="F1957" i="1"/>
  <c r="G1961" i="1" a="1"/>
  <c r="G1961" i="1" s="1"/>
  <c r="K1960" i="1" a="1"/>
  <c r="K1960" i="1" s="1"/>
  <c r="K1958" i="1" a="1"/>
  <c r="K1958" i="1" s="1"/>
  <c r="F1955" i="1" a="1"/>
  <c r="F1955" i="1"/>
  <c r="J1954" i="1" a="1"/>
  <c r="J1954" i="1"/>
  <c r="H1955" i="1" a="1"/>
  <c r="H1955" i="1" s="1"/>
  <c r="J1960" i="1" a="1"/>
  <c r="J1960" i="1" s="1"/>
  <c r="H1956" i="1" a="1"/>
  <c r="H1956" i="1" s="1"/>
  <c r="I1960" i="1" a="1"/>
  <c r="I1960" i="1"/>
  <c r="H1960" i="1" a="1"/>
  <c r="H1960" i="1" s="1"/>
  <c r="H1959" i="1" a="1"/>
  <c r="H1959" i="1" s="1"/>
  <c r="H1957" i="1" a="1"/>
  <c r="H1957" i="1"/>
  <c r="F1959" i="1" a="1"/>
  <c r="F1959" i="1"/>
  <c r="G1958" i="1" a="1"/>
  <c r="G1958" i="1" s="1"/>
  <c r="K1953" i="1" a="1"/>
  <c r="K1953" i="1" s="1"/>
  <c r="K1957" i="1" a="1"/>
  <c r="K1957" i="1" s="1"/>
  <c r="G1957" i="1" a="1"/>
  <c r="G1957" i="1"/>
  <c r="K1955" i="1" a="1"/>
  <c r="K1955" i="1"/>
  <c r="J1956" i="1" a="1"/>
  <c r="J1956" i="1" s="1"/>
  <c r="J1958" i="1" a="1"/>
  <c r="J1958" i="1" s="1"/>
  <c r="K1956" i="1" a="1"/>
  <c r="K1956" i="1" s="1"/>
  <c r="I1955" i="1" a="1"/>
  <c r="I1955" i="1"/>
  <c r="K1954" i="1" a="1"/>
  <c r="K1954" i="1" s="1"/>
  <c r="G1954" i="1" a="1"/>
  <c r="G1954" i="1" s="1"/>
  <c r="H1953" i="1" a="1"/>
  <c r="H1953" i="1"/>
  <c r="F1953" i="1" a="1"/>
  <c r="F1953" i="1" s="1"/>
  <c r="I1963" i="1" a="1"/>
  <c r="I1963" i="1" s="1"/>
  <c r="G1959" i="1" a="1"/>
  <c r="G1959" i="1" s="1"/>
  <c r="F1961" i="1" a="1"/>
  <c r="F1961" i="1" s="1"/>
  <c r="G1956" i="1" a="1"/>
  <c r="G1956" i="1"/>
  <c r="H1954" i="1" a="1"/>
  <c r="H1954" i="1"/>
  <c r="G1955" i="1" a="1"/>
  <c r="G1955" i="1" s="1"/>
  <c r="I1953" i="1" a="1"/>
  <c r="I1953" i="1"/>
  <c r="H1963" i="1" a="1"/>
  <c r="H1963" i="1" s="1"/>
  <c r="I1959" i="1" a="1"/>
  <c r="I1959" i="1"/>
  <c r="J1957" i="1" a="1"/>
  <c r="J1957" i="1" s="1"/>
  <c r="F1963" i="1" a="1"/>
  <c r="F1963" i="1" s="1"/>
  <c r="H1961" i="1" a="1"/>
  <c r="H1961" i="1" s="1"/>
  <c r="G1963" i="1" a="1"/>
  <c r="G1963" i="1" s="1"/>
  <c r="I1956" i="1" a="1"/>
  <c r="I1956" i="1" s="1"/>
  <c r="F1956" i="1" a="1"/>
  <c r="F1956" i="1" s="1"/>
  <c r="J1961" i="1" a="1"/>
  <c r="J1961" i="1" s="1"/>
  <c r="J1959" i="1" a="1"/>
  <c r="J1959" i="1"/>
  <c r="G1960" i="1" a="1"/>
  <c r="G1960" i="1" s="1"/>
  <c r="F1954" i="1" a="1"/>
  <c r="F1954" i="1"/>
  <c r="H1958" i="1" a="1"/>
  <c r="H1958" i="1"/>
  <c r="J1955" i="1" a="1"/>
  <c r="J1955" i="1" s="1"/>
  <c r="F1960" i="1" a="1"/>
  <c r="F1960" i="1"/>
  <c r="K1959" i="1" a="1"/>
  <c r="K1959" i="1" s="1"/>
  <c r="I1958" i="1" a="1"/>
  <c r="I1958" i="1" s="1"/>
  <c r="G1953" i="1" a="1"/>
  <c r="G1953" i="1"/>
  <c r="I1962" i="1" a="1"/>
  <c r="I1962" i="1" s="1"/>
  <c r="H1962" i="1" a="1"/>
  <c r="H1962" i="1" s="1"/>
  <c r="K1962" i="1" a="1"/>
  <c r="K1962" i="1" s="1"/>
  <c r="J1962" i="1" a="1"/>
  <c r="J1962" i="1" s="1"/>
  <c r="I1954" i="1" a="1"/>
  <c r="I1954" i="1" s="1"/>
  <c r="F1962" i="1" a="1"/>
  <c r="F1962" i="1" s="1"/>
  <c r="G1962" i="1" a="1"/>
  <c r="G1962" i="1"/>
  <c r="J1953" i="1" a="1"/>
  <c r="J1953" i="1"/>
  <c r="K1961" i="1" a="1"/>
  <c r="K1961" i="1" s="1"/>
  <c r="F1958" i="1" a="1"/>
  <c r="F1958" i="1"/>
  <c r="I1957" i="1" a="1"/>
  <c r="I1957" i="1" s="1"/>
  <c r="H1947" i="1" a="1"/>
  <c r="H1947" i="1"/>
  <c r="F1943" i="1" a="1"/>
  <c r="F1943" i="1"/>
  <c r="J1942" i="1" a="1"/>
  <c r="J1942" i="1" s="1"/>
  <c r="J1952" i="1" a="1"/>
  <c r="J1952" i="1" s="1"/>
  <c r="H1952" i="1" a="1"/>
  <c r="H1952" i="1" s="1"/>
  <c r="I1952" i="1" a="1"/>
  <c r="I1952" i="1" s="1"/>
  <c r="K1946" i="1" a="1"/>
  <c r="K1946" i="1" s="1"/>
  <c r="G1945" i="1" a="1"/>
  <c r="G1945" i="1" s="1"/>
  <c r="K1948" i="1" a="1"/>
  <c r="K1948" i="1"/>
  <c r="G1943" i="1" a="1"/>
  <c r="G1943" i="1"/>
  <c r="K1942" i="1" a="1"/>
  <c r="K1942" i="1" s="1"/>
  <c r="G1952" i="1" a="1"/>
  <c r="G1952" i="1" s="1"/>
  <c r="F1952" i="1" a="1"/>
  <c r="F1952" i="1" s="1"/>
  <c r="I1944" i="1" a="1"/>
  <c r="I1944" i="1"/>
  <c r="K1944" i="1" a="1"/>
  <c r="K1944" i="1"/>
  <c r="J1951" i="1" a="1"/>
  <c r="J1951" i="1" s="1"/>
  <c r="F1950" i="1" a="1"/>
  <c r="F1950" i="1" s="1"/>
  <c r="H1951" i="1" a="1"/>
  <c r="H1951" i="1" s="1"/>
  <c r="G1951" i="1" a="1"/>
  <c r="G1951" i="1"/>
  <c r="I1943" i="1" a="1"/>
  <c r="I1943" i="1" s="1"/>
  <c r="I1950" i="1" a="1"/>
  <c r="I1950" i="1" s="1"/>
  <c r="H1950" i="1" a="1"/>
  <c r="H1950" i="1"/>
  <c r="F1948" i="1" a="1"/>
  <c r="F1948" i="1"/>
  <c r="F1947" i="1" a="1"/>
  <c r="F1947" i="1" s="1"/>
  <c r="G1950" i="1" a="1"/>
  <c r="G1950" i="1" s="1"/>
  <c r="K1943" i="1" a="1"/>
  <c r="K1943" i="1" s="1"/>
  <c r="I1948" i="1" a="1"/>
  <c r="I1948" i="1"/>
  <c r="H1948" i="1" a="1"/>
  <c r="H1948" i="1"/>
  <c r="J1947" i="1" a="1"/>
  <c r="J1947" i="1" s="1"/>
  <c r="G1947" i="1" a="1"/>
  <c r="G1947" i="1" s="1"/>
  <c r="H1946" i="1" a="1"/>
  <c r="H1946" i="1" s="1"/>
  <c r="K1945" i="1" a="1"/>
  <c r="K1945" i="1"/>
  <c r="F1945" i="1" a="1"/>
  <c r="F1945" i="1" s="1"/>
  <c r="H1942" i="1" a="1"/>
  <c r="H1942" i="1" s="1"/>
  <c r="K1941" i="1" a="1"/>
  <c r="K1941" i="1"/>
  <c r="H1943" i="1" a="1"/>
  <c r="H1943" i="1" s="1"/>
  <c r="J1946" i="1" a="1"/>
  <c r="J1946" i="1" s="1"/>
  <c r="H1944" i="1" a="1"/>
  <c r="H1944" i="1" s="1"/>
  <c r="J1948" i="1" a="1"/>
  <c r="J1948" i="1" s="1"/>
  <c r="G1948" i="1" a="1"/>
  <c r="G1948" i="1"/>
  <c r="K1947" i="1" a="1"/>
  <c r="K1947" i="1"/>
  <c r="I1947" i="1" a="1"/>
  <c r="I1947" i="1" s="1"/>
  <c r="F1946" i="1" a="1"/>
  <c r="F1946" i="1"/>
  <c r="F1944" i="1" a="1"/>
  <c r="F1944" i="1" s="1"/>
  <c r="G1942" i="1" a="1"/>
  <c r="G1942" i="1"/>
  <c r="I1945" i="1" a="1"/>
  <c r="I1945" i="1" s="1"/>
  <c r="G1946" i="1" a="1"/>
  <c r="G1946" i="1" s="1"/>
  <c r="F1942" i="1" a="1"/>
  <c r="F1942" i="1" s="1"/>
  <c r="H1945" i="1" a="1"/>
  <c r="H1945" i="1" s="1"/>
  <c r="J1945" i="1" a="1"/>
  <c r="J1945" i="1" s="1"/>
  <c r="J1943" i="1" a="1"/>
  <c r="J1943" i="1" s="1"/>
  <c r="I1942" i="1" a="1"/>
  <c r="I1942" i="1" s="1"/>
  <c r="I1946" i="1" a="1"/>
  <c r="I1946" i="1"/>
  <c r="K1952" i="1" a="1"/>
  <c r="K1952" i="1" s="1"/>
  <c r="K1950" i="1" a="1"/>
  <c r="K1950" i="1"/>
  <c r="J1944" i="1" a="1"/>
  <c r="J1944" i="1"/>
  <c r="J1950" i="1" a="1"/>
  <c r="J1950" i="1" s="1"/>
  <c r="K1951" i="1" a="1"/>
  <c r="K1951" i="1"/>
  <c r="I1951" i="1" a="1"/>
  <c r="I1951" i="1" s="1"/>
  <c r="F1951" i="1" a="1"/>
  <c r="F1951" i="1" s="1"/>
  <c r="G1944" i="1" a="1"/>
  <c r="G1944" i="1"/>
  <c r="F1938" i="1" a="1"/>
  <c r="F1938" i="1" s="1"/>
  <c r="H1933" i="1" a="1"/>
  <c r="H1933" i="1" s="1"/>
  <c r="K1940" i="1" a="1"/>
  <c r="K1940" i="1" s="1"/>
  <c r="G1937" i="1" a="1"/>
  <c r="G1937" i="1" s="1"/>
  <c r="I1933" i="1" a="1"/>
  <c r="I1933" i="1" s="1"/>
  <c r="H1934" i="1" a="1"/>
  <c r="H1934" i="1" s="1"/>
  <c r="F1937" i="1" a="1"/>
  <c r="F1937" i="1"/>
  <c r="J1931" i="1" a="1"/>
  <c r="J1931" i="1"/>
  <c r="G1935" i="1" a="1"/>
  <c r="G1935" i="1" s="1"/>
  <c r="J1937" i="1" a="1"/>
  <c r="J1937" i="1"/>
  <c r="I1941" i="1" a="1"/>
  <c r="I1941" i="1" s="1"/>
  <c r="F1934" i="1" a="1"/>
  <c r="F1934" i="1"/>
  <c r="K1938" i="1" a="1"/>
  <c r="K1938" i="1"/>
  <c r="K1931" i="1" a="1"/>
  <c r="K1931" i="1" s="1"/>
  <c r="F1940" i="1" a="1"/>
  <c r="F1940" i="1" s="1"/>
  <c r="F1941" i="1" a="1"/>
  <c r="F1941" i="1" s="1"/>
  <c r="I1938" i="1" a="1"/>
  <c r="I1938" i="1" s="1"/>
  <c r="J1939" i="1" a="1"/>
  <c r="J1939" i="1" s="1"/>
  <c r="I1939" i="1" a="1"/>
  <c r="I1939" i="1" s="1"/>
  <c r="H1939" i="1" a="1"/>
  <c r="H1939" i="1"/>
  <c r="G1939" i="1" a="1"/>
  <c r="G1939" i="1"/>
  <c r="I1937" i="1" a="1"/>
  <c r="I1937" i="1" s="1"/>
  <c r="H1936" i="1" a="1"/>
  <c r="H1936" i="1" s="1"/>
  <c r="F1936" i="1" a="1"/>
  <c r="F1936" i="1" s="1"/>
  <c r="F1939" i="1" a="1"/>
  <c r="F1939" i="1"/>
  <c r="G1938" i="1" a="1"/>
  <c r="G1938" i="1"/>
  <c r="J1934" i="1" a="1"/>
  <c r="J1934" i="1" s="1"/>
  <c r="H1937" i="1" a="1"/>
  <c r="H1937" i="1" s="1"/>
  <c r="F1932" i="1" a="1"/>
  <c r="F1932" i="1" s="1"/>
  <c r="F1935" i="1" a="1"/>
  <c r="F1935" i="1"/>
  <c r="J1940" i="1" a="1"/>
  <c r="J1940" i="1" s="1"/>
  <c r="K1939" i="1" a="1"/>
  <c r="K1939" i="1" s="1"/>
  <c r="I1940" i="1" a="1"/>
  <c r="I1940" i="1"/>
  <c r="K1937" i="1" a="1"/>
  <c r="K1937" i="1"/>
  <c r="I1934" i="1" a="1"/>
  <c r="I1934" i="1" s="1"/>
  <c r="J1936" i="1" a="1"/>
  <c r="J1936" i="1" s="1"/>
  <c r="G1933" i="1" a="1"/>
  <c r="G1933" i="1" s="1"/>
  <c r="I1932" i="1" a="1"/>
  <c r="I1932" i="1"/>
  <c r="H1940" i="1" a="1"/>
  <c r="H1940" i="1"/>
  <c r="J1933" i="1" a="1"/>
  <c r="J1933" i="1" s="1"/>
  <c r="K1932" i="1" a="1"/>
  <c r="K1932" i="1" s="1"/>
  <c r="J1935" i="1" a="1"/>
  <c r="J1935" i="1" s="1"/>
  <c r="G1931" i="1" a="1"/>
  <c r="G1931" i="1"/>
  <c r="H1935" i="1" a="1"/>
  <c r="H1935" i="1" s="1"/>
  <c r="F1933" i="1" a="1"/>
  <c r="F1933" i="1" s="1"/>
  <c r="G1940" i="1" a="1"/>
  <c r="G1940" i="1"/>
  <c r="K1933" i="1" a="1"/>
  <c r="K1933" i="1" s="1"/>
  <c r="H1931" i="1" a="1"/>
  <c r="H1931" i="1" s="1"/>
  <c r="I1936" i="1" a="1"/>
  <c r="I1936" i="1" s="1"/>
  <c r="H1932" i="1" a="1"/>
  <c r="H1932" i="1" s="1"/>
  <c r="J1938" i="1" a="1"/>
  <c r="J1938" i="1"/>
  <c r="K1934" i="1" a="1"/>
  <c r="K1934" i="1"/>
  <c r="G1936" i="1" a="1"/>
  <c r="G1936" i="1" s="1"/>
  <c r="G1932" i="1" a="1"/>
  <c r="G1932" i="1"/>
  <c r="K1935" i="1" a="1"/>
  <c r="K1935" i="1" s="1"/>
  <c r="I1935" i="1" a="1"/>
  <c r="I1935" i="1"/>
  <c r="G1934" i="1" a="1"/>
  <c r="G1934" i="1" s="1"/>
  <c r="J1941" i="1" a="1"/>
  <c r="J1941" i="1" s="1"/>
  <c r="K1936" i="1" a="1"/>
  <c r="K1936" i="1" s="1"/>
  <c r="J1932" i="1" a="1"/>
  <c r="J1932" i="1" s="1"/>
  <c r="H1941" i="1" a="1"/>
  <c r="H1941" i="1" s="1"/>
  <c r="G1941" i="1" a="1"/>
  <c r="G1941" i="1" s="1"/>
  <c r="H1938" i="1" a="1"/>
  <c r="H1938" i="1" s="1"/>
  <c r="I1931" i="1" a="1"/>
  <c r="I1931" i="1"/>
  <c r="K1924" i="1" a="1"/>
  <c r="K1924" i="1" s="1"/>
  <c r="G1921" i="1" a="1"/>
  <c r="G1921" i="1"/>
  <c r="I1929" i="1" a="1"/>
  <c r="I1929" i="1"/>
  <c r="H1929" i="1" a="1"/>
  <c r="H1929" i="1" s="1"/>
  <c r="G1928" i="1" a="1"/>
  <c r="G1928" i="1"/>
  <c r="G1923" i="1" a="1"/>
  <c r="G1923" i="1" s="1"/>
  <c r="F1925" i="1" a="1"/>
  <c r="F1925" i="1" s="1"/>
  <c r="G1924" i="1" a="1"/>
  <c r="G1924" i="1"/>
  <c r="G1929" i="1" a="1"/>
  <c r="G1929" i="1" s="1"/>
  <c r="J1928" i="1" a="1"/>
  <c r="J1928" i="1" s="1"/>
  <c r="K1927" i="1" a="1"/>
  <c r="K1927" i="1" s="1"/>
  <c r="K1922" i="1" a="1"/>
  <c r="K1922" i="1" s="1"/>
  <c r="G1925" i="1" a="1"/>
  <c r="G1925" i="1" s="1"/>
  <c r="H1928" i="1" a="1"/>
  <c r="H1928" i="1" s="1"/>
  <c r="K1925" i="1" a="1"/>
  <c r="K1925" i="1"/>
  <c r="F1928" i="1" a="1"/>
  <c r="F1928" i="1"/>
  <c r="K1923" i="1" a="1"/>
  <c r="K1923" i="1" s="1"/>
  <c r="I1927" i="1" a="1"/>
  <c r="I1927" i="1"/>
  <c r="F1927" i="1" a="1"/>
  <c r="F1927" i="1" s="1"/>
  <c r="F1924" i="1" a="1"/>
  <c r="F1924" i="1"/>
  <c r="I1926" i="1" a="1"/>
  <c r="I1926" i="1"/>
  <c r="F1926" i="1" a="1"/>
  <c r="F1926" i="1" s="1"/>
  <c r="H1923" i="1" a="1"/>
  <c r="H1923" i="1" s="1"/>
  <c r="I1922" i="1" a="1"/>
  <c r="I1922" i="1" s="1"/>
  <c r="I1921" i="1" a="1"/>
  <c r="I1921" i="1" s="1"/>
  <c r="F1923" i="1" a="1"/>
  <c r="F1923" i="1" s="1"/>
  <c r="I1925" i="1" a="1"/>
  <c r="I1925" i="1" s="1"/>
  <c r="H1926" i="1" a="1"/>
  <c r="H1926" i="1"/>
  <c r="I1924" i="1" a="1"/>
  <c r="I1924" i="1"/>
  <c r="J1921" i="1" a="1"/>
  <c r="J1921" i="1" s="1"/>
  <c r="J1924" i="1" a="1"/>
  <c r="J1924" i="1" s="1"/>
  <c r="F1922" i="1" a="1"/>
  <c r="F1922" i="1" s="1"/>
  <c r="G1922" i="1" a="1"/>
  <c r="G1922" i="1"/>
  <c r="F1931" i="1" a="1"/>
  <c r="F1931" i="1"/>
  <c r="K1930" i="1" a="1"/>
  <c r="K1930" i="1" s="1"/>
  <c r="K1926" i="1" a="1"/>
  <c r="K1926" i="1" s="1"/>
  <c r="K1921" i="1" a="1"/>
  <c r="K1921" i="1" s="1"/>
  <c r="K1920" i="1" a="1"/>
  <c r="K1920" i="1"/>
  <c r="J1930" i="1" a="1"/>
  <c r="J1930" i="1" s="1"/>
  <c r="I1930" i="1" a="1"/>
  <c r="I1930" i="1" s="1"/>
  <c r="H1930" i="1" a="1"/>
  <c r="H1930" i="1"/>
  <c r="F1929" i="1" a="1"/>
  <c r="F1929" i="1"/>
  <c r="J1927" i="1" a="1"/>
  <c r="J1927" i="1" s="1"/>
  <c r="H1927" i="1" a="1"/>
  <c r="H1927" i="1" s="1"/>
  <c r="H1925" i="1" a="1"/>
  <c r="H1925" i="1" s="1"/>
  <c r="J1926" i="1" a="1"/>
  <c r="J1926" i="1"/>
  <c r="G1926" i="1" a="1"/>
  <c r="G1926" i="1"/>
  <c r="H1921" i="1" a="1"/>
  <c r="H1921" i="1" s="1"/>
  <c r="H1924" i="1" a="1"/>
  <c r="H1924" i="1" s="1"/>
  <c r="F1921" i="1" a="1"/>
  <c r="F1921" i="1" s="1"/>
  <c r="J1923" i="1" a="1"/>
  <c r="J1923" i="1"/>
  <c r="I1923" i="1" a="1"/>
  <c r="I1923" i="1" s="1"/>
  <c r="I1920" i="1" a="1"/>
  <c r="I1920" i="1" s="1"/>
  <c r="J1922" i="1" a="1"/>
  <c r="J1922" i="1"/>
  <c r="H1922" i="1" a="1"/>
  <c r="H1922" i="1" s="1"/>
  <c r="K1929" i="1" a="1"/>
  <c r="K1929" i="1" s="1"/>
  <c r="K1928" i="1" a="1"/>
  <c r="K1928" i="1" s="1"/>
  <c r="I1928" i="1" a="1"/>
  <c r="I1928" i="1" s="1"/>
  <c r="J1925" i="1" a="1"/>
  <c r="J1925" i="1"/>
  <c r="J1920" i="1" a="1"/>
  <c r="J1920" i="1"/>
  <c r="G1930" i="1" a="1"/>
  <c r="G1930" i="1" s="1"/>
  <c r="F1930" i="1" a="1"/>
  <c r="F1930" i="1"/>
  <c r="J1929" i="1" a="1"/>
  <c r="J1929" i="1" s="1"/>
  <c r="G1927" i="1" a="1"/>
  <c r="G1927" i="1"/>
  <c r="H1915" i="1" a="1"/>
  <c r="H1915" i="1" s="1"/>
  <c r="H1910" i="1" a="1"/>
  <c r="H1910" i="1" s="1"/>
  <c r="F1920" i="1" a="1"/>
  <c r="F1920" i="1" s="1"/>
  <c r="K1919" i="1" a="1"/>
  <c r="K1919" i="1" s="1"/>
  <c r="J1919" i="1" a="1"/>
  <c r="J1919" i="1" s="1"/>
  <c r="I1919" i="1" a="1"/>
  <c r="I1919" i="1" s="1"/>
  <c r="H1919" i="1" a="1"/>
  <c r="H1919" i="1" s="1"/>
  <c r="G1919" i="1" a="1"/>
  <c r="G1919" i="1"/>
  <c r="H1918" i="1" a="1"/>
  <c r="H1918" i="1" s="1"/>
  <c r="J1918" i="1" a="1"/>
  <c r="J1918" i="1"/>
  <c r="I1918" i="1" a="1"/>
  <c r="I1918" i="1"/>
  <c r="F1918" i="1" a="1"/>
  <c r="F1918" i="1" s="1"/>
  <c r="G1918" i="1" a="1"/>
  <c r="G1918" i="1"/>
  <c r="I1912" i="1" a="1"/>
  <c r="I1912" i="1" s="1"/>
  <c r="K1917" i="1" a="1"/>
  <c r="K1917" i="1" s="1"/>
  <c r="J1917" i="1" a="1"/>
  <c r="J1917" i="1"/>
  <c r="K1913" i="1" a="1"/>
  <c r="K1913" i="1" s="1"/>
  <c r="H1917" i="1" a="1"/>
  <c r="H1917" i="1" s="1"/>
  <c r="J1916" i="1" a="1"/>
  <c r="J1916" i="1" s="1"/>
  <c r="K1915" i="1" a="1"/>
  <c r="K1915" i="1" s="1"/>
  <c r="J1913" i="1" a="1"/>
  <c r="J1913" i="1" s="1"/>
  <c r="G1916" i="1" a="1"/>
  <c r="G1916" i="1" s="1"/>
  <c r="F1915" i="1" a="1"/>
  <c r="F1915" i="1"/>
  <c r="J1914" i="1" a="1"/>
  <c r="J1914" i="1"/>
  <c r="I1911" i="1" a="1"/>
  <c r="I1911" i="1" s="1"/>
  <c r="G1913" i="1" a="1"/>
  <c r="G1913" i="1"/>
  <c r="G1911" i="1" a="1"/>
  <c r="G1911" i="1" s="1"/>
  <c r="F1912" i="1" a="1"/>
  <c r="F1912" i="1"/>
  <c r="K1916" i="1" a="1"/>
  <c r="K1916" i="1"/>
  <c r="K1914" i="1" a="1"/>
  <c r="K1914" i="1" s="1"/>
  <c r="H1914" i="1" a="1"/>
  <c r="H1914" i="1" s="1"/>
  <c r="I1916" i="1" a="1"/>
  <c r="I1916" i="1" s="1"/>
  <c r="G1915" i="1" a="1"/>
  <c r="G1915" i="1" s="1"/>
  <c r="J1915" i="1" a="1"/>
  <c r="J1915" i="1" s="1"/>
  <c r="F1913" i="1" a="1"/>
  <c r="F1913" i="1" s="1"/>
  <c r="I1913" i="1" a="1"/>
  <c r="I1913" i="1"/>
  <c r="J1912" i="1" a="1"/>
  <c r="J1912" i="1"/>
  <c r="H1911" i="1" a="1"/>
  <c r="H1911" i="1" s="1"/>
  <c r="F1911" i="1" a="1"/>
  <c r="F1911" i="1" s="1"/>
  <c r="G1917" i="1" a="1"/>
  <c r="G1917" i="1" s="1"/>
  <c r="F1916" i="1" a="1"/>
  <c r="F1916" i="1"/>
  <c r="I1915" i="1" a="1"/>
  <c r="I1915" i="1"/>
  <c r="G1914" i="1" a="1"/>
  <c r="G1914" i="1" s="1"/>
  <c r="H1913" i="1" a="1"/>
  <c r="H1913" i="1" s="1"/>
  <c r="K1911" i="1" a="1"/>
  <c r="K1911" i="1" s="1"/>
  <c r="H1912" i="1" a="1"/>
  <c r="H1912" i="1"/>
  <c r="J1911" i="1" a="1"/>
  <c r="J1911" i="1" s="1"/>
  <c r="K1910" i="1" a="1"/>
  <c r="K1910" i="1" s="1"/>
  <c r="J1910" i="1" a="1"/>
  <c r="J1910" i="1"/>
  <c r="G1910" i="1" a="1"/>
  <c r="G1910" i="1"/>
  <c r="F1910" i="1" a="1"/>
  <c r="F1910" i="1" s="1"/>
  <c r="K1909" i="1" a="1"/>
  <c r="K1909" i="1" s="1"/>
  <c r="I1917" i="1" a="1"/>
  <c r="I1917" i="1" s="1"/>
  <c r="I1914" i="1" a="1"/>
  <c r="I1914" i="1"/>
  <c r="G1912" i="1" a="1"/>
  <c r="G1912" i="1"/>
  <c r="H1916" i="1" a="1"/>
  <c r="H1916" i="1" s="1"/>
  <c r="F1914" i="1" a="1"/>
  <c r="F1914" i="1" s="1"/>
  <c r="K1918" i="1" a="1"/>
  <c r="K1918" i="1" s="1"/>
  <c r="F1917" i="1" a="1"/>
  <c r="F1917" i="1"/>
  <c r="K1912" i="1" a="1"/>
  <c r="K1912" i="1" s="1"/>
  <c r="I1910" i="1" a="1"/>
  <c r="I1910" i="1" s="1"/>
  <c r="H1920" i="1" a="1"/>
  <c r="H1920" i="1"/>
  <c r="G1920" i="1" a="1"/>
  <c r="G1920" i="1" s="1"/>
  <c r="F1919" i="1" a="1"/>
  <c r="F1919" i="1" s="1"/>
  <c r="H1905" i="1" a="1"/>
  <c r="H1905" i="1" s="1"/>
  <c r="G1909" i="1" a="1"/>
  <c r="G1909" i="1" s="1"/>
  <c r="F1909" i="1" a="1"/>
  <c r="F1909" i="1"/>
  <c r="K1908" i="1" a="1"/>
  <c r="K1908" i="1"/>
  <c r="K1901" i="1" a="1"/>
  <c r="K1901" i="1" s="1"/>
  <c r="H1907" i="1" a="1"/>
  <c r="H1907" i="1"/>
  <c r="I1900" i="1" a="1"/>
  <c r="I1900" i="1" s="1"/>
  <c r="H1903" i="1" a="1"/>
  <c r="H1903" i="1"/>
  <c r="K1902" i="1" a="1"/>
  <c r="K1902" i="1" s="1"/>
  <c r="K1907" i="1" a="1"/>
  <c r="K1907" i="1" s="1"/>
  <c r="H1908" i="1" a="1"/>
  <c r="H1908" i="1" s="1"/>
  <c r="F1901" i="1" a="1"/>
  <c r="F1901" i="1" s="1"/>
  <c r="F1903" i="1" a="1"/>
  <c r="F1903" i="1" s="1"/>
  <c r="H1901" i="1" a="1"/>
  <c r="H1901" i="1" s="1"/>
  <c r="J1908" i="1" a="1"/>
  <c r="J1908" i="1" s="1"/>
  <c r="I1905" i="1" a="1"/>
  <c r="I1905" i="1"/>
  <c r="F1902" i="1" a="1"/>
  <c r="F1902" i="1" s="1"/>
  <c r="G1902" i="1" a="1"/>
  <c r="G1902" i="1"/>
  <c r="I1904" i="1" a="1"/>
  <c r="I1904" i="1" s="1"/>
  <c r="I1908" i="1" a="1"/>
  <c r="I1908" i="1" s="1"/>
  <c r="J1907" i="1" a="1"/>
  <c r="J1907" i="1"/>
  <c r="I1906" i="1" a="1"/>
  <c r="I1906" i="1" s="1"/>
  <c r="J1904" i="1" a="1"/>
  <c r="J1904" i="1" s="1"/>
  <c r="G1906" i="1" a="1"/>
  <c r="G1906" i="1"/>
  <c r="G1905" i="1" a="1"/>
  <c r="G1905" i="1" s="1"/>
  <c r="G1900" i="1" a="1"/>
  <c r="G1900" i="1"/>
  <c r="H1899" i="1" a="1"/>
  <c r="H1899" i="1" s="1"/>
  <c r="I1907" i="1" a="1"/>
  <c r="I1907" i="1" s="1"/>
  <c r="H1902" i="1" a="1"/>
  <c r="H1902" i="1" s="1"/>
  <c r="G1908" i="1" a="1"/>
  <c r="G1908" i="1" s="1"/>
  <c r="J1903" i="1" a="1"/>
  <c r="J1903" i="1" s="1"/>
  <c r="H1904" i="1" a="1"/>
  <c r="H1904" i="1"/>
  <c r="G1901" i="1" a="1"/>
  <c r="G1901" i="1" s="1"/>
  <c r="F1900" i="1" a="1"/>
  <c r="F1900" i="1"/>
  <c r="H1906" i="1" a="1"/>
  <c r="H1906" i="1" s="1"/>
  <c r="G1903" i="1" a="1"/>
  <c r="G1903" i="1"/>
  <c r="H1900" i="1" a="1"/>
  <c r="H1900" i="1"/>
  <c r="F1908" i="1" a="1"/>
  <c r="F1908" i="1" s="1"/>
  <c r="G1907" i="1" a="1"/>
  <c r="G1907" i="1" s="1"/>
  <c r="G1904" i="1" a="1"/>
  <c r="G1904" i="1" s="1"/>
  <c r="F1907" i="1" a="1"/>
  <c r="F1907" i="1" s="1"/>
  <c r="K1906" i="1" a="1"/>
  <c r="K1906" i="1" s="1"/>
  <c r="J1900" i="1" a="1"/>
  <c r="J1900" i="1" s="1"/>
  <c r="J1906" i="1" a="1"/>
  <c r="J1906" i="1"/>
  <c r="F1906" i="1" a="1"/>
  <c r="F1906" i="1" s="1"/>
  <c r="K1905" i="1" a="1"/>
  <c r="K1905" i="1" s="1"/>
  <c r="J1905" i="1" a="1"/>
  <c r="J1905" i="1" s="1"/>
  <c r="J1902" i="1" a="1"/>
  <c r="J1902" i="1" s="1"/>
  <c r="J1899" i="1" a="1"/>
  <c r="J1899" i="1" s="1"/>
  <c r="F1905" i="1" a="1"/>
  <c r="F1905" i="1"/>
  <c r="I1903" i="1" a="1"/>
  <c r="I1903" i="1" s="1"/>
  <c r="I1901" i="1" a="1"/>
  <c r="I1901" i="1"/>
  <c r="K1904" i="1" a="1"/>
  <c r="K1904" i="1"/>
  <c r="K1903" i="1" a="1"/>
  <c r="K1903" i="1" s="1"/>
  <c r="I1902" i="1" a="1"/>
  <c r="I1902" i="1"/>
  <c r="K1900" i="1" a="1"/>
  <c r="K1900" i="1" s="1"/>
  <c r="I1899" i="1" a="1"/>
  <c r="I1899" i="1"/>
  <c r="F1904" i="1" a="1"/>
  <c r="F1904" i="1" s="1"/>
  <c r="J1901" i="1" a="1"/>
  <c r="J1901" i="1" s="1"/>
  <c r="J1909" i="1" a="1"/>
  <c r="J1909" i="1" s="1"/>
  <c r="K1899" i="1" a="1"/>
  <c r="K1899" i="1"/>
  <c r="I1909" i="1" a="1"/>
  <c r="I1909" i="1" s="1"/>
  <c r="H1909" i="1" a="1"/>
  <c r="H1909" i="1"/>
  <c r="G1899" i="1" a="1"/>
  <c r="G1899" i="1" s="1"/>
  <c r="F1899" i="1" a="1"/>
  <c r="F1899" i="1"/>
  <c r="K2011" i="1" a="1"/>
  <c r="K2011" i="1" s="1"/>
  <c r="F2011" i="1" a="1"/>
  <c r="F2011" i="1"/>
  <c r="I2010" i="1" a="1"/>
  <c r="I2010" i="1" s="1"/>
  <c r="H2010" i="1" a="1"/>
  <c r="H2010" i="1" s="1"/>
  <c r="F2006" i="1" a="1"/>
  <c r="F2006" i="1" s="1"/>
  <c r="H2016" i="1" a="1"/>
  <c r="H2016" i="1"/>
  <c r="G2016" i="1" a="1"/>
  <c r="G2016" i="1"/>
  <c r="G2011" i="1" a="1"/>
  <c r="G2011" i="1" s="1"/>
  <c r="G2012" i="1" s="1" a="1"/>
  <c r="G2012" i="1" s="1"/>
  <c r="F2016" i="1" a="1"/>
  <c r="F2016" i="1"/>
  <c r="J2015" i="1" a="1"/>
  <c r="J2015" i="1" s="1"/>
  <c r="J2013" i="1" a="1"/>
  <c r="J2013" i="1" s="1"/>
  <c r="J2014" i="1" s="1" a="1"/>
  <c r="J2014" i="1" s="1"/>
  <c r="I2011" i="1" a="1"/>
  <c r="I2011" i="1"/>
  <c r="J2010" i="1" a="1"/>
  <c r="J2010" i="1" s="1"/>
  <c r="J2008" i="1" a="1"/>
  <c r="J2008" i="1"/>
  <c r="J2009" i="1" s="1" a="1"/>
  <c r="J2009" i="1" s="1"/>
  <c r="I2013" i="1" a="1"/>
  <c r="I2013" i="1"/>
  <c r="H2013" i="1" a="1"/>
  <c r="H2013" i="1"/>
  <c r="H2014" i="1" s="1" a="1"/>
  <c r="H2014" i="1" s="1"/>
  <c r="G2013" i="1" a="1"/>
  <c r="G2013" i="1" s="1"/>
  <c r="G2014" i="1" s="1" a="1"/>
  <c r="G2014" i="1" s="1"/>
  <c r="K2010" i="1" a="1"/>
  <c r="K2010" i="1"/>
  <c r="G2008" i="1" a="1"/>
  <c r="G2008" i="1" s="1"/>
  <c r="G2009" i="1" s="1" a="1"/>
  <c r="G2009" i="1" s="1"/>
  <c r="I2012" i="1" a="1"/>
  <c r="I2012" i="1" s="1"/>
  <c r="K2015" i="1" a="1"/>
  <c r="K2015" i="1" s="1"/>
  <c r="I2015" i="1" a="1"/>
  <c r="I2015" i="1" s="1"/>
  <c r="H2015" i="1" a="1"/>
  <c r="H2015" i="1"/>
  <c r="G2010" i="1" a="1"/>
  <c r="G2010" i="1" s="1"/>
  <c r="I2008" i="1" a="1"/>
  <c r="I2008" i="1" s="1"/>
  <c r="I2009" i="1" s="1" a="1"/>
  <c r="I2009" i="1" s="1"/>
  <c r="F2008" i="1" a="1"/>
  <c r="F2008" i="1"/>
  <c r="J2006" i="1" a="1"/>
  <c r="J2006" i="1"/>
  <c r="H2011" i="1" a="1"/>
  <c r="H2011" i="1"/>
  <c r="H2012" i="1" s="1" a="1"/>
  <c r="H2012" i="1" s="1"/>
  <c r="G2015" i="1" a="1"/>
  <c r="G2015" i="1" s="1"/>
  <c r="F2015" i="1" a="1"/>
  <c r="F2015" i="1" s="1"/>
  <c r="I2014" i="1" a="1"/>
  <c r="I2014" i="1" s="1"/>
  <c r="H2006" i="1" a="1"/>
  <c r="H2006" i="1" s="1"/>
  <c r="J2011" i="1" a="1"/>
  <c r="J2011" i="1"/>
  <c r="H2008" i="1" a="1"/>
  <c r="H2008" i="1" s="1"/>
  <c r="H2009" i="1" s="1" a="1"/>
  <c r="H2009" i="1" s="1"/>
  <c r="G2006" i="1" a="1"/>
  <c r="G2006" i="1"/>
  <c r="F2010" i="1" a="1"/>
  <c r="F2010" i="1"/>
  <c r="K2008" i="1" a="1"/>
  <c r="K2008" i="1"/>
  <c r="K2009" i="1" s="1" a="1"/>
  <c r="K2009" i="1" s="1"/>
  <c r="I2006" i="1" a="1"/>
  <c r="I2006" i="1" s="1"/>
  <c r="K2006" i="1" a="1"/>
  <c r="K2006" i="1" s="1"/>
  <c r="F2013" i="1" a="1"/>
  <c r="F2013" i="1"/>
  <c r="F2014" i="1" s="1" a="1"/>
  <c r="F2014" i="1" s="1"/>
  <c r="J2012" i="1" a="1"/>
  <c r="J2012" i="1" s="1"/>
  <c r="F2009" i="1" a="1"/>
  <c r="F2009" i="1" s="1"/>
  <c r="K2013" i="1" a="1"/>
  <c r="K2013" i="1" s="1"/>
  <c r="K2014" i="1" s="1" a="1"/>
  <c r="K2014" i="1" s="1"/>
  <c r="K2012" i="1" a="1"/>
  <c r="K2012" i="1" s="1"/>
  <c r="F2012" i="1" a="1"/>
  <c r="F2012" i="1"/>
  <c r="G1400" i="1" a="1"/>
  <c r="G1400" i="1" s="1"/>
  <c r="H1403" i="1" a="1"/>
  <c r="H1403" i="1"/>
  <c r="G1403" i="1" a="1"/>
  <c r="G1403" i="1"/>
  <c r="F1403" i="1" a="1"/>
  <c r="F1403" i="1" s="1"/>
  <c r="K1399" i="1" a="1"/>
  <c r="K1399" i="1"/>
  <c r="K1402" i="1" a="1"/>
  <c r="K1402" i="1" s="1"/>
  <c r="J1402" i="1" a="1"/>
  <c r="J1402" i="1"/>
  <c r="G1402" i="1" a="1"/>
  <c r="G1402" i="1" s="1"/>
  <c r="K1401" i="1" a="1"/>
  <c r="K1401" i="1" s="1"/>
  <c r="I1400" i="1" a="1"/>
  <c r="I1400" i="1" s="1"/>
  <c r="G1399" i="1" a="1"/>
  <c r="G1399" i="1"/>
  <c r="J1400" i="1" a="1"/>
  <c r="J1400" i="1" s="1"/>
  <c r="I1399" i="1" a="1"/>
  <c r="I1399" i="1"/>
  <c r="K1400" i="1" a="1"/>
  <c r="K1400" i="1" s="1"/>
  <c r="F1400" i="1" a="1"/>
  <c r="F1400" i="1"/>
  <c r="I1402" i="1" a="1"/>
  <c r="I1402" i="1" s="1"/>
  <c r="H1402" i="1" a="1"/>
  <c r="H1402" i="1" s="1"/>
  <c r="I1401" i="1" a="1"/>
  <c r="I1401" i="1"/>
  <c r="H1401" i="1" a="1"/>
  <c r="H1401" i="1" s="1"/>
  <c r="G1401" i="1" a="1"/>
  <c r="G1401" i="1"/>
  <c r="H1399" i="1" a="1"/>
  <c r="H1399" i="1" s="1"/>
  <c r="F1399" i="1" a="1"/>
  <c r="F1399" i="1" s="1"/>
  <c r="F1401" i="1" a="1"/>
  <c r="F1401" i="1"/>
  <c r="J1399" i="1" a="1"/>
  <c r="J1399" i="1"/>
  <c r="F1402" i="1" a="1"/>
  <c r="F1402" i="1" s="1"/>
  <c r="J1401" i="1" a="1"/>
  <c r="J1401" i="1"/>
  <c r="H1400" i="1" a="1"/>
  <c r="H1400" i="1" s="1"/>
  <c r="G1364" i="1" a="1"/>
  <c r="G1364" i="1" s="1"/>
  <c r="J1369" i="1" a="1"/>
  <c r="J1369" i="1" s="1"/>
  <c r="H1366" i="1" a="1"/>
  <c r="H1366" i="1" s="1"/>
  <c r="K1364" i="1" a="1"/>
  <c r="K1364" i="1"/>
  <c r="H1363" i="1" a="1"/>
  <c r="H1363" i="1" s="1"/>
  <c r="K1372" i="1" a="1"/>
  <c r="K1372" i="1"/>
  <c r="F1369" i="1" a="1"/>
  <c r="F1369" i="1" s="1"/>
  <c r="J1368" i="1" a="1"/>
  <c r="J1368" i="1"/>
  <c r="I1364" i="1" a="1"/>
  <c r="I1364" i="1"/>
  <c r="K1366" i="1" a="1"/>
  <c r="K1366" i="1"/>
  <c r="J1372" i="1" a="1"/>
  <c r="J1372" i="1" s="1"/>
  <c r="G1372" i="1" a="1"/>
  <c r="G1372" i="1"/>
  <c r="H1370" i="1" a="1"/>
  <c r="H1370" i="1" s="1"/>
  <c r="G1367" i="1" a="1"/>
  <c r="G1367" i="1" s="1"/>
  <c r="F1370" i="1" a="1"/>
  <c r="F1370" i="1" s="1"/>
  <c r="G1366" i="1" a="1"/>
  <c r="G1366" i="1" s="1"/>
  <c r="H1365" i="1" a="1"/>
  <c r="H1365" i="1" s="1"/>
  <c r="I1371" i="1" a="1"/>
  <c r="I1371" i="1" s="1"/>
  <c r="H1371" i="1" a="1"/>
  <c r="H1371" i="1" s="1"/>
  <c r="I1370" i="1" a="1"/>
  <c r="I1370" i="1" s="1"/>
  <c r="G1370" i="1" a="1"/>
  <c r="G1370" i="1"/>
  <c r="I1368" i="1" a="1"/>
  <c r="I1368" i="1"/>
  <c r="H1367" i="1" a="1"/>
  <c r="H1367" i="1"/>
  <c r="F1365" i="1" a="1"/>
  <c r="F1365" i="1" s="1"/>
  <c r="K1363" i="1" a="1"/>
  <c r="K1363" i="1" s="1"/>
  <c r="G1371" i="1" a="1"/>
  <c r="G1371" i="1"/>
  <c r="F1366" i="1" a="1"/>
  <c r="F1366" i="1" s="1"/>
  <c r="F1371" i="1" a="1"/>
  <c r="F1371" i="1" s="1"/>
  <c r="H1368" i="1" a="1"/>
  <c r="H1368" i="1" s="1"/>
  <c r="I1367" i="1" a="1"/>
  <c r="I1367" i="1" s="1"/>
  <c r="I1366" i="1" a="1"/>
  <c r="I1366" i="1" s="1"/>
  <c r="H1369" i="1" a="1"/>
  <c r="H1369" i="1"/>
  <c r="J1363" i="1" a="1"/>
  <c r="J1363" i="1" s="1"/>
  <c r="K1368" i="1" a="1"/>
  <c r="K1368" i="1"/>
  <c r="I1363" i="1" a="1"/>
  <c r="I1363" i="1"/>
  <c r="G1368" i="1" a="1"/>
  <c r="G1368" i="1"/>
  <c r="J1364" i="1" a="1"/>
  <c r="J1364" i="1" s="1"/>
  <c r="F1364" i="1" a="1"/>
  <c r="F1364" i="1" s="1"/>
  <c r="F1372" i="1" a="1"/>
  <c r="F1372" i="1"/>
  <c r="K1370" i="1" a="1"/>
  <c r="K1370" i="1" s="1"/>
  <c r="J1365" i="1" a="1"/>
  <c r="J1365" i="1" s="1"/>
  <c r="J1370" i="1" a="1"/>
  <c r="J1370" i="1" s="1"/>
  <c r="K1369" i="1" a="1"/>
  <c r="K1369" i="1" s="1"/>
  <c r="G1369" i="1" a="1"/>
  <c r="G1369" i="1" s="1"/>
  <c r="J1366" i="1" a="1"/>
  <c r="J1366" i="1"/>
  <c r="G1365" i="1" a="1"/>
  <c r="G1365" i="1" s="1"/>
  <c r="H1364" i="1" a="1"/>
  <c r="H1364" i="1"/>
  <c r="I1372" i="1" a="1"/>
  <c r="I1372" i="1"/>
  <c r="F1368" i="1" a="1"/>
  <c r="F1368" i="1" s="1"/>
  <c r="J1371" i="1" a="1"/>
  <c r="J1371" i="1"/>
  <c r="I1369" i="1" a="1"/>
  <c r="I1369" i="1" s="1"/>
  <c r="K1371" i="1" a="1"/>
  <c r="K1371" i="1"/>
  <c r="F1367" i="1" a="1"/>
  <c r="F1367" i="1" s="1"/>
  <c r="K1367" i="1" a="1"/>
  <c r="K1367" i="1" s="1"/>
  <c r="J1367" i="1" a="1"/>
  <c r="J1367" i="1" s="1"/>
  <c r="I1365" i="1" a="1"/>
  <c r="I1365" i="1"/>
  <c r="H1372" i="1" a="1"/>
  <c r="H1372" i="1" s="1"/>
  <c r="K1365" i="1" a="1"/>
  <c r="K1365" i="1"/>
  <c r="H1359" i="1" a="1"/>
  <c r="H1359" i="1" s="1"/>
  <c r="G1357" i="1" a="1"/>
  <c r="G1357" i="1"/>
  <c r="K1355" i="1" a="1"/>
  <c r="K1355" i="1" s="1"/>
  <c r="K1354" i="1" a="1"/>
  <c r="K1354" i="1" s="1"/>
  <c r="G1353" i="1" a="1"/>
  <c r="G1353" i="1" s="1"/>
  <c r="G1354" i="1" a="1"/>
  <c r="G1354" i="1" s="1"/>
  <c r="J1352" i="1" a="1"/>
  <c r="J1352" i="1"/>
  <c r="G1356" i="1" a="1"/>
  <c r="G1356" i="1" s="1"/>
  <c r="K1356" i="1" a="1"/>
  <c r="K1356" i="1" s="1"/>
  <c r="J1353" i="1" a="1"/>
  <c r="J1353" i="1"/>
  <c r="H1360" i="1" a="1"/>
  <c r="H1360" i="1"/>
  <c r="H1357" i="1" a="1"/>
  <c r="H1357" i="1" s="1"/>
  <c r="G1363" i="1" a="1"/>
  <c r="G1363" i="1"/>
  <c r="K1360" i="1" a="1"/>
  <c r="K1360" i="1"/>
  <c r="G1361" i="1" a="1"/>
  <c r="G1361" i="1" s="1"/>
  <c r="K1358" i="1" a="1"/>
  <c r="K1358" i="1" s="1"/>
  <c r="F1363" i="1" a="1"/>
  <c r="F1363" i="1" s="1"/>
  <c r="K1362" i="1" a="1"/>
  <c r="K1362" i="1" s="1"/>
  <c r="F1361" i="1" a="1"/>
  <c r="F1361" i="1" s="1"/>
  <c r="F1356" i="1" a="1"/>
  <c r="F1356" i="1"/>
  <c r="K1353" i="1" a="1"/>
  <c r="K1353" i="1" s="1"/>
  <c r="J1356" i="1" a="1"/>
  <c r="J1356" i="1"/>
  <c r="J1362" i="1" a="1"/>
  <c r="J1362" i="1"/>
  <c r="F1360" i="1" a="1"/>
  <c r="F1360" i="1"/>
  <c r="I1357" i="1" a="1"/>
  <c r="I1357" i="1" s="1"/>
  <c r="I1362" i="1" a="1"/>
  <c r="I1362" i="1"/>
  <c r="H1362" i="1" a="1"/>
  <c r="H1362" i="1" s="1"/>
  <c r="G1362" i="1" a="1"/>
  <c r="G1362" i="1" s="1"/>
  <c r="I1358" i="1" a="1"/>
  <c r="I1358" i="1" s="1"/>
  <c r="H1358" i="1" a="1"/>
  <c r="H1358" i="1" s="1"/>
  <c r="H1353" i="1" a="1"/>
  <c r="H1353" i="1"/>
  <c r="I1356" i="1" a="1"/>
  <c r="I1356" i="1" s="1"/>
  <c r="F1362" i="1" a="1"/>
  <c r="F1362" i="1" s="1"/>
  <c r="K1361" i="1" a="1"/>
  <c r="K1361" i="1" s="1"/>
  <c r="J1361" i="1" a="1"/>
  <c r="J1361" i="1"/>
  <c r="J1359" i="1" a="1"/>
  <c r="J1359" i="1"/>
  <c r="K1357" i="1" a="1"/>
  <c r="K1357" i="1"/>
  <c r="F1354" i="1" a="1"/>
  <c r="F1354" i="1"/>
  <c r="I1361" i="1" a="1"/>
  <c r="I1361" i="1" s="1"/>
  <c r="G1360" i="1" a="1"/>
  <c r="G1360" i="1"/>
  <c r="G1359" i="1" a="1"/>
  <c r="G1359" i="1" s="1"/>
  <c r="G1355" i="1" a="1"/>
  <c r="G1355" i="1" s="1"/>
  <c r="F1359" i="1" a="1"/>
  <c r="F1359" i="1" s="1"/>
  <c r="H1354" i="1" a="1"/>
  <c r="H1354" i="1" s="1"/>
  <c r="J1358" i="1" a="1"/>
  <c r="J1358" i="1" s="1"/>
  <c r="F1358" i="1" a="1"/>
  <c r="F1358" i="1"/>
  <c r="I1353" i="1" a="1"/>
  <c r="I1353" i="1"/>
  <c r="J1354" i="1" a="1"/>
  <c r="J1354" i="1"/>
  <c r="F1357" i="1" a="1"/>
  <c r="F1357" i="1"/>
  <c r="I1355" i="1" a="1"/>
  <c r="I1355" i="1"/>
  <c r="G1358" i="1" a="1"/>
  <c r="G1358" i="1" s="1"/>
  <c r="H1356" i="1" a="1"/>
  <c r="H1356" i="1" s="1"/>
  <c r="J1357" i="1" a="1"/>
  <c r="J1357" i="1"/>
  <c r="J1355" i="1" a="1"/>
  <c r="J1355" i="1" s="1"/>
  <c r="F1353" i="1" a="1"/>
  <c r="F1353" i="1" s="1"/>
  <c r="F1355" i="1" a="1"/>
  <c r="F1355" i="1" s="1"/>
  <c r="H1355" i="1" a="1"/>
  <c r="H1355" i="1" s="1"/>
  <c r="I1354" i="1" a="1"/>
  <c r="I1354" i="1"/>
  <c r="H1361" i="1" a="1"/>
  <c r="H1361" i="1"/>
  <c r="J1360" i="1" a="1"/>
  <c r="J1360" i="1" s="1"/>
  <c r="I1360" i="1" a="1"/>
  <c r="I1360" i="1"/>
  <c r="K1359" i="1" a="1"/>
  <c r="K1359" i="1"/>
  <c r="I1359" i="1" a="1"/>
  <c r="I1359" i="1" s="1"/>
  <c r="K1352" i="1" a="1"/>
  <c r="K1352" i="1" s="1"/>
  <c r="I1347" i="1" a="1"/>
  <c r="I1347" i="1" s="1"/>
  <c r="J1346" i="1" a="1"/>
  <c r="J1346" i="1" s="1"/>
  <c r="G1346" i="1" a="1"/>
  <c r="G1346" i="1" s="1"/>
  <c r="I1350" i="1" a="1"/>
  <c r="I1350" i="1" s="1"/>
  <c r="F1345" i="1" a="1"/>
  <c r="F1345" i="1" s="1"/>
  <c r="G1348" i="1" a="1"/>
  <c r="G1348" i="1"/>
  <c r="H1350" i="1" a="1"/>
  <c r="H1350" i="1" s="1"/>
  <c r="K1348" i="1" a="1"/>
  <c r="K1348" i="1"/>
  <c r="H1348" i="1" a="1"/>
  <c r="H1348" i="1"/>
  <c r="F1348" i="1" a="1"/>
  <c r="F1348" i="1"/>
  <c r="K1347" i="1" a="1"/>
  <c r="K1347" i="1" s="1"/>
  <c r="H1347" i="1" a="1"/>
  <c r="H1347" i="1" s="1"/>
  <c r="G1347" i="1" a="1"/>
  <c r="G1347" i="1"/>
  <c r="J1344" i="1" a="1"/>
  <c r="J1344" i="1"/>
  <c r="F1346" i="1" a="1"/>
  <c r="F1346" i="1"/>
  <c r="H1345" i="1" a="1"/>
  <c r="H1345" i="1" s="1"/>
  <c r="K1338" i="1" a="1"/>
  <c r="K1338" i="1" s="1"/>
  <c r="F1347" i="1" a="1"/>
  <c r="F1347" i="1" s="1"/>
  <c r="G1344" i="1" a="1"/>
  <c r="G1344" i="1" s="1"/>
  <c r="K1344" i="1" a="1"/>
  <c r="K1344" i="1"/>
  <c r="K1346" i="1" a="1"/>
  <c r="K1346" i="1"/>
  <c r="I1352" i="1" a="1"/>
  <c r="I1352" i="1"/>
  <c r="G1351" i="1" a="1"/>
  <c r="G1351" i="1" s="1"/>
  <c r="G1345" i="1" a="1"/>
  <c r="G1345" i="1" s="1"/>
  <c r="I1344" i="1" a="1"/>
  <c r="I1344" i="1"/>
  <c r="H1352" i="1" a="1"/>
  <c r="H1352" i="1"/>
  <c r="G1352" i="1" a="1"/>
  <c r="G1352" i="1" s="1"/>
  <c r="F1352" i="1" a="1"/>
  <c r="F1352" i="1" s="1"/>
  <c r="K1351" i="1" a="1"/>
  <c r="K1351" i="1" s="1"/>
  <c r="J1351" i="1" a="1"/>
  <c r="J1351" i="1"/>
  <c r="J1348" i="1" a="1"/>
  <c r="J1348" i="1" s="1"/>
  <c r="F1344" i="1" a="1"/>
  <c r="F1344" i="1" s="1"/>
  <c r="I1348" i="1" a="1"/>
  <c r="I1348" i="1"/>
  <c r="I1345" i="1" a="1"/>
  <c r="I1345" i="1"/>
  <c r="F1351" i="1" a="1"/>
  <c r="F1351" i="1" s="1"/>
  <c r="F1350" i="1" a="1"/>
  <c r="F1350" i="1" s="1"/>
  <c r="K1350" i="1" a="1"/>
  <c r="K1350" i="1" s="1"/>
  <c r="J1347" i="1" a="1"/>
  <c r="J1347" i="1" s="1"/>
  <c r="G1350" i="1" a="1"/>
  <c r="G1350" i="1" s="1"/>
  <c r="I1346" i="1" a="1"/>
  <c r="I1346" i="1"/>
  <c r="H1344" i="1" a="1"/>
  <c r="H1344" i="1" s="1"/>
  <c r="I1351" i="1" a="1"/>
  <c r="I1351" i="1" s="1"/>
  <c r="H1351" i="1" a="1"/>
  <c r="H1351" i="1"/>
  <c r="H1346" i="1" a="1"/>
  <c r="H1346" i="1" s="1"/>
  <c r="J1350" i="1" a="1"/>
  <c r="J1350" i="1"/>
  <c r="K1345" i="1" a="1"/>
  <c r="K1345" i="1"/>
  <c r="J1345" i="1" a="1"/>
  <c r="J1345" i="1" s="1"/>
  <c r="H1335" i="1" a="1"/>
  <c r="H1335" i="1"/>
  <c r="I1332" i="1" a="1"/>
  <c r="I1332" i="1" s="1"/>
  <c r="G1335" i="1" a="1"/>
  <c r="G1335" i="1"/>
  <c r="H1334" i="1" a="1"/>
  <c r="H1334" i="1" s="1"/>
  <c r="K1334" i="1" a="1"/>
  <c r="K1334" i="1"/>
  <c r="I1333" i="1" a="1"/>
  <c r="I1333" i="1" s="1"/>
  <c r="K1330" i="1" a="1"/>
  <c r="K1330" i="1"/>
  <c r="J1335" i="1" a="1"/>
  <c r="J1335" i="1"/>
  <c r="I1334" i="1" a="1"/>
  <c r="I1334" i="1"/>
  <c r="J1338" i="1" a="1"/>
  <c r="J1338" i="1" s="1"/>
  <c r="H1337" i="1" a="1"/>
  <c r="H1337" i="1" s="1"/>
  <c r="H1332" i="1" a="1"/>
  <c r="H1332" i="1" s="1"/>
  <c r="I1338" i="1" a="1"/>
  <c r="I1338" i="1"/>
  <c r="H1338" i="1" a="1"/>
  <c r="H1338" i="1" s="1"/>
  <c r="G1338" i="1" a="1"/>
  <c r="G1338" i="1" s="1"/>
  <c r="I1337" i="1" a="1"/>
  <c r="I1337" i="1"/>
  <c r="G1336" i="1" a="1"/>
  <c r="G1336" i="1" s="1"/>
  <c r="I1336" i="1" a="1"/>
  <c r="I1336" i="1" s="1"/>
  <c r="F1334" i="1" a="1"/>
  <c r="F1334" i="1"/>
  <c r="K1332" i="1" a="1"/>
  <c r="K1332" i="1"/>
  <c r="J1330" i="1" a="1"/>
  <c r="J1330" i="1" s="1"/>
  <c r="J1332" i="1" a="1"/>
  <c r="J1332" i="1"/>
  <c r="F1331" i="1" a="1"/>
  <c r="F1331" i="1"/>
  <c r="H1330" i="1" a="1"/>
  <c r="H1330" i="1" s="1"/>
  <c r="G1330" i="1" a="1"/>
  <c r="G1330" i="1" s="1"/>
  <c r="F1330" i="1" a="1"/>
  <c r="F1330" i="1" s="1"/>
  <c r="H1336" i="1" a="1"/>
  <c r="H1336" i="1"/>
  <c r="F1337" i="1" a="1"/>
  <c r="F1337" i="1" s="1"/>
  <c r="F1336" i="1" a="1"/>
  <c r="F1336" i="1" s="1"/>
  <c r="F1335" i="1" a="1"/>
  <c r="F1335" i="1"/>
  <c r="K1333" i="1" a="1"/>
  <c r="K1333" i="1" s="1"/>
  <c r="F1338" i="1" a="1"/>
  <c r="F1338" i="1"/>
  <c r="J1336" i="1" a="1"/>
  <c r="J1336" i="1"/>
  <c r="K1337" i="1" a="1"/>
  <c r="K1337" i="1" s="1"/>
  <c r="J1334" i="1" a="1"/>
  <c r="J1334" i="1"/>
  <c r="K1335" i="1" a="1"/>
  <c r="K1335" i="1"/>
  <c r="I1335" i="1" a="1"/>
  <c r="I1335" i="1" s="1"/>
  <c r="H1331" i="1" a="1"/>
  <c r="H1331" i="1" s="1"/>
  <c r="K1331" i="1" a="1"/>
  <c r="K1331" i="1" s="1"/>
  <c r="G1333" i="1" a="1"/>
  <c r="G1333" i="1" s="1"/>
  <c r="G1332" i="1" a="1"/>
  <c r="G1332" i="1" s="1"/>
  <c r="J1333" i="1" a="1"/>
  <c r="J1333" i="1" s="1"/>
  <c r="I1331" i="1" a="1"/>
  <c r="I1331" i="1"/>
  <c r="J1331" i="1" a="1"/>
  <c r="J1331" i="1" s="1"/>
  <c r="F1332" i="1" a="1"/>
  <c r="F1332" i="1"/>
  <c r="J1337" i="1" a="1"/>
  <c r="J1337" i="1" s="1"/>
  <c r="G1337" i="1" a="1"/>
  <c r="G1337" i="1"/>
  <c r="G1334" i="1" a="1"/>
  <c r="G1334" i="1"/>
  <c r="G1331" i="1" a="1"/>
  <c r="G1331" i="1"/>
  <c r="I1330" i="1" a="1"/>
  <c r="I1330" i="1" s="1"/>
  <c r="K1336" i="1" a="1"/>
  <c r="K1336" i="1" s="1"/>
  <c r="H1333" i="1" a="1"/>
  <c r="H1333" i="1" s="1"/>
  <c r="F1333" i="1" a="1"/>
  <c r="F1333" i="1"/>
  <c r="I1315" i="1" a="1"/>
  <c r="I1315" i="1" s="1"/>
  <c r="F1324" i="1" a="1"/>
  <c r="F1324" i="1" s="1"/>
  <c r="F1319" i="1" a="1"/>
  <c r="F1319" i="1"/>
  <c r="I1317" i="1" a="1"/>
  <c r="I1317" i="1" s="1"/>
  <c r="J1316" i="1" a="1"/>
  <c r="J1316" i="1" s="1"/>
  <c r="H1318" i="1" a="1"/>
  <c r="H1318" i="1" s="1"/>
  <c r="F1321" i="1" a="1"/>
  <c r="F1321" i="1"/>
  <c r="G1317" i="1" a="1"/>
  <c r="G1317" i="1"/>
  <c r="G1323" i="1" a="1"/>
  <c r="G1323" i="1"/>
  <c r="F1317" i="1" a="1"/>
  <c r="F1317" i="1" s="1"/>
  <c r="J1319" i="1" a="1"/>
  <c r="J1319" i="1" s="1"/>
  <c r="J1315" i="1" a="1"/>
  <c r="J1315" i="1"/>
  <c r="K1323" i="1" a="1"/>
  <c r="K1323" i="1"/>
  <c r="J1323" i="1" a="1"/>
  <c r="J1323" i="1" s="1"/>
  <c r="F1318" i="1" a="1"/>
  <c r="F1318" i="1" s="1"/>
  <c r="H1323" i="1" a="1"/>
  <c r="H1323" i="1"/>
  <c r="K1318" i="1" a="1"/>
  <c r="K1318" i="1" s="1"/>
  <c r="K1322" i="1" a="1"/>
  <c r="K1322" i="1" s="1"/>
  <c r="H1321" i="1" a="1"/>
  <c r="H1321" i="1" s="1"/>
  <c r="F1316" i="1" a="1"/>
  <c r="F1316" i="1"/>
  <c r="G1319" i="1" a="1"/>
  <c r="G1319" i="1"/>
  <c r="I1323" i="1" a="1"/>
  <c r="I1323" i="1"/>
  <c r="F1322" i="1" a="1"/>
  <c r="F1322" i="1" s="1"/>
  <c r="G1324" i="1" a="1"/>
  <c r="G1324" i="1" s="1"/>
  <c r="K1321" i="1" a="1"/>
  <c r="K1321" i="1"/>
  <c r="K1316" i="1" a="1"/>
  <c r="K1316" i="1"/>
  <c r="G1318" i="1" a="1"/>
  <c r="G1318" i="1" s="1"/>
  <c r="H1317" i="1" a="1"/>
  <c r="H1317" i="1" s="1"/>
  <c r="H1316" i="1" a="1"/>
  <c r="H1316" i="1" s="1"/>
  <c r="K1324" i="1" a="1"/>
  <c r="K1324" i="1" s="1"/>
  <c r="I1322" i="1" a="1"/>
  <c r="I1322" i="1" s="1"/>
  <c r="J1324" i="1" a="1"/>
  <c r="J1324" i="1" s="1"/>
  <c r="F1323" i="1" a="1"/>
  <c r="F1323" i="1"/>
  <c r="G1321" i="1" a="1"/>
  <c r="G1321" i="1"/>
  <c r="I1318" i="1" a="1"/>
  <c r="I1318" i="1" s="1"/>
  <c r="I1324" i="1" a="1"/>
  <c r="I1324" i="1"/>
  <c r="H1324" i="1" a="1"/>
  <c r="H1324" i="1" s="1"/>
  <c r="H1322" i="1" a="1"/>
  <c r="H1322" i="1"/>
  <c r="I1321" i="1" a="1"/>
  <c r="I1321" i="1"/>
  <c r="G1316" i="1" a="1"/>
  <c r="G1316" i="1" s="1"/>
  <c r="K1317" i="1" a="1"/>
  <c r="K1317" i="1" s="1"/>
  <c r="J1321" i="1" a="1"/>
  <c r="J1321" i="1"/>
  <c r="G1315" i="1" a="1"/>
  <c r="G1315" i="1" s="1"/>
  <c r="J1322" i="1" a="1"/>
  <c r="J1322" i="1" s="1"/>
  <c r="K1319" i="1" a="1"/>
  <c r="K1319" i="1" s="1"/>
  <c r="K1315" i="1" a="1"/>
  <c r="K1315" i="1"/>
  <c r="G1322" i="1" a="1"/>
  <c r="G1322" i="1" s="1"/>
  <c r="J1318" i="1" a="1"/>
  <c r="J1318" i="1" s="1"/>
  <c r="F1315" i="1" a="1"/>
  <c r="F1315" i="1"/>
  <c r="I1316" i="1" a="1"/>
  <c r="I1316" i="1" s="1"/>
  <c r="I1319" i="1" a="1"/>
  <c r="I1319" i="1"/>
  <c r="H1319" i="1" a="1"/>
  <c r="H1319" i="1"/>
  <c r="J1317" i="1" a="1"/>
  <c r="J1317" i="1" s="1"/>
  <c r="H1315" i="1" a="1"/>
  <c r="H1315" i="1"/>
  <c r="I1261" i="1" a="1"/>
  <c r="I1261" i="1"/>
  <c r="H1261" i="1" a="1"/>
  <c r="H1261" i="1" s="1"/>
  <c r="J1260" i="1" a="1"/>
  <c r="J1260" i="1" s="1"/>
  <c r="I1260" i="1" a="1"/>
  <c r="I1260" i="1" s="1"/>
  <c r="J1257" i="1" a="1"/>
  <c r="J1257" i="1" s="1"/>
  <c r="I1259" i="1" a="1"/>
  <c r="I1259" i="1" s="1"/>
  <c r="F1254" i="1" a="1"/>
  <c r="F1254" i="1" s="1"/>
  <c r="G1255" i="1" a="1"/>
  <c r="G1255" i="1"/>
  <c r="K1258" i="1" a="1"/>
  <c r="K1258" i="1" s="1"/>
  <c r="G1256" i="1" a="1"/>
  <c r="G1256" i="1"/>
  <c r="J1259" i="1" a="1"/>
  <c r="J1259" i="1" s="1"/>
  <c r="F1261" i="1" a="1"/>
  <c r="F1261" i="1"/>
  <c r="F1256" i="1" a="1"/>
  <c r="F1256" i="1"/>
  <c r="K1260" i="1" a="1"/>
  <c r="K1260" i="1"/>
  <c r="F1258" i="1" a="1"/>
  <c r="F1258" i="1" s="1"/>
  <c r="H1258" i="1" a="1"/>
  <c r="H1258" i="1" s="1"/>
  <c r="F1257" i="1" a="1"/>
  <c r="F1257" i="1" s="1"/>
  <c r="J1255" i="1" a="1"/>
  <c r="J1255" i="1"/>
  <c r="H1256" i="1" a="1"/>
  <c r="H1256" i="1" s="1"/>
  <c r="F1255" i="1" a="1"/>
  <c r="F1255" i="1" s="1"/>
  <c r="K1254" i="1" a="1"/>
  <c r="K1254" i="1"/>
  <c r="I1256" i="1" a="1"/>
  <c r="I1256" i="1" s="1"/>
  <c r="J1256" i="1" a="1"/>
  <c r="J1256" i="1" s="1"/>
  <c r="J1261" i="1" a="1"/>
  <c r="J1261" i="1" s="1"/>
  <c r="I1258" i="1" a="1"/>
  <c r="I1258" i="1"/>
  <c r="K1261" i="1" a="1"/>
  <c r="K1261" i="1"/>
  <c r="G1261" i="1" a="1"/>
  <c r="G1261" i="1"/>
  <c r="G1254" i="1" a="1"/>
  <c r="G1254" i="1" s="1"/>
  <c r="G1257" i="1" a="1"/>
  <c r="G1257" i="1" s="1"/>
  <c r="H1254" i="1" a="1"/>
  <c r="H1254" i="1"/>
  <c r="I1257" i="1" a="1"/>
  <c r="I1257" i="1"/>
  <c r="J1258" i="1" a="1"/>
  <c r="J1258" i="1" s="1"/>
  <c r="F1259" i="1" a="1"/>
  <c r="F1259" i="1" s="1"/>
  <c r="I1254" i="1" a="1"/>
  <c r="I1254" i="1"/>
  <c r="K1257" i="1" a="1"/>
  <c r="K1257" i="1" s="1"/>
  <c r="K1253" i="1" a="1"/>
  <c r="K1253" i="1" s="1"/>
  <c r="J1253" i="1" a="1"/>
  <c r="J1253" i="1" s="1"/>
  <c r="G1259" i="1" a="1"/>
  <c r="G1259" i="1"/>
  <c r="H1260" i="1" a="1"/>
  <c r="H1260" i="1"/>
  <c r="G1258" i="1" a="1"/>
  <c r="G1258" i="1"/>
  <c r="J1254" i="1" a="1"/>
  <c r="J1254" i="1" s="1"/>
  <c r="H1255" i="1" a="1"/>
  <c r="H1255" i="1" s="1"/>
  <c r="G1260" i="1" a="1"/>
  <c r="G1260" i="1"/>
  <c r="K1255" i="1" a="1"/>
  <c r="K1255" i="1"/>
  <c r="K1259" i="1" a="1"/>
  <c r="K1259" i="1" s="1"/>
  <c r="H1257" i="1" a="1"/>
  <c r="H1257" i="1" s="1"/>
  <c r="F1260" i="1" a="1"/>
  <c r="F1260" i="1" s="1"/>
  <c r="K1256" i="1" a="1"/>
  <c r="K1256" i="1" s="1"/>
  <c r="H1259" i="1" a="1"/>
  <c r="H1259" i="1" s="1"/>
  <c r="I1255" i="1" a="1"/>
  <c r="I1255" i="1" s="1"/>
  <c r="J1246" i="1" a="1"/>
  <c r="J1246" i="1"/>
  <c r="H1248" i="1" a="1"/>
  <c r="H1248" i="1"/>
  <c r="F1248" i="1" a="1"/>
  <c r="F1248" i="1" s="1"/>
  <c r="H1246" i="1" a="1"/>
  <c r="H1246" i="1"/>
  <c r="F1246" i="1" a="1"/>
  <c r="F1246" i="1" s="1"/>
  <c r="K1245" i="1" a="1"/>
  <c r="K1245" i="1"/>
  <c r="G1244" i="1" a="1"/>
  <c r="G1244" i="1"/>
  <c r="G1243" i="1" a="1"/>
  <c r="G1243" i="1" s="1"/>
  <c r="G1251" i="1" a="1"/>
  <c r="G1251" i="1" s="1"/>
  <c r="F1251" i="1" a="1"/>
  <c r="F1251" i="1"/>
  <c r="I1245" i="1" a="1"/>
  <c r="I1245" i="1" s="1"/>
  <c r="J1250" i="1" a="1"/>
  <c r="J1250" i="1" s="1"/>
  <c r="G1250" i="1" a="1"/>
  <c r="G1250" i="1" s="1"/>
  <c r="H1244" i="1" a="1"/>
  <c r="H1244" i="1"/>
  <c r="F1250" i="1" a="1"/>
  <c r="F1250" i="1" s="1"/>
  <c r="J1249" i="1" a="1"/>
  <c r="J1249" i="1" s="1"/>
  <c r="F1245" i="1" a="1"/>
  <c r="F1245" i="1"/>
  <c r="H1247" i="1" a="1"/>
  <c r="H1247" i="1" s="1"/>
  <c r="F1247" i="1" a="1"/>
  <c r="F1247" i="1"/>
  <c r="G1245" i="1" a="1"/>
  <c r="G1245" i="1"/>
  <c r="K1244" i="1" a="1"/>
  <c r="K1244" i="1" s="1"/>
  <c r="K1249" i="1" a="1"/>
  <c r="K1249" i="1"/>
  <c r="F1243" i="1" a="1"/>
  <c r="F1243" i="1"/>
  <c r="J1248" i="1" a="1"/>
  <c r="J1248" i="1" s="1"/>
  <c r="G1248" i="1" a="1"/>
  <c r="G1248" i="1" s="1"/>
  <c r="I1248" i="1" a="1"/>
  <c r="I1248" i="1" s="1"/>
  <c r="G1247" i="1" a="1"/>
  <c r="G1247" i="1" s="1"/>
  <c r="K1243" i="1" a="1"/>
  <c r="K1243" i="1" s="1"/>
  <c r="F1249" i="1" a="1"/>
  <c r="F1249" i="1" s="1"/>
  <c r="H1245" i="1" a="1"/>
  <c r="H1245" i="1"/>
  <c r="I1253" i="1" a="1"/>
  <c r="I1253" i="1" s="1"/>
  <c r="K1252" i="1" a="1"/>
  <c r="K1252" i="1"/>
  <c r="H1249" i="1" a="1"/>
  <c r="H1249" i="1" s="1"/>
  <c r="I1252" i="1" a="1"/>
  <c r="I1252" i="1"/>
  <c r="I1249" i="1" a="1"/>
  <c r="I1249" i="1"/>
  <c r="J1244" i="1" a="1"/>
  <c r="J1244" i="1"/>
  <c r="I1247" i="1" a="1"/>
  <c r="I1247" i="1" s="1"/>
  <c r="G1246" i="1" a="1"/>
  <c r="G1246" i="1" s="1"/>
  <c r="H1253" i="1" a="1"/>
  <c r="H1253" i="1" s="1"/>
  <c r="I1246" i="1" a="1"/>
  <c r="I1246" i="1"/>
  <c r="J1247" i="1" a="1"/>
  <c r="J1247" i="1" s="1"/>
  <c r="J1245" i="1" a="1"/>
  <c r="J1245" i="1" s="1"/>
  <c r="G1253" i="1" a="1"/>
  <c r="G1253" i="1"/>
  <c r="H1252" i="1" a="1"/>
  <c r="H1252" i="1" s="1"/>
  <c r="F1252" i="1" a="1"/>
  <c r="F1252" i="1" s="1"/>
  <c r="F1253" i="1" a="1"/>
  <c r="F1253" i="1" s="1"/>
  <c r="J1252" i="1" a="1"/>
  <c r="J1252" i="1"/>
  <c r="G1252" i="1" a="1"/>
  <c r="G1252" i="1"/>
  <c r="K1246" i="1" a="1"/>
  <c r="K1246" i="1"/>
  <c r="K1251" i="1" a="1"/>
  <c r="K1251" i="1" s="1"/>
  <c r="J1251" i="1" a="1"/>
  <c r="J1251" i="1" s="1"/>
  <c r="I1251" i="1" a="1"/>
  <c r="I1251" i="1"/>
  <c r="K1247" i="1" a="1"/>
  <c r="K1247" i="1"/>
  <c r="H1250" i="1" a="1"/>
  <c r="H1250" i="1" s="1"/>
  <c r="I1243" i="1" a="1"/>
  <c r="I1243" i="1" s="1"/>
  <c r="H1251" i="1" a="1"/>
  <c r="H1251" i="1"/>
  <c r="K1250" i="1" a="1"/>
  <c r="K1250" i="1" s="1"/>
  <c r="I1244" i="1" a="1"/>
  <c r="I1244" i="1" s="1"/>
  <c r="J1243" i="1" a="1"/>
  <c r="J1243" i="1" s="1"/>
  <c r="H1243" i="1" a="1"/>
  <c r="H1243" i="1"/>
  <c r="G1249" i="1" a="1"/>
  <c r="G1249" i="1"/>
  <c r="I1250" i="1" a="1"/>
  <c r="I1250" i="1"/>
  <c r="K1248" i="1" a="1"/>
  <c r="K1248" i="1" s="1"/>
  <c r="F1244" i="1" a="1"/>
  <c r="F1244" i="1" s="1"/>
  <c r="F1242" i="1" a="1"/>
  <c r="F1242" i="1"/>
  <c r="K1241" i="1" a="1"/>
  <c r="K1241" i="1"/>
  <c r="J1241" i="1" a="1"/>
  <c r="J1241" i="1" s="1"/>
  <c r="G1241" i="1" a="1"/>
  <c r="G1241" i="1" s="1"/>
  <c r="F1236" i="1" a="1"/>
  <c r="F1236" i="1" s="1"/>
  <c r="I1235" i="1" a="1"/>
  <c r="I1235" i="1" s="1"/>
  <c r="F1238" i="1" a="1"/>
  <c r="F1238" i="1" s="1"/>
  <c r="H1232" i="1" a="1"/>
  <c r="H1232" i="1" s="1"/>
  <c r="G1239" i="1" a="1"/>
  <c r="G1239" i="1"/>
  <c r="I1236" i="1" a="1"/>
  <c r="I1236" i="1"/>
  <c r="G1237" i="1" a="1"/>
  <c r="G1237" i="1" s="1"/>
  <c r="K1238" i="1" a="1"/>
  <c r="K1238" i="1"/>
  <c r="F1233" i="1" a="1"/>
  <c r="F1233" i="1" s="1"/>
  <c r="I1232" i="1" a="1"/>
  <c r="I1232" i="1"/>
  <c r="J1240" i="1" a="1"/>
  <c r="J1240" i="1"/>
  <c r="J1237" i="1" a="1"/>
  <c r="J1237" i="1" s="1"/>
  <c r="G1240" i="1" a="1"/>
  <c r="G1240" i="1" s="1"/>
  <c r="K1239" i="1" a="1"/>
  <c r="K1239" i="1"/>
  <c r="K1236" i="1" a="1"/>
  <c r="K1236" i="1" s="1"/>
  <c r="K1234" i="1" a="1"/>
  <c r="K1234" i="1" s="1"/>
  <c r="K1233" i="1" a="1"/>
  <c r="K1233" i="1" s="1"/>
  <c r="J1239" i="1" a="1"/>
  <c r="J1239" i="1"/>
  <c r="I1237" i="1" a="1"/>
  <c r="I1237" i="1" s="1"/>
  <c r="F1234" i="1" a="1"/>
  <c r="F1234" i="1" s="1"/>
  <c r="F1241" i="1" a="1"/>
  <c r="F1241" i="1"/>
  <c r="I1240" i="1" a="1"/>
  <c r="I1240" i="1" s="1"/>
  <c r="H1233" i="1" a="1"/>
  <c r="H1233" i="1"/>
  <c r="K1237" i="1" a="1"/>
  <c r="K1237" i="1"/>
  <c r="J1235" i="1" a="1"/>
  <c r="J1235" i="1" s="1"/>
  <c r="H1234" i="1" a="1"/>
  <c r="H1234" i="1"/>
  <c r="G1236" i="1" a="1"/>
  <c r="G1236" i="1"/>
  <c r="H1238" i="1" a="1"/>
  <c r="H1238" i="1" s="1"/>
  <c r="F1240" i="1" a="1"/>
  <c r="F1240" i="1" s="1"/>
  <c r="J1238" i="1" a="1"/>
  <c r="J1238" i="1" s="1"/>
  <c r="H1237" i="1" a="1"/>
  <c r="H1237" i="1" s="1"/>
  <c r="F1237" i="1" a="1"/>
  <c r="F1237" i="1" s="1"/>
  <c r="H1239" i="1" a="1"/>
  <c r="H1239" i="1" s="1"/>
  <c r="J1233" i="1" a="1"/>
  <c r="J1233" i="1"/>
  <c r="I1242" i="1" a="1"/>
  <c r="I1242" i="1" s="1"/>
  <c r="K1242" i="1" a="1"/>
  <c r="K1242" i="1"/>
  <c r="J1242" i="1" a="1"/>
  <c r="J1242" i="1" s="1"/>
  <c r="I1241" i="1" a="1"/>
  <c r="I1241" i="1"/>
  <c r="F1235" i="1" a="1"/>
  <c r="F1235" i="1"/>
  <c r="H1242" i="1" a="1"/>
  <c r="H1242" i="1"/>
  <c r="G1233" i="1" a="1"/>
  <c r="G1233" i="1" s="1"/>
  <c r="H1236" i="1" a="1"/>
  <c r="H1236" i="1" s="1"/>
  <c r="G1234" i="1" a="1"/>
  <c r="G1234" i="1" s="1"/>
  <c r="H1235" i="1" a="1"/>
  <c r="H1235" i="1"/>
  <c r="K1240" i="1" a="1"/>
  <c r="K1240" i="1" s="1"/>
  <c r="H1240" i="1" a="1"/>
  <c r="H1240" i="1" s="1"/>
  <c r="G1238" i="1" a="1"/>
  <c r="G1238" i="1"/>
  <c r="J1234" i="1" a="1"/>
  <c r="J1234" i="1" s="1"/>
  <c r="K1232" i="1" a="1"/>
  <c r="K1232" i="1" s="1"/>
  <c r="J1236" i="1" a="1"/>
  <c r="J1236" i="1" s="1"/>
  <c r="I1238" i="1" a="1"/>
  <c r="I1238" i="1"/>
  <c r="I1233" i="1" a="1"/>
  <c r="I1233" i="1"/>
  <c r="I1239" i="1" a="1"/>
  <c r="I1239" i="1"/>
  <c r="H1241" i="1" a="1"/>
  <c r="H1241" i="1" s="1"/>
  <c r="J1232" i="1" a="1"/>
  <c r="J1232" i="1" s="1"/>
  <c r="I1234" i="1" a="1"/>
  <c r="I1234" i="1"/>
  <c r="G1242" i="1" a="1"/>
  <c r="G1242" i="1"/>
  <c r="F1239" i="1" a="1"/>
  <c r="F1239" i="1" s="1"/>
  <c r="K1235" i="1" a="1"/>
  <c r="K1235" i="1" s="1"/>
  <c r="G1235" i="1" a="1"/>
  <c r="G1235" i="1"/>
  <c r="K1224" i="1" a="1"/>
  <c r="K1224" i="1" s="1"/>
  <c r="K1230" i="1" a="1"/>
  <c r="K1230" i="1" s="1"/>
  <c r="J1230" i="1" a="1"/>
  <c r="J1230" i="1" s="1"/>
  <c r="H1230" i="1" a="1"/>
  <c r="H1230" i="1"/>
  <c r="K1227" i="1" a="1"/>
  <c r="K1227" i="1"/>
  <c r="F1226" i="1" a="1"/>
  <c r="F1226" i="1"/>
  <c r="J1224" i="1" a="1"/>
  <c r="J1224" i="1" s="1"/>
  <c r="H1224" i="1" a="1"/>
  <c r="H1224" i="1" s="1"/>
  <c r="K1222" i="1" a="1"/>
  <c r="K1222" i="1"/>
  <c r="F1230" i="1" a="1"/>
  <c r="F1230" i="1"/>
  <c r="H1222" i="1" a="1"/>
  <c r="H1222" i="1" s="1"/>
  <c r="K1225" i="1" a="1"/>
  <c r="K1225" i="1" s="1"/>
  <c r="I1230" i="1" a="1"/>
  <c r="I1230" i="1" s="1"/>
  <c r="I1222" i="1" a="1"/>
  <c r="I1222" i="1" s="1"/>
  <c r="J1229" i="1" a="1"/>
  <c r="J1229" i="1" s="1"/>
  <c r="H1228" i="1" a="1"/>
  <c r="H1228" i="1" s="1"/>
  <c r="F1229" i="1" a="1"/>
  <c r="F1229" i="1"/>
  <c r="K1228" i="1" a="1"/>
  <c r="K1228" i="1"/>
  <c r="K1223" i="1" a="1"/>
  <c r="K1223" i="1" s="1"/>
  <c r="I1224" i="1" a="1"/>
  <c r="I1224" i="1"/>
  <c r="I1223" i="1" a="1"/>
  <c r="I1223" i="1" s="1"/>
  <c r="I1229" i="1" a="1"/>
  <c r="I1229" i="1"/>
  <c r="J1222" i="1" a="1"/>
  <c r="J1222" i="1"/>
  <c r="J1228" i="1" a="1"/>
  <c r="J1228" i="1" s="1"/>
  <c r="F1228" i="1" a="1"/>
  <c r="F1228" i="1" s="1"/>
  <c r="G1224" i="1" a="1"/>
  <c r="G1224" i="1"/>
  <c r="I1228" i="1" a="1"/>
  <c r="I1228" i="1" s="1"/>
  <c r="G1228" i="1" a="1"/>
  <c r="G1228" i="1" s="1"/>
  <c r="F1227" i="1" a="1"/>
  <c r="F1227" i="1" s="1"/>
  <c r="F1224" i="1" a="1"/>
  <c r="F1224" i="1"/>
  <c r="J1226" i="1" a="1"/>
  <c r="J1226" i="1" s="1"/>
  <c r="H1226" i="1" a="1"/>
  <c r="H1226" i="1" s="1"/>
  <c r="H1225" i="1" a="1"/>
  <c r="H1225" i="1"/>
  <c r="J1223" i="1" a="1"/>
  <c r="J1223" i="1" s="1"/>
  <c r="G1225" i="1" a="1"/>
  <c r="G1225" i="1"/>
  <c r="H1223" i="1" a="1"/>
  <c r="H1223" i="1"/>
  <c r="G1222" i="1" a="1"/>
  <c r="G1222" i="1" s="1"/>
  <c r="G1232" i="1" a="1"/>
  <c r="G1232" i="1"/>
  <c r="F1232" i="1" a="1"/>
  <c r="F1232" i="1"/>
  <c r="K1231" i="1" a="1"/>
  <c r="K1231" i="1" s="1"/>
  <c r="G1229" i="1" a="1"/>
  <c r="G1229" i="1" s="1"/>
  <c r="H1227" i="1" a="1"/>
  <c r="H1227" i="1" s="1"/>
  <c r="I1231" i="1" a="1"/>
  <c r="I1231" i="1" s="1"/>
  <c r="I1225" i="1" a="1"/>
  <c r="I1225" i="1" s="1"/>
  <c r="G1230" i="1" a="1"/>
  <c r="G1230" i="1" s="1"/>
  <c r="H1229" i="1" a="1"/>
  <c r="H1229" i="1"/>
  <c r="J1227" i="1" a="1"/>
  <c r="J1227" i="1" s="1"/>
  <c r="F1225" i="1" a="1"/>
  <c r="F1225" i="1"/>
  <c r="G1223" i="1" a="1"/>
  <c r="G1223" i="1" s="1"/>
  <c r="G1226" i="1" a="1"/>
  <c r="G1226" i="1"/>
  <c r="J1225" i="1" a="1"/>
  <c r="J1225" i="1"/>
  <c r="F1222" i="1" a="1"/>
  <c r="F1222" i="1"/>
  <c r="K1221" i="1" a="1"/>
  <c r="K1221" i="1" s="1"/>
  <c r="I1226" i="1" a="1"/>
  <c r="I1226" i="1" s="1"/>
  <c r="F1223" i="1" a="1"/>
  <c r="F1223" i="1" s="1"/>
  <c r="G1227" i="1" a="1"/>
  <c r="G1227" i="1"/>
  <c r="H1231" i="1" a="1"/>
  <c r="H1231" i="1" s="1"/>
  <c r="K1229" i="1" a="1"/>
  <c r="K1229" i="1" s="1"/>
  <c r="K1226" i="1" a="1"/>
  <c r="K1226" i="1"/>
  <c r="J1221" i="1" a="1"/>
  <c r="J1221" i="1" s="1"/>
  <c r="J1231" i="1" a="1"/>
  <c r="J1231" i="1" s="1"/>
  <c r="G1231" i="1" a="1"/>
  <c r="G1231" i="1" s="1"/>
  <c r="F1231" i="1" a="1"/>
  <c r="F1231" i="1"/>
  <c r="I1227" i="1" a="1"/>
  <c r="I1227" i="1"/>
  <c r="K1213" i="1" a="1"/>
  <c r="K1213" i="1"/>
  <c r="I1213" i="1" a="1"/>
  <c r="I1213" i="1" s="1"/>
  <c r="G1213" i="1" a="1"/>
  <c r="G1213" i="1" s="1"/>
  <c r="I1212" i="1" a="1"/>
  <c r="I1212" i="1"/>
  <c r="G1212" i="1" a="1"/>
  <c r="G1212" i="1"/>
  <c r="J1210" i="1" a="1"/>
  <c r="J1210" i="1" s="1"/>
  <c r="J1218" i="1" a="1"/>
  <c r="J1218" i="1" s="1"/>
  <c r="F1216" i="1" a="1"/>
  <c r="F1216" i="1"/>
  <c r="H1215" i="1" a="1"/>
  <c r="H1215" i="1" s="1"/>
  <c r="H1220" i="1" a="1"/>
  <c r="H1220" i="1" s="1"/>
  <c r="I1217" i="1" a="1"/>
  <c r="I1217" i="1" s="1"/>
  <c r="F1214" i="1" a="1"/>
  <c r="F1214" i="1"/>
  <c r="K1210" i="1" a="1"/>
  <c r="K1210" i="1"/>
  <c r="K1216" i="1" a="1"/>
  <c r="K1216" i="1"/>
  <c r="I1221" i="1" a="1"/>
  <c r="I1221" i="1" s="1"/>
  <c r="H1221" i="1" a="1"/>
  <c r="H1221" i="1" s="1"/>
  <c r="G1221" i="1" a="1"/>
  <c r="G1221" i="1"/>
  <c r="F1221" i="1" a="1"/>
  <c r="F1221" i="1"/>
  <c r="K1220" i="1" a="1"/>
  <c r="K1220" i="1" s="1"/>
  <c r="J1220" i="1" a="1"/>
  <c r="J1220" i="1" s="1"/>
  <c r="I1220" i="1" a="1"/>
  <c r="I1220" i="1" s="1"/>
  <c r="K1219" i="1" a="1"/>
  <c r="K1219" i="1" s="1"/>
  <c r="K1217" i="1" a="1"/>
  <c r="K1217" i="1" s="1"/>
  <c r="K1215" i="1" a="1"/>
  <c r="K1215" i="1" s="1"/>
  <c r="J1215" i="1" a="1"/>
  <c r="J1215" i="1"/>
  <c r="K1212" i="1" a="1"/>
  <c r="K1212" i="1"/>
  <c r="H1214" i="1" a="1"/>
  <c r="H1214" i="1" s="1"/>
  <c r="J1212" i="1" a="1"/>
  <c r="J1212" i="1"/>
  <c r="J1219" i="1" a="1"/>
  <c r="J1219" i="1" s="1"/>
  <c r="G1217" i="1" a="1"/>
  <c r="G1217" i="1"/>
  <c r="J1216" i="1" a="1"/>
  <c r="J1216" i="1"/>
  <c r="F1215" i="1" a="1"/>
  <c r="F1215" i="1" s="1"/>
  <c r="G1216" i="1" a="1"/>
  <c r="G1216" i="1" s="1"/>
  <c r="I1214" i="1" a="1"/>
  <c r="I1214" i="1"/>
  <c r="G1220" i="1" a="1"/>
  <c r="G1220" i="1" s="1"/>
  <c r="F1219" i="1" a="1"/>
  <c r="F1219" i="1" s="1"/>
  <c r="H1213" i="1" a="1"/>
  <c r="H1213" i="1" s="1"/>
  <c r="H1212" i="1" a="1"/>
  <c r="H1212" i="1"/>
  <c r="F1220" i="1" a="1"/>
  <c r="F1220" i="1" s="1"/>
  <c r="I1219" i="1" a="1"/>
  <c r="I1219" i="1" s="1"/>
  <c r="J1217" i="1" a="1"/>
  <c r="J1217" i="1"/>
  <c r="I1216" i="1" a="1"/>
  <c r="I1216" i="1" s="1"/>
  <c r="F1213" i="1" a="1"/>
  <c r="F1213" i="1"/>
  <c r="F1212" i="1" a="1"/>
  <c r="F1212" i="1"/>
  <c r="H1219" i="1" a="1"/>
  <c r="H1219" i="1" s="1"/>
  <c r="G1219" i="1" a="1"/>
  <c r="G1219" i="1"/>
  <c r="H1218" i="1" a="1"/>
  <c r="H1218" i="1"/>
  <c r="K1218" i="1" a="1"/>
  <c r="K1218" i="1" s="1"/>
  <c r="I1218" i="1" a="1"/>
  <c r="I1218" i="1" s="1"/>
  <c r="G1218" i="1" a="1"/>
  <c r="G1218" i="1" s="1"/>
  <c r="F1217" i="1" a="1"/>
  <c r="F1217" i="1" s="1"/>
  <c r="J1213" i="1" a="1"/>
  <c r="J1213" i="1" s="1"/>
  <c r="I1215" i="1" a="1"/>
  <c r="I1215" i="1" s="1"/>
  <c r="F1218" i="1" a="1"/>
  <c r="F1218" i="1"/>
  <c r="H1217" i="1" a="1"/>
  <c r="H1217" i="1" s="1"/>
  <c r="H1216" i="1" a="1"/>
  <c r="H1216" i="1"/>
  <c r="G1215" i="1" a="1"/>
  <c r="G1215" i="1" s="1"/>
  <c r="J1214" i="1" a="1"/>
  <c r="J1214" i="1"/>
  <c r="K1214" i="1" a="1"/>
  <c r="K1214" i="1"/>
  <c r="G1214" i="1" a="1"/>
  <c r="G1214" i="1"/>
  <c r="G1209" i="1" a="1"/>
  <c r="G1209" i="1" s="1"/>
  <c r="I1210" i="1" a="1"/>
  <c r="I1210" i="1" s="1"/>
  <c r="H1210" i="1" a="1"/>
  <c r="H1210" i="1" s="1"/>
  <c r="H1209" i="1" a="1"/>
  <c r="H1209" i="1"/>
  <c r="G1198" i="1" a="1"/>
  <c r="G1198" i="1" s="1"/>
  <c r="G1197" i="1" a="1"/>
  <c r="G1197" i="1" s="1"/>
  <c r="J1200" i="1" a="1"/>
  <c r="J1200" i="1"/>
  <c r="H1198" i="1" a="1"/>
  <c r="H1198" i="1" s="1"/>
  <c r="I1208" i="1" a="1"/>
  <c r="I1208" i="1" s="1"/>
  <c r="K1209" i="1" a="1"/>
  <c r="K1209" i="1" s="1"/>
  <c r="I1206" i="1" a="1"/>
  <c r="I1206" i="1"/>
  <c r="I1197" i="1" a="1"/>
  <c r="I1197" i="1"/>
  <c r="F1208" i="1" a="1"/>
  <c r="F1208" i="1"/>
  <c r="K1200" i="1" a="1"/>
  <c r="K1200" i="1" s="1"/>
  <c r="F1200" i="1" a="1"/>
  <c r="F1200" i="1" s="1"/>
  <c r="J1209" i="1" a="1"/>
  <c r="J1209" i="1"/>
  <c r="I1209" i="1" a="1"/>
  <c r="I1209" i="1"/>
  <c r="K1208" i="1" a="1"/>
  <c r="K1208" i="1" s="1"/>
  <c r="H1207" i="1" a="1"/>
  <c r="H1207" i="1" s="1"/>
  <c r="I1199" i="1" a="1"/>
  <c r="I1199" i="1"/>
  <c r="J1208" i="1" a="1"/>
  <c r="J1208" i="1" s="1"/>
  <c r="J1207" i="1" a="1"/>
  <c r="J1207" i="1" s="1"/>
  <c r="I1198" i="1" a="1"/>
  <c r="I1198" i="1" s="1"/>
  <c r="F1198" i="1" a="1"/>
  <c r="F1198" i="1"/>
  <c r="K1206" i="1" a="1"/>
  <c r="K1206" i="1"/>
  <c r="F1199" i="1" a="1"/>
  <c r="F1199" i="1"/>
  <c r="K1197" i="1" a="1"/>
  <c r="K1197" i="1" s="1"/>
  <c r="J1206" i="1" a="1"/>
  <c r="J1206" i="1" s="1"/>
  <c r="J1197" i="1" a="1"/>
  <c r="J1197" i="1"/>
  <c r="F1206" i="1" a="1"/>
  <c r="F1206" i="1"/>
  <c r="K1207" i="1" a="1"/>
  <c r="K1207" i="1" s="1"/>
  <c r="K1199" i="1" a="1"/>
  <c r="K1199" i="1" s="1"/>
  <c r="G1210" i="1" a="1"/>
  <c r="G1210" i="1" s="1"/>
  <c r="H1208" i="1" a="1"/>
  <c r="H1208" i="1" s="1"/>
  <c r="F1207" i="1" a="1"/>
  <c r="F1207" i="1" s="1"/>
  <c r="G1206" i="1" a="1"/>
  <c r="G1206" i="1" s="1"/>
  <c r="H1199" i="1" a="1"/>
  <c r="H1199" i="1"/>
  <c r="J1199" i="1" a="1"/>
  <c r="J1199" i="1"/>
  <c r="H1200" i="1" a="1"/>
  <c r="H1200" i="1" s="1"/>
  <c r="J1198" i="1" a="1"/>
  <c r="J1198" i="1"/>
  <c r="F1210" i="1" a="1"/>
  <c r="F1210" i="1" s="1"/>
  <c r="G1207" i="1" a="1"/>
  <c r="G1207" i="1"/>
  <c r="H1206" i="1" a="1"/>
  <c r="H1206" i="1"/>
  <c r="H1197" i="1" a="1"/>
  <c r="H1197" i="1" s="1"/>
  <c r="F1209" i="1" a="1"/>
  <c r="F1209" i="1" s="1"/>
  <c r="G1208" i="1" a="1"/>
  <c r="G1208" i="1"/>
  <c r="I1207" i="1" a="1"/>
  <c r="I1207" i="1" s="1"/>
  <c r="I1200" i="1" a="1"/>
  <c r="I1200" i="1" s="1"/>
  <c r="G1200" i="1" a="1"/>
  <c r="G1200" i="1" s="1"/>
  <c r="G1199" i="1" a="1"/>
  <c r="G1199" i="1"/>
  <c r="K1198" i="1" a="1"/>
  <c r="K1198" i="1" s="1"/>
  <c r="J1192" i="1" a="1"/>
  <c r="J1192" i="1" s="1"/>
  <c r="K1188" i="1" a="1"/>
  <c r="K1188" i="1"/>
  <c r="I1188" i="1" a="1"/>
  <c r="I1188" i="1" s="1"/>
  <c r="H1187" i="1" a="1"/>
  <c r="H1187" i="1"/>
  <c r="J1186" i="1" a="1"/>
  <c r="J1186" i="1"/>
  <c r="F1187" i="1" a="1"/>
  <c r="F1187" i="1" s="1"/>
  <c r="F1193" i="1" a="1"/>
  <c r="F1193" i="1"/>
  <c r="J1190" i="1" a="1"/>
  <c r="J1190" i="1"/>
  <c r="I1192" i="1" a="1"/>
  <c r="I1192" i="1" s="1"/>
  <c r="F1197" i="1" a="1"/>
  <c r="F1197" i="1" s="1"/>
  <c r="K1196" i="1" a="1"/>
  <c r="K1196" i="1" s="1"/>
  <c r="J1196" i="1" a="1"/>
  <c r="J1196" i="1" s="1"/>
  <c r="J1193" i="1" a="1"/>
  <c r="J1193" i="1" s="1"/>
  <c r="K1193" i="1" a="1"/>
  <c r="K1193" i="1" s="1"/>
  <c r="F1196" i="1" a="1"/>
  <c r="F1196" i="1"/>
  <c r="I1196" i="1" a="1"/>
  <c r="I1196" i="1" s="1"/>
  <c r="J1187" i="1" a="1"/>
  <c r="J1187" i="1"/>
  <c r="G1192" i="1" a="1"/>
  <c r="G1192" i="1" s="1"/>
  <c r="H1193" i="1" a="1"/>
  <c r="H1193" i="1"/>
  <c r="I1187" i="1" a="1"/>
  <c r="I1187" i="1"/>
  <c r="H1192" i="1" a="1"/>
  <c r="H1192" i="1"/>
  <c r="F1191" i="1" a="1"/>
  <c r="F1191" i="1" s="1"/>
  <c r="J1189" i="1" a="1"/>
  <c r="J1189" i="1" s="1"/>
  <c r="G1193" i="1" a="1"/>
  <c r="G1193" i="1" s="1"/>
  <c r="G1188" i="1" a="1"/>
  <c r="G1188" i="1"/>
  <c r="I1186" i="1" a="1"/>
  <c r="I1186" i="1" s="1"/>
  <c r="K1187" i="1" a="1"/>
  <c r="K1187" i="1" s="1"/>
  <c r="H1196" i="1" a="1"/>
  <c r="H1196" i="1"/>
  <c r="J1195" i="1" a="1"/>
  <c r="J1195" i="1" s="1"/>
  <c r="J1194" i="1" a="1"/>
  <c r="J1194" i="1" s="1"/>
  <c r="K1191" i="1" a="1"/>
  <c r="K1191" i="1" s="1"/>
  <c r="H1188" i="1" a="1"/>
  <c r="H1188" i="1"/>
  <c r="G1190" i="1" a="1"/>
  <c r="G1190" i="1"/>
  <c r="H1191" i="1" a="1"/>
  <c r="H1191" i="1"/>
  <c r="F1190" i="1" a="1"/>
  <c r="F1190" i="1" s="1"/>
  <c r="G1194" i="1" a="1"/>
  <c r="G1194" i="1" s="1"/>
  <c r="I1191" i="1" a="1"/>
  <c r="I1191" i="1"/>
  <c r="I1190" i="1" a="1"/>
  <c r="I1190" i="1"/>
  <c r="J1188" i="1" a="1"/>
  <c r="J1188" i="1" s="1"/>
  <c r="G1187" i="1" a="1"/>
  <c r="G1187" i="1" s="1"/>
  <c r="G1196" i="1" a="1"/>
  <c r="G1196" i="1"/>
  <c r="J1191" i="1" a="1"/>
  <c r="J1191" i="1" s="1"/>
  <c r="K1195" i="1" a="1"/>
  <c r="K1195" i="1" s="1"/>
  <c r="H1190" i="1" a="1"/>
  <c r="H1190" i="1" s="1"/>
  <c r="I1195" i="1" a="1"/>
  <c r="I1195" i="1"/>
  <c r="G1191" i="1" a="1"/>
  <c r="G1191" i="1"/>
  <c r="H1195" i="1" a="1"/>
  <c r="H1195" i="1"/>
  <c r="F1189" i="1" a="1"/>
  <c r="F1189" i="1" s="1"/>
  <c r="G1195" i="1" a="1"/>
  <c r="G1195" i="1" s="1"/>
  <c r="K1192" i="1" a="1"/>
  <c r="K1192" i="1"/>
  <c r="F1188" i="1" a="1"/>
  <c r="F1188" i="1"/>
  <c r="I1194" i="1" a="1"/>
  <c r="I1194" i="1" s="1"/>
  <c r="K1190" i="1" a="1"/>
  <c r="K1190" i="1" s="1"/>
  <c r="K1186" i="1" a="1"/>
  <c r="K1186" i="1" s="1"/>
  <c r="K1194" i="1" a="1"/>
  <c r="K1194" i="1" s="1"/>
  <c r="F1192" i="1" a="1"/>
  <c r="F1192" i="1" s="1"/>
  <c r="F1195" i="1" a="1"/>
  <c r="F1195" i="1" s="1"/>
  <c r="I1189" i="1" a="1"/>
  <c r="I1189" i="1"/>
  <c r="F1194" i="1" a="1"/>
  <c r="F1194" i="1"/>
  <c r="H1194" i="1" a="1"/>
  <c r="H1194" i="1" s="1"/>
  <c r="I1193" i="1" a="1"/>
  <c r="I1193" i="1"/>
  <c r="K1189" i="1" a="1"/>
  <c r="K1189" i="1" s="1"/>
  <c r="H1189" i="1" a="1"/>
  <c r="H1189" i="1"/>
  <c r="G1189" i="1" a="1"/>
  <c r="G1189" i="1"/>
  <c r="H1184" i="1" a="1"/>
  <c r="H1184" i="1" s="1"/>
  <c r="F1184" i="1" a="1"/>
  <c r="F1184" i="1" s="1"/>
  <c r="G1175" i="1" a="1"/>
  <c r="G1175" i="1"/>
  <c r="F1176" i="1" a="1"/>
  <c r="F1176" i="1" s="1"/>
  <c r="J1175" i="1" a="1"/>
  <c r="J1175" i="1" s="1"/>
  <c r="F1185" i="1" a="1"/>
  <c r="F1185" i="1" s="1"/>
  <c r="G1183" i="1" a="1"/>
  <c r="G1183" i="1"/>
  <c r="I1184" i="1" a="1"/>
  <c r="I1184" i="1" s="1"/>
  <c r="H1183" i="1" a="1"/>
  <c r="H1183" i="1" s="1"/>
  <c r="F1175" i="1" a="1"/>
  <c r="F1175" i="1"/>
  <c r="J1177" i="1" a="1"/>
  <c r="J1177" i="1" s="1"/>
  <c r="J1176" i="1" a="1"/>
  <c r="J1176" i="1"/>
  <c r="H1174" i="1" a="1"/>
  <c r="H1174" i="1"/>
  <c r="J1173" i="1" a="1"/>
  <c r="J1173" i="1" s="1"/>
  <c r="K1176" i="1" a="1"/>
  <c r="K1176" i="1"/>
  <c r="I1183" i="1" a="1"/>
  <c r="I1183" i="1"/>
  <c r="F1177" i="1" a="1"/>
  <c r="F1177" i="1" s="1"/>
  <c r="K1175" i="1" a="1"/>
  <c r="K1175" i="1" s="1"/>
  <c r="G1184" i="1" a="1"/>
  <c r="G1184" i="1" s="1"/>
  <c r="H1185" i="1" a="1"/>
  <c r="H1185" i="1" s="1"/>
  <c r="H1176" i="1" a="1"/>
  <c r="H1176" i="1" s="1"/>
  <c r="H1186" i="1" a="1"/>
  <c r="H1186" i="1" s="1"/>
  <c r="H1175" i="1" a="1"/>
  <c r="H1175" i="1"/>
  <c r="I1177" i="1" a="1"/>
  <c r="I1177" i="1" s="1"/>
  <c r="K1185" i="1" a="1"/>
  <c r="K1185" i="1"/>
  <c r="F1183" i="1" a="1"/>
  <c r="F1183" i="1" s="1"/>
  <c r="I1175" i="1" a="1"/>
  <c r="I1175" i="1"/>
  <c r="G1186" i="1" a="1"/>
  <c r="G1186" i="1"/>
  <c r="G1185" i="1" a="1"/>
  <c r="G1185" i="1"/>
  <c r="F1186" i="1" a="1"/>
  <c r="F1186" i="1" s="1"/>
  <c r="J1184" i="1" a="1"/>
  <c r="J1184" i="1" s="1"/>
  <c r="J1185" i="1" a="1"/>
  <c r="J1185" i="1" s="1"/>
  <c r="I1185" i="1" a="1"/>
  <c r="I1185" i="1"/>
  <c r="K1183" i="1" a="1"/>
  <c r="K1183" i="1" s="1"/>
  <c r="G1176" i="1" a="1"/>
  <c r="G1176" i="1" s="1"/>
  <c r="H1177" i="1" a="1"/>
  <c r="H1177" i="1"/>
  <c r="K1174" i="1" a="1"/>
  <c r="K1174" i="1" s="1"/>
  <c r="F1174" i="1" a="1"/>
  <c r="F1174" i="1" s="1"/>
  <c r="K1184" i="1" a="1"/>
  <c r="K1184" i="1" s="1"/>
  <c r="G1174" i="1" a="1"/>
  <c r="G1174" i="1"/>
  <c r="I1173" i="1" a="1"/>
  <c r="I1173" i="1"/>
  <c r="J1174" i="1" a="1"/>
  <c r="J1174" i="1"/>
  <c r="I1176" i="1" a="1"/>
  <c r="I1176" i="1" s="1"/>
  <c r="K1177" i="1" a="1"/>
  <c r="K1177" i="1" s="1"/>
  <c r="G1177" i="1" a="1"/>
  <c r="G1177" i="1"/>
  <c r="I1174" i="1" a="1"/>
  <c r="I1174" i="1"/>
  <c r="K1173" i="1" a="1"/>
  <c r="K1173" i="1" s="1"/>
  <c r="J1183" i="1" a="1"/>
  <c r="J1183" i="1" s="1"/>
  <c r="J1167" i="1" a="1"/>
  <c r="J1167" i="1"/>
  <c r="I1167" i="1" a="1"/>
  <c r="I1167" i="1" s="1"/>
  <c r="G1167" i="1" a="1"/>
  <c r="G1167" i="1" s="1"/>
  <c r="K1164" i="1" a="1"/>
  <c r="K1164" i="1" s="1"/>
  <c r="G1166" i="1" a="1"/>
  <c r="G1166" i="1"/>
  <c r="I1164" i="1" a="1"/>
  <c r="I1164" i="1"/>
  <c r="K1166" i="1" a="1"/>
  <c r="K1166" i="1"/>
  <c r="J1163" i="1" a="1"/>
  <c r="J1163" i="1" s="1"/>
  <c r="F1163" i="1" a="1"/>
  <c r="F1163" i="1" s="1"/>
  <c r="H1173" i="1" a="1"/>
  <c r="H1173" i="1"/>
  <c r="K1172" i="1" a="1"/>
  <c r="K1172" i="1"/>
  <c r="I1168" i="1" a="1"/>
  <c r="I1168" i="1" s="1"/>
  <c r="K1170" i="1" a="1"/>
  <c r="K1170" i="1" s="1"/>
  <c r="H1171" i="1" a="1"/>
  <c r="H1171" i="1" s="1"/>
  <c r="F1166" i="1" a="1"/>
  <c r="F1166" i="1" s="1"/>
  <c r="K1171" i="1" a="1"/>
  <c r="K1171" i="1" s="1"/>
  <c r="H1172" i="1" a="1"/>
  <c r="H1172" i="1" s="1"/>
  <c r="G1172" i="1" a="1"/>
  <c r="G1172" i="1"/>
  <c r="F1168" i="1" a="1"/>
  <c r="F1168" i="1"/>
  <c r="H1165" i="1" a="1"/>
  <c r="H1165" i="1" s="1"/>
  <c r="H1167" i="1" a="1"/>
  <c r="H1167" i="1"/>
  <c r="F1172" i="1" a="1"/>
  <c r="F1172" i="1" s="1"/>
  <c r="F1167" i="1" a="1"/>
  <c r="F1167" i="1"/>
  <c r="J1170" i="1" a="1"/>
  <c r="J1170" i="1"/>
  <c r="K1163" i="1" a="1"/>
  <c r="K1163" i="1" s="1"/>
  <c r="F1170" i="1" a="1"/>
  <c r="F1170" i="1" s="1"/>
  <c r="F1164" i="1" a="1"/>
  <c r="F1164" i="1"/>
  <c r="G1171" i="1" a="1"/>
  <c r="G1171" i="1" s="1"/>
  <c r="K1168" i="1" a="1"/>
  <c r="K1168" i="1" s="1"/>
  <c r="J1168" i="1" a="1"/>
  <c r="J1168" i="1" s="1"/>
  <c r="I1163" i="1" a="1"/>
  <c r="I1163" i="1"/>
  <c r="G1163" i="1" a="1"/>
  <c r="G1163" i="1" s="1"/>
  <c r="H1163" i="1" a="1"/>
  <c r="H1163" i="1" s="1"/>
  <c r="G1173" i="1" a="1"/>
  <c r="G1173" i="1"/>
  <c r="F1173" i="1" a="1"/>
  <c r="F1173" i="1" s="1"/>
  <c r="J1169" i="1" a="1"/>
  <c r="J1169" i="1"/>
  <c r="F1169" i="1" a="1"/>
  <c r="F1169" i="1"/>
  <c r="G1168" i="1" a="1"/>
  <c r="G1168" i="1" s="1"/>
  <c r="G1164" i="1" a="1"/>
  <c r="G1164" i="1"/>
  <c r="J1164" i="1" a="1"/>
  <c r="J1164" i="1"/>
  <c r="K1169" i="1" a="1"/>
  <c r="K1169" i="1" s="1"/>
  <c r="H1166" i="1" a="1"/>
  <c r="H1166" i="1" s="1"/>
  <c r="J1172" i="1" a="1"/>
  <c r="J1172" i="1" s="1"/>
  <c r="I1172" i="1" a="1"/>
  <c r="I1172" i="1" s="1"/>
  <c r="J1171" i="1" a="1"/>
  <c r="J1171" i="1" s="1"/>
  <c r="I1171" i="1" a="1"/>
  <c r="I1171" i="1" s="1"/>
  <c r="H1170" i="1" a="1"/>
  <c r="H1170" i="1"/>
  <c r="F1165" i="1" a="1"/>
  <c r="F1165" i="1" s="1"/>
  <c r="K1165" i="1" a="1"/>
  <c r="K1165" i="1"/>
  <c r="J1166" i="1" a="1"/>
  <c r="J1166" i="1" s="1"/>
  <c r="K1167" i="1" a="1"/>
  <c r="K1167" i="1"/>
  <c r="F1171" i="1" a="1"/>
  <c r="F1171" i="1"/>
  <c r="I1170" i="1" a="1"/>
  <c r="I1170" i="1"/>
  <c r="J1165" i="1" a="1"/>
  <c r="J1165" i="1" s="1"/>
  <c r="G1170" i="1" a="1"/>
  <c r="G1170" i="1" s="1"/>
  <c r="H1169" i="1" a="1"/>
  <c r="H1169" i="1" s="1"/>
  <c r="I1169" i="1" a="1"/>
  <c r="I1169" i="1"/>
  <c r="G1169" i="1" a="1"/>
  <c r="G1169" i="1" s="1"/>
  <c r="H1168" i="1" a="1"/>
  <c r="H1168" i="1" s="1"/>
  <c r="K1162" i="1" a="1"/>
  <c r="K1162" i="1"/>
  <c r="H1164" i="1" a="1"/>
  <c r="H1164" i="1" s="1"/>
  <c r="I1166" i="1" a="1"/>
  <c r="I1166" i="1" s="1"/>
  <c r="I1165" i="1" a="1"/>
  <c r="I1165" i="1" s="1"/>
  <c r="G1165" i="1" a="1"/>
  <c r="G1165" i="1"/>
  <c r="H1154" i="1" a="1"/>
  <c r="H1154" i="1"/>
  <c r="H1152" i="1" a="1"/>
  <c r="H1152" i="1"/>
  <c r="K1148" i="1" a="1"/>
  <c r="K1148" i="1" s="1"/>
  <c r="G1153" i="1" a="1"/>
  <c r="G1153" i="1" s="1"/>
  <c r="J1147" i="1" a="1"/>
  <c r="J1147" i="1"/>
  <c r="I1152" i="1" a="1"/>
  <c r="I1152" i="1"/>
  <c r="K1154" i="1" a="1"/>
  <c r="K1154" i="1" s="1"/>
  <c r="J1148" i="1" a="1"/>
  <c r="J1148" i="1" s="1"/>
  <c r="J1153" i="1" a="1"/>
  <c r="J1153" i="1"/>
  <c r="J1162" i="1" a="1"/>
  <c r="J1162" i="1" s="1"/>
  <c r="I1162" i="1" a="1"/>
  <c r="I1162" i="1" s="1"/>
  <c r="H1162" i="1" a="1"/>
  <c r="H1162" i="1" s="1"/>
  <c r="G1162" i="1" a="1"/>
  <c r="G1162" i="1"/>
  <c r="F1161" i="1" a="1"/>
  <c r="F1161" i="1"/>
  <c r="G1148" i="1" a="1"/>
  <c r="G1148" i="1"/>
  <c r="F1162" i="1" a="1"/>
  <c r="F1162" i="1" s="1"/>
  <c r="J1161" i="1" a="1"/>
  <c r="J1161" i="1" s="1"/>
  <c r="I1160" i="1" a="1"/>
  <c r="I1160" i="1"/>
  <c r="H1160" i="1" a="1"/>
  <c r="H1160" i="1"/>
  <c r="G1160" i="1" a="1"/>
  <c r="G1160" i="1" s="1"/>
  <c r="H1151" i="1" a="1"/>
  <c r="H1151" i="1" s="1"/>
  <c r="I1161" i="1" a="1"/>
  <c r="I1161" i="1" s="1"/>
  <c r="H1153" i="1" a="1"/>
  <c r="H1153" i="1" s="1"/>
  <c r="I1148" i="1" a="1"/>
  <c r="I1148" i="1" s="1"/>
  <c r="K1151" i="1" a="1"/>
  <c r="K1151" i="1" s="1"/>
  <c r="K1147" i="1" a="1"/>
  <c r="K1147" i="1"/>
  <c r="K1160" i="1" a="1"/>
  <c r="K1160" i="1"/>
  <c r="F1154" i="1" a="1"/>
  <c r="F1154" i="1" s="1"/>
  <c r="F1148" i="1" a="1"/>
  <c r="F1148" i="1"/>
  <c r="K1161" i="1" a="1"/>
  <c r="K1161" i="1" s="1"/>
  <c r="H1161" i="1" a="1"/>
  <c r="H1161" i="1"/>
  <c r="G1161" i="1" a="1"/>
  <c r="G1161" i="1"/>
  <c r="J1160" i="1" a="1"/>
  <c r="J1160" i="1" s="1"/>
  <c r="F1160" i="1" a="1"/>
  <c r="F1160" i="1" s="1"/>
  <c r="F1151" i="1" a="1"/>
  <c r="F1151" i="1"/>
  <c r="I1153" i="1" a="1"/>
  <c r="I1153" i="1" s="1"/>
  <c r="K1152" i="1" a="1"/>
  <c r="K1152" i="1" s="1"/>
  <c r="J1151" i="1" a="1"/>
  <c r="J1151" i="1" s="1"/>
  <c r="G1152" i="1" a="1"/>
  <c r="G1152" i="1"/>
  <c r="H1148" i="1" a="1"/>
  <c r="H1148" i="1" s="1"/>
  <c r="G1154" i="1" a="1"/>
  <c r="G1154" i="1" s="1"/>
  <c r="K1153" i="1" a="1"/>
  <c r="K1153" i="1"/>
  <c r="F1153" i="1" a="1"/>
  <c r="F1153" i="1" s="1"/>
  <c r="F1152" i="1" a="1"/>
  <c r="F1152" i="1"/>
  <c r="I1154" i="1" a="1"/>
  <c r="I1154" i="1"/>
  <c r="G1151" i="1" a="1"/>
  <c r="G1151" i="1" s="1"/>
  <c r="J1154" i="1" a="1"/>
  <c r="J1154" i="1"/>
  <c r="J1152" i="1" a="1"/>
  <c r="J1152" i="1"/>
  <c r="I1151" i="1" a="1"/>
  <c r="I1151" i="1" s="1"/>
  <c r="I1144" i="1" a="1"/>
  <c r="I1144" i="1" s="1"/>
  <c r="K1143" i="1" a="1"/>
  <c r="K1143" i="1" s="1"/>
  <c r="I1143" i="1" a="1"/>
  <c r="I1143" i="1" s="1"/>
  <c r="F1143" i="1" a="1"/>
  <c r="F1143" i="1" s="1"/>
  <c r="J1142" i="1" a="1"/>
  <c r="J1142" i="1" s="1"/>
  <c r="J1141" i="1" a="1"/>
  <c r="J1141" i="1"/>
  <c r="K1139" i="1" a="1"/>
  <c r="K1139" i="1" s="1"/>
  <c r="I1139" i="1" a="1"/>
  <c r="I1139" i="1"/>
  <c r="I1146" i="1" a="1"/>
  <c r="I1146" i="1" s="1"/>
  <c r="G1146" i="1" a="1"/>
  <c r="G1146" i="1"/>
  <c r="J1144" i="1" a="1"/>
  <c r="J1144" i="1"/>
  <c r="F1138" i="1" a="1"/>
  <c r="F1138" i="1"/>
  <c r="H1142" i="1" a="1"/>
  <c r="H1142" i="1" s="1"/>
  <c r="J1139" i="1" a="1"/>
  <c r="J1139" i="1" s="1"/>
  <c r="K1138" i="1" a="1"/>
  <c r="K1138" i="1" s="1"/>
  <c r="G1139" i="1" a="1"/>
  <c r="G1139" i="1"/>
  <c r="F1140" i="1" a="1"/>
  <c r="F1140" i="1" s="1"/>
  <c r="G1145" i="1" a="1"/>
  <c r="G1145" i="1" s="1"/>
  <c r="I1142" i="1" a="1"/>
  <c r="I1142" i="1"/>
  <c r="G1140" i="1" a="1"/>
  <c r="G1140" i="1" s="1"/>
  <c r="F1141" i="1" a="1"/>
  <c r="F1141" i="1" s="1"/>
  <c r="F1139" i="1" a="1"/>
  <c r="F1139" i="1" s="1"/>
  <c r="G1138" i="1" a="1"/>
  <c r="G1138" i="1"/>
  <c r="I1140" i="1" a="1"/>
  <c r="I1140" i="1"/>
  <c r="H1138" i="1" a="1"/>
  <c r="H1138" i="1"/>
  <c r="K1140" i="1" a="1"/>
  <c r="K1140" i="1" s="1"/>
  <c r="J1140" i="1" a="1"/>
  <c r="J1140" i="1" s="1"/>
  <c r="H1140" i="1" a="1"/>
  <c r="H1140" i="1"/>
  <c r="J1146" i="1" a="1"/>
  <c r="J1146" i="1"/>
  <c r="J1137" i="1" a="1"/>
  <c r="J1137" i="1" s="1"/>
  <c r="K1137" i="1" a="1"/>
  <c r="K1137" i="1" s="1"/>
  <c r="I1147" i="1" a="1"/>
  <c r="I1147" i="1"/>
  <c r="H1146" i="1" a="1"/>
  <c r="H1146" i="1" s="1"/>
  <c r="F1145" i="1" a="1"/>
  <c r="F1145" i="1" s="1"/>
  <c r="I1141" i="1" a="1"/>
  <c r="I1141" i="1" s="1"/>
  <c r="H1139" i="1" a="1"/>
  <c r="H1139" i="1"/>
  <c r="I1138" i="1" a="1"/>
  <c r="I1138" i="1"/>
  <c r="J1143" i="1" a="1"/>
  <c r="J1143" i="1"/>
  <c r="H1147" i="1" a="1"/>
  <c r="H1147" i="1" s="1"/>
  <c r="G1147" i="1" a="1"/>
  <c r="G1147" i="1" s="1"/>
  <c r="F1147" i="1" a="1"/>
  <c r="F1147" i="1"/>
  <c r="J1138" i="1" a="1"/>
  <c r="J1138" i="1"/>
  <c r="K1146" i="1" a="1"/>
  <c r="K1146" i="1" s="1"/>
  <c r="F1146" i="1" a="1"/>
  <c r="F1146" i="1" s="1"/>
  <c r="I1145" i="1" a="1"/>
  <c r="I1145" i="1" s="1"/>
  <c r="F1144" i="1" a="1"/>
  <c r="F1144" i="1" s="1"/>
  <c r="F1142" i="1" a="1"/>
  <c r="F1142" i="1" s="1"/>
  <c r="K1144" i="1" a="1"/>
  <c r="K1144" i="1" s="1"/>
  <c r="G1143" i="1" a="1"/>
  <c r="G1143" i="1"/>
  <c r="K1142" i="1" a="1"/>
  <c r="K1142" i="1"/>
  <c r="H1141" i="1" a="1"/>
  <c r="H1141" i="1" s="1"/>
  <c r="H1137" i="1" a="1"/>
  <c r="H1137" i="1"/>
  <c r="K1145" i="1" a="1"/>
  <c r="K1145" i="1" s="1"/>
  <c r="J1145" i="1" a="1"/>
  <c r="J1145" i="1"/>
  <c r="G1141" i="1" a="1"/>
  <c r="G1141" i="1"/>
  <c r="H1145" i="1" a="1"/>
  <c r="H1145" i="1" s="1"/>
  <c r="H1143" i="1" a="1"/>
  <c r="H1143" i="1" s="1"/>
  <c r="H1144" i="1" a="1"/>
  <c r="H1144" i="1"/>
  <c r="G1144" i="1" a="1"/>
  <c r="G1144" i="1" s="1"/>
  <c r="G1142" i="1" a="1"/>
  <c r="G1142" i="1" s="1"/>
  <c r="K1141" i="1" a="1"/>
  <c r="K1141" i="1" s="1"/>
  <c r="I1137" i="1" a="1"/>
  <c r="I1137" i="1"/>
  <c r="G1137" i="1" a="1"/>
  <c r="G1137" i="1" s="1"/>
  <c r="F1137" i="1" a="1"/>
  <c r="F1137" i="1" s="1"/>
  <c r="K1136" i="1" a="1"/>
  <c r="K1136" i="1"/>
  <c r="J1136" i="1" a="1"/>
  <c r="J1136" i="1" s="1"/>
  <c r="I1136" i="1" a="1"/>
  <c r="I1136" i="1"/>
  <c r="H1136" i="1" a="1"/>
  <c r="H1136" i="1"/>
  <c r="G1136" i="1" a="1"/>
  <c r="G1136" i="1" s="1"/>
  <c r="F1136" i="1" a="1"/>
  <c r="F1136" i="1"/>
  <c r="K1408" i="1" a="1"/>
  <c r="K1408" i="1"/>
  <c r="K1407" i="1" a="1"/>
  <c r="K1407" i="1" s="1"/>
  <c r="H1405" i="1" a="1"/>
  <c r="H1405" i="1" s="1"/>
  <c r="F1407" i="1" a="1"/>
  <c r="F1407" i="1" s="1"/>
  <c r="F1416" i="1" a="1"/>
  <c r="F1416" i="1" s="1"/>
  <c r="J1415" i="1" a="1"/>
  <c r="J1415" i="1" s="1"/>
  <c r="F1408" i="1" a="1"/>
  <c r="F1408" i="1" s="1"/>
  <c r="G1405" i="1" a="1"/>
  <c r="G1405" i="1"/>
  <c r="J1405" i="1" a="1"/>
  <c r="J1405" i="1" s="1"/>
  <c r="J1403" i="1" a="1"/>
  <c r="J1403" i="1"/>
  <c r="J1414" i="1" a="1"/>
  <c r="J1414" i="1" s="1"/>
  <c r="H1414" i="1" a="1"/>
  <c r="H1414" i="1"/>
  <c r="I1407" i="1" a="1"/>
  <c r="I1407" i="1"/>
  <c r="J1406" i="1" a="1"/>
  <c r="J1406" i="1"/>
  <c r="I1403" i="1" a="1"/>
  <c r="I1403" i="1" s="1"/>
  <c r="F1406" i="1" a="1"/>
  <c r="F1406" i="1" s="1"/>
  <c r="H1408" i="1" a="1"/>
  <c r="H1408" i="1" s="1"/>
  <c r="G1414" i="1" a="1"/>
  <c r="G1414" i="1"/>
  <c r="K1403" i="1" a="1"/>
  <c r="K1403" i="1" s="1"/>
  <c r="K1414" i="1" a="1"/>
  <c r="K1414" i="1" s="1"/>
  <c r="H1416" i="1" a="1"/>
  <c r="H1416" i="1"/>
  <c r="I1406" i="1" a="1"/>
  <c r="I1406" i="1" s="1"/>
  <c r="G1416" i="1" a="1"/>
  <c r="G1416" i="1" s="1"/>
  <c r="J1408" i="1" a="1"/>
  <c r="J1408" i="1" s="1"/>
  <c r="K1415" i="1" a="1"/>
  <c r="K1415" i="1"/>
  <c r="I1415" i="1" a="1"/>
  <c r="I1415" i="1"/>
  <c r="G1415" i="1" a="1"/>
  <c r="G1415" i="1"/>
  <c r="G1408" i="1" a="1"/>
  <c r="G1408" i="1" s="1"/>
  <c r="J1407" i="1" a="1"/>
  <c r="J1407" i="1" s="1"/>
  <c r="K1406" i="1" a="1"/>
  <c r="K1406" i="1"/>
  <c r="G1406" i="1" a="1"/>
  <c r="G1406" i="1"/>
  <c r="G1407" i="1" a="1"/>
  <c r="G1407" i="1" s="1"/>
  <c r="H1406" i="1" a="1"/>
  <c r="H1406" i="1" s="1"/>
  <c r="I1405" i="1" a="1"/>
  <c r="I1405" i="1"/>
  <c r="I1408" i="1" a="1"/>
  <c r="I1408" i="1" s="1"/>
  <c r="K1405" i="1" a="1"/>
  <c r="K1405" i="1" s="1"/>
  <c r="F1405" i="1" a="1"/>
  <c r="F1405" i="1" s="1"/>
  <c r="H1407" i="1" a="1"/>
  <c r="H1407" i="1"/>
  <c r="I1414" i="1" a="1"/>
  <c r="I1414" i="1"/>
  <c r="H1415" i="1" a="1"/>
  <c r="H1415" i="1"/>
  <c r="F1415" i="1" a="1"/>
  <c r="F1415" i="1" s="1"/>
  <c r="F1414" i="1" a="1"/>
  <c r="F1414" i="1" s="1"/>
  <c r="K2016" i="1" a="1"/>
  <c r="K2016" i="1" s="1"/>
  <c r="J2016" i="1" a="1"/>
  <c r="J2016" i="1"/>
  <c r="I2016" i="1" a="1"/>
  <c r="I2016" i="1" s="1"/>
  <c r="K1104" i="1"/>
  <c r="J1104" i="1"/>
  <c r="H1104" i="1"/>
  <c r="F1104" i="1"/>
  <c r="J1102" i="1"/>
  <c r="K1100" i="1"/>
  <c r="J1100" i="1"/>
  <c r="H1100" i="1"/>
  <c r="F1100" i="1"/>
  <c r="K1098" i="1"/>
  <c r="J1098" i="1"/>
  <c r="K1092" i="1"/>
  <c r="J1092" i="1"/>
  <c r="K1088" i="1"/>
  <c r="J1088" i="1"/>
  <c r="I1088" i="1"/>
  <c r="K1087" i="1"/>
  <c r="J1087" i="1"/>
  <c r="I1087" i="1"/>
  <c r="F1087" i="1"/>
  <c r="J1085" i="1"/>
  <c r="I1085" i="1"/>
  <c r="J1083" i="1"/>
  <c r="I1083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J1078" i="1"/>
  <c r="I1078" i="1"/>
  <c r="I1104" i="1" s="1"/>
  <c r="H1078" i="1"/>
  <c r="G1078" i="1"/>
  <c r="G1104" i="1" s="1"/>
  <c r="F1078" i="1"/>
  <c r="K1076" i="1"/>
  <c r="K1102" i="1" s="1"/>
  <c r="J1076" i="1"/>
  <c r="I1076" i="1"/>
  <c r="I1102" i="1" s="1"/>
  <c r="H1076" i="1"/>
  <c r="H1102" i="1" s="1"/>
  <c r="G1076" i="1"/>
  <c r="G1102" i="1" s="1"/>
  <c r="F1076" i="1"/>
  <c r="F1102" i="1" s="1"/>
  <c r="K1074" i="1"/>
  <c r="J1074" i="1"/>
  <c r="I1074" i="1"/>
  <c r="I1100" i="1" s="1"/>
  <c r="H1074" i="1"/>
  <c r="G1074" i="1"/>
  <c r="G1100" i="1" s="1"/>
  <c r="F1074" i="1"/>
  <c r="K1072" i="1"/>
  <c r="J1072" i="1"/>
  <c r="I1072" i="1"/>
  <c r="I1098" i="1" s="1"/>
  <c r="H1072" i="1"/>
  <c r="H1098" i="1" s="1"/>
  <c r="G1072" i="1"/>
  <c r="G1098" i="1" s="1"/>
  <c r="F1072" i="1"/>
  <c r="F1098" i="1" s="1"/>
  <c r="K1066" i="1"/>
  <c r="J1066" i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I1062" i="1"/>
  <c r="H1062" i="1"/>
  <c r="H1088" i="1" s="1"/>
  <c r="G1062" i="1"/>
  <c r="G1088" i="1" s="1"/>
  <c r="F1062" i="1"/>
  <c r="F1088" i="1" s="1"/>
  <c r="K1061" i="1"/>
  <c r="J1061" i="1"/>
  <c r="I1061" i="1"/>
  <c r="H1061" i="1"/>
  <c r="H1087" i="1" s="1"/>
  <c r="G1061" i="1"/>
  <c r="G1087" i="1" s="1"/>
  <c r="F1061" i="1"/>
  <c r="K1059" i="1"/>
  <c r="K1085" i="1" s="1"/>
  <c r="J1059" i="1"/>
  <c r="I1059" i="1"/>
  <c r="H1059" i="1"/>
  <c r="H1085" i="1" s="1"/>
  <c r="G1059" i="1"/>
  <c r="G1085" i="1" s="1"/>
  <c r="F1059" i="1"/>
  <c r="F1085" i="1" s="1"/>
  <c r="K1057" i="1"/>
  <c r="K1083" i="1" s="1"/>
  <c r="J1057" i="1"/>
  <c r="I1057" i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H902" i="1"/>
  <c r="H899" i="1" s="1"/>
  <c r="G902" i="1"/>
  <c r="F902" i="1"/>
  <c r="F899" i="1" s="1"/>
  <c r="K899" i="1"/>
  <c r="J899" i="1"/>
  <c r="I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I1821" i="1" a="1"/>
  <c r="I1821" i="1"/>
  <c r="H1821" i="1" a="1"/>
  <c r="H1821" i="1" s="1"/>
  <c r="G1821" i="1" a="1"/>
  <c r="G1821" i="1" s="1"/>
  <c r="F1821" i="1" a="1"/>
  <c r="F1821" i="1"/>
  <c r="I1897" i="1" a="1"/>
  <c r="I1897" i="1" s="1"/>
  <c r="G1897" i="1" a="1"/>
  <c r="G1897" i="1" s="1"/>
  <c r="F1897" i="1" a="1"/>
  <c r="F1897" i="1"/>
  <c r="K1888" i="1" a="1"/>
  <c r="K1888" i="1" s="1"/>
  <c r="H1891" i="1" a="1"/>
  <c r="H1891" i="1"/>
  <c r="K1895" i="1" a="1"/>
  <c r="K1895" i="1"/>
  <c r="G1895" i="1" a="1"/>
  <c r="G1895" i="1" s="1"/>
  <c r="H1893" i="1" a="1"/>
  <c r="H1893" i="1"/>
  <c r="G1889" i="1" a="1"/>
  <c r="G1889" i="1" s="1"/>
  <c r="I1887" i="1" a="1"/>
  <c r="I1887" i="1" s="1"/>
  <c r="G1888" i="1" a="1"/>
  <c r="G1888" i="1" s="1"/>
  <c r="J1887" i="1" a="1"/>
  <c r="J1887" i="1" s="1"/>
  <c r="K1893" i="1" a="1"/>
  <c r="K1893" i="1" s="1"/>
  <c r="F1891" i="1" a="1"/>
  <c r="F1891" i="1"/>
  <c r="G1893" i="1" a="1"/>
  <c r="G1893" i="1" s="1"/>
  <c r="I1889" i="1" a="1"/>
  <c r="I1889" i="1"/>
  <c r="I1893" i="1" a="1"/>
  <c r="I1893" i="1" s="1"/>
  <c r="F1893" i="1" a="1"/>
  <c r="F1893" i="1"/>
  <c r="F1887" i="1" a="1"/>
  <c r="F1887" i="1" s="1"/>
  <c r="K1897" i="1" a="1"/>
  <c r="K1897" i="1"/>
  <c r="J1897" i="1" a="1"/>
  <c r="J1897" i="1" s="1"/>
  <c r="H1897" i="1" a="1"/>
  <c r="H1897" i="1"/>
  <c r="G1891" i="1" a="1"/>
  <c r="G1891" i="1"/>
  <c r="J1891" i="1" a="1"/>
  <c r="J1891" i="1" s="1"/>
  <c r="F1889" i="1" a="1"/>
  <c r="F1889" i="1" s="1"/>
  <c r="J1895" i="1" a="1"/>
  <c r="J1895" i="1"/>
  <c r="H1895" i="1" a="1"/>
  <c r="H1895" i="1" s="1"/>
  <c r="F1895" i="1" a="1"/>
  <c r="F1895" i="1" s="1"/>
  <c r="J1893" i="1" a="1"/>
  <c r="J1893" i="1" s="1"/>
  <c r="J1889" i="1" a="1"/>
  <c r="J1889" i="1"/>
  <c r="H1888" i="1" a="1"/>
  <c r="H1888" i="1" s="1"/>
  <c r="J1888" i="1" a="1"/>
  <c r="J1888" i="1" s="1"/>
  <c r="I1891" i="1" a="1"/>
  <c r="I1891" i="1"/>
  <c r="K1887" i="1" a="1"/>
  <c r="K1887" i="1" s="1"/>
  <c r="I1888" i="1" a="1"/>
  <c r="I1888" i="1" s="1"/>
  <c r="H1889" i="1" a="1"/>
  <c r="H1889" i="1" s="1"/>
  <c r="K1889" i="1" a="1"/>
  <c r="K1889" i="1" s="1"/>
  <c r="G1887" i="1" a="1"/>
  <c r="G1887" i="1" s="1"/>
  <c r="H1887" i="1" a="1"/>
  <c r="H1887" i="1"/>
  <c r="I1895" i="1" a="1"/>
  <c r="I1895" i="1" s="1"/>
  <c r="K1891" i="1" a="1"/>
  <c r="K1891" i="1"/>
  <c r="F1888" i="1" a="1"/>
  <c r="F1888" i="1"/>
  <c r="G1875" i="1" a="1"/>
  <c r="G1875" i="1" s="1"/>
  <c r="I1885" i="1" a="1"/>
  <c r="I1885" i="1" s="1"/>
  <c r="K1883" i="1" a="1"/>
  <c r="K1883" i="1" s="1"/>
  <c r="H1885" i="1" a="1"/>
  <c r="H1885" i="1" s="1"/>
  <c r="I1883" i="1" a="1"/>
  <c r="I1883" i="1" s="1"/>
  <c r="I1879" i="1" a="1"/>
  <c r="I1879" i="1"/>
  <c r="G1877" i="1" a="1"/>
  <c r="G1877" i="1" s="1"/>
  <c r="H1882" i="1" a="1"/>
  <c r="H1882" i="1"/>
  <c r="J1877" i="1" a="1"/>
  <c r="J1877" i="1" s="1"/>
  <c r="H1875" i="1" a="1"/>
  <c r="H1875" i="1" s="1"/>
  <c r="G1885" i="1" a="1"/>
  <c r="G1885" i="1"/>
  <c r="F1885" i="1" a="1"/>
  <c r="F1885" i="1" s="1"/>
  <c r="K1871" i="1" a="1"/>
  <c r="K1871" i="1" s="1"/>
  <c r="K1882" i="1" a="1"/>
  <c r="K1882" i="1" s="1"/>
  <c r="G1883" i="1" a="1"/>
  <c r="G1883" i="1" s="1"/>
  <c r="G1882" i="1" a="1"/>
  <c r="G1882" i="1" s="1"/>
  <c r="F1883" i="1" a="1"/>
  <c r="F1883" i="1" s="1"/>
  <c r="K1873" i="1" a="1"/>
  <c r="K1873" i="1" s="1"/>
  <c r="H1879" i="1" a="1"/>
  <c r="H1879" i="1"/>
  <c r="G1873" i="1" a="1"/>
  <c r="G1873" i="1" s="1"/>
  <c r="K1869" i="1" a="1"/>
  <c r="K1869" i="1" s="1"/>
  <c r="F1882" i="1" a="1"/>
  <c r="F1882" i="1" s="1"/>
  <c r="J1882" i="1" a="1"/>
  <c r="J1882" i="1" s="1"/>
  <c r="F1879" i="1" a="1"/>
  <c r="F1879" i="1"/>
  <c r="F1877" i="1" a="1"/>
  <c r="F1877" i="1" s="1"/>
  <c r="J1873" i="1" a="1"/>
  <c r="J1873" i="1" s="1"/>
  <c r="F1871" i="1" a="1"/>
  <c r="F1871" i="1" s="1"/>
  <c r="G1871" i="1" a="1"/>
  <c r="G1871" i="1"/>
  <c r="I1873" i="1" a="1"/>
  <c r="I1873" i="1" s="1"/>
  <c r="I1871" i="1" a="1"/>
  <c r="I1871" i="1" s="1"/>
  <c r="G1879" i="1" a="1"/>
  <c r="G1879" i="1" s="1"/>
  <c r="H1873" i="1" a="1"/>
  <c r="H1873" i="1"/>
  <c r="H1871" i="1" a="1"/>
  <c r="H1871" i="1" s="1"/>
  <c r="H1883" i="1" a="1"/>
  <c r="H1883" i="1" s="1"/>
  <c r="J1883" i="1" a="1"/>
  <c r="J1883" i="1"/>
  <c r="K1877" i="1" a="1"/>
  <c r="K1877" i="1" s="1"/>
  <c r="H1877" i="1" a="1"/>
  <c r="H1877" i="1"/>
  <c r="K1875" i="1" a="1"/>
  <c r="K1875" i="1" s="1"/>
  <c r="I1875" i="1" a="1"/>
  <c r="I1875" i="1" s="1"/>
  <c r="J1885" i="1" a="1"/>
  <c r="J1885" i="1" s="1"/>
  <c r="K1879" i="1" a="1"/>
  <c r="K1879" i="1"/>
  <c r="J1879" i="1" a="1"/>
  <c r="J1879" i="1" s="1"/>
  <c r="J1869" i="1" a="1"/>
  <c r="J1869" i="1" s="1"/>
  <c r="F1873" i="1" a="1"/>
  <c r="F1873" i="1" s="1"/>
  <c r="I1877" i="1" a="1"/>
  <c r="I1877" i="1" s="1"/>
  <c r="K1885" i="1" a="1"/>
  <c r="K1885" i="1" s="1"/>
  <c r="J1875" i="1" a="1"/>
  <c r="J1875" i="1" s="1"/>
  <c r="I1882" i="1" a="1"/>
  <c r="I1882" i="1" s="1"/>
  <c r="F1875" i="1" a="1"/>
  <c r="F1875" i="1" s="1"/>
  <c r="J1871" i="1" a="1"/>
  <c r="J1871" i="1"/>
  <c r="K1867" i="1" a="1"/>
  <c r="K1867" i="1" s="1"/>
  <c r="J1860" i="1" a="1"/>
  <c r="J1860" i="1"/>
  <c r="K1866" i="1" a="1"/>
  <c r="K1866" i="1" s="1"/>
  <c r="H1866" i="1" a="1"/>
  <c r="H1866" i="1"/>
  <c r="K1865" i="1" a="1"/>
  <c r="K1865" i="1"/>
  <c r="G1865" i="1" a="1"/>
  <c r="G1865" i="1" s="1"/>
  <c r="G1862" i="1" a="1"/>
  <c r="G1862" i="1" s="1"/>
  <c r="K1859" i="1" a="1"/>
  <c r="K1859" i="1"/>
  <c r="I1860" i="1" a="1"/>
  <c r="I1860" i="1"/>
  <c r="I1859" i="1" a="1"/>
  <c r="I1859" i="1"/>
  <c r="I1866" i="1" a="1"/>
  <c r="I1866" i="1"/>
  <c r="J1862" i="1" a="1"/>
  <c r="J1862" i="1" s="1"/>
  <c r="I1863" i="1" a="1"/>
  <c r="I1863" i="1" s="1"/>
  <c r="J1856" i="1" a="1"/>
  <c r="J1856" i="1" s="1"/>
  <c r="H1856" i="1" a="1"/>
  <c r="H1856" i="1" s="1"/>
  <c r="I1865" i="1" a="1"/>
  <c r="I1865" i="1" s="1"/>
  <c r="H1865" i="1" a="1"/>
  <c r="H1865" i="1" s="1"/>
  <c r="K1860" i="1" a="1"/>
  <c r="K1860" i="1"/>
  <c r="H1867" i="1" a="1"/>
  <c r="H1867" i="1" s="1"/>
  <c r="G1866" i="1" a="1"/>
  <c r="G1866" i="1"/>
  <c r="J1866" i="1" a="1"/>
  <c r="J1866" i="1"/>
  <c r="H1860" i="1" a="1"/>
  <c r="H1860" i="1"/>
  <c r="F1862" i="1" a="1"/>
  <c r="F1862" i="1"/>
  <c r="H1859" i="1" a="1"/>
  <c r="H1859" i="1"/>
  <c r="F1856" i="1" a="1"/>
  <c r="F1856" i="1" s="1"/>
  <c r="K1856" i="1" a="1"/>
  <c r="K1856" i="1" s="1"/>
  <c r="J1859" i="1" a="1"/>
  <c r="J1859" i="1"/>
  <c r="I1869" i="1" a="1"/>
  <c r="I1869" i="1" s="1"/>
  <c r="J1865" i="1" a="1"/>
  <c r="J1865" i="1" s="1"/>
  <c r="F1863" i="1" a="1"/>
  <c r="F1863" i="1" s="1"/>
  <c r="G1859" i="1" a="1"/>
  <c r="G1859" i="1" s="1"/>
  <c r="H1869" i="1" a="1"/>
  <c r="H1869" i="1" s="1"/>
  <c r="G1869" i="1" a="1"/>
  <c r="G1869" i="1" s="1"/>
  <c r="F1867" i="1" a="1"/>
  <c r="F1867" i="1" s="1"/>
  <c r="F1859" i="1" a="1"/>
  <c r="F1859" i="1"/>
  <c r="F1869" i="1" a="1"/>
  <c r="F1869" i="1" s="1"/>
  <c r="G1863" i="1" a="1"/>
  <c r="G1863" i="1"/>
  <c r="J1867" i="1" a="1"/>
  <c r="J1867" i="1" s="1"/>
  <c r="J1863" i="1" a="1"/>
  <c r="J1863" i="1"/>
  <c r="G1860" i="1" a="1"/>
  <c r="G1860" i="1"/>
  <c r="H1862" i="1" a="1"/>
  <c r="H1862" i="1" s="1"/>
  <c r="I1867" i="1" a="1"/>
  <c r="I1867" i="1" s="1"/>
  <c r="G1867" i="1" a="1"/>
  <c r="G1867" i="1" s="1"/>
  <c r="K1863" i="1" a="1"/>
  <c r="K1863" i="1" s="1"/>
  <c r="F1865" i="1" a="1"/>
  <c r="F1865" i="1"/>
  <c r="F1866" i="1" a="1"/>
  <c r="F1866" i="1" s="1"/>
  <c r="G1856" i="1" a="1"/>
  <c r="G1856" i="1" s="1"/>
  <c r="I1856" i="1" a="1"/>
  <c r="I1856" i="1"/>
  <c r="I1862" i="1" a="1"/>
  <c r="I1862" i="1" s="1"/>
  <c r="K1862" i="1" a="1"/>
  <c r="K1862" i="1" s="1"/>
  <c r="F1860" i="1" a="1"/>
  <c r="F1860" i="1" s="1"/>
  <c r="H1863" i="1" a="1"/>
  <c r="H1863" i="1"/>
  <c r="G1846" i="1" a="1"/>
  <c r="G1846" i="1"/>
  <c r="F1852" i="1" a="1"/>
  <c r="F1852" i="1" s="1"/>
  <c r="K1850" i="1" a="1"/>
  <c r="K1850" i="1" s="1"/>
  <c r="K1854" i="1" a="1"/>
  <c r="K1854" i="1" s="1"/>
  <c r="J1854" i="1" a="1"/>
  <c r="J1854" i="1"/>
  <c r="J1845" i="1" a="1"/>
  <c r="J1845" i="1"/>
  <c r="I1854" i="1" a="1"/>
  <c r="I1854" i="1" s="1"/>
  <c r="H1854" i="1" a="1"/>
  <c r="H1854" i="1" s="1"/>
  <c r="G1854" i="1" a="1"/>
  <c r="G1854" i="1"/>
  <c r="I1852" i="1" a="1"/>
  <c r="I1852" i="1" s="1"/>
  <c r="H1848" i="1" a="1"/>
  <c r="H1848" i="1" s="1"/>
  <c r="K1852" i="1" a="1"/>
  <c r="K1852" i="1" s="1"/>
  <c r="J1852" i="1" a="1"/>
  <c r="J1852" i="1"/>
  <c r="I1850" i="1" a="1"/>
  <c r="I1850" i="1"/>
  <c r="J1848" i="1" a="1"/>
  <c r="J1848" i="1" s="1"/>
  <c r="H1850" i="1" a="1"/>
  <c r="H1850" i="1" s="1"/>
  <c r="I1848" i="1" a="1"/>
  <c r="I1848" i="1" s="1"/>
  <c r="G1848" i="1" a="1"/>
  <c r="G1848" i="1"/>
  <c r="F1848" i="1" a="1"/>
  <c r="F1848" i="1"/>
  <c r="K1845" i="1" a="1"/>
  <c r="K1845" i="1" s="1"/>
  <c r="K1848" i="1" a="1"/>
  <c r="K1848" i="1" s="1"/>
  <c r="H1846" i="1" a="1"/>
  <c r="H1846" i="1" s="1"/>
  <c r="I1846" i="1" a="1"/>
  <c r="I1846" i="1" s="1"/>
  <c r="G1850" i="1" a="1"/>
  <c r="G1850" i="1" s="1"/>
  <c r="K1846" i="1" a="1"/>
  <c r="K1846" i="1" s="1"/>
  <c r="F1850" i="1" a="1"/>
  <c r="F1850" i="1"/>
  <c r="J1846" i="1" a="1"/>
  <c r="J1846" i="1"/>
  <c r="F1846" i="1" a="1"/>
  <c r="F1846" i="1" s="1"/>
  <c r="F1854" i="1" a="1"/>
  <c r="F1854" i="1"/>
  <c r="H1852" i="1" a="1"/>
  <c r="H1852" i="1" s="1"/>
  <c r="G1852" i="1" a="1"/>
  <c r="G1852" i="1"/>
  <c r="J1850" i="1" a="1"/>
  <c r="J1850" i="1"/>
  <c r="H1841" i="1" a="1"/>
  <c r="H1841" i="1" s="1"/>
  <c r="K1843" i="1" a="1"/>
  <c r="K1843" i="1" s="1"/>
  <c r="J1843" i="1" a="1"/>
  <c r="J1843" i="1" s="1"/>
  <c r="I1843" i="1" a="1"/>
  <c r="I1843" i="1" s="1"/>
  <c r="G1840" i="1" a="1"/>
  <c r="G1840" i="1" s="1"/>
  <c r="F1840" i="1" a="1"/>
  <c r="F1840" i="1" s="1"/>
  <c r="I1837" i="1" a="1"/>
  <c r="I1837" i="1"/>
  <c r="G1843" i="1" a="1"/>
  <c r="G1843" i="1" s="1"/>
  <c r="F1843" i="1" a="1"/>
  <c r="F1843" i="1" s="1"/>
  <c r="J1837" i="1" a="1"/>
  <c r="J1837" i="1"/>
  <c r="I1835" i="1" a="1"/>
  <c r="I1835" i="1" s="1"/>
  <c r="J1841" i="1" a="1"/>
  <c r="J1841" i="1"/>
  <c r="H1837" i="1" a="1"/>
  <c r="H1837" i="1"/>
  <c r="I1841" i="1" a="1"/>
  <c r="I1841" i="1" s="1"/>
  <c r="J1835" i="1" a="1"/>
  <c r="J1835" i="1"/>
  <c r="J1840" i="1" a="1"/>
  <c r="J1840" i="1" s="1"/>
  <c r="F1837" i="1" a="1"/>
  <c r="F1837" i="1" s="1"/>
  <c r="K1841" i="1" a="1"/>
  <c r="K1841" i="1" s="1"/>
  <c r="I1840" i="1" a="1"/>
  <c r="I1840" i="1" s="1"/>
  <c r="H1843" i="1" a="1"/>
  <c r="H1843" i="1" s="1"/>
  <c r="H1835" i="1" a="1"/>
  <c r="H1835" i="1" s="1"/>
  <c r="H1840" i="1" a="1"/>
  <c r="H1840" i="1" s="1"/>
  <c r="G1837" i="1" a="1"/>
  <c r="G1837" i="1"/>
  <c r="F1841" i="1" a="1"/>
  <c r="F1841" i="1" s="1"/>
  <c r="G1841" i="1" a="1"/>
  <c r="G1841" i="1"/>
  <c r="K1840" i="1" a="1"/>
  <c r="K1840" i="1" s="1"/>
  <c r="K1837" i="1" a="1"/>
  <c r="K1837" i="1"/>
  <c r="K1835" i="1" a="1"/>
  <c r="K1835" i="1"/>
  <c r="I1845" i="1" a="1"/>
  <c r="I1845" i="1" s="1"/>
  <c r="H1845" i="1" a="1"/>
  <c r="H1845" i="1" s="1"/>
  <c r="G1835" i="1" a="1"/>
  <c r="G1835" i="1" s="1"/>
  <c r="G1845" i="1" a="1"/>
  <c r="G1845" i="1" s="1"/>
  <c r="F1845" i="1" a="1"/>
  <c r="F1845" i="1"/>
  <c r="H1829" i="1" a="1"/>
  <c r="H1829" i="1" s="1"/>
  <c r="G1826" i="1" a="1"/>
  <c r="G1826" i="1" s="1"/>
  <c r="H1822" i="1" a="1"/>
  <c r="H1822" i="1"/>
  <c r="I1829" i="1" a="1"/>
  <c r="I1829" i="1" s="1"/>
  <c r="F1835" i="1" a="1"/>
  <c r="F1835" i="1" s="1"/>
  <c r="F1829" i="1" a="1"/>
  <c r="F1829" i="1" s="1"/>
  <c r="H1827" i="1" a="1"/>
  <c r="H1827" i="1"/>
  <c r="F1826" i="1" a="1"/>
  <c r="F1826" i="1"/>
  <c r="F1831" i="1" a="1"/>
  <c r="F1831" i="1" s="1"/>
  <c r="I1826" i="1" a="1"/>
  <c r="I1826" i="1" s="1"/>
  <c r="H1824" i="1" a="1"/>
  <c r="H1824" i="1" s="1"/>
  <c r="G1833" i="1" a="1"/>
  <c r="G1833" i="1"/>
  <c r="J1827" i="1" a="1"/>
  <c r="J1827" i="1"/>
  <c r="K1826" i="1" a="1"/>
  <c r="K1826" i="1" s="1"/>
  <c r="K1824" i="1" a="1"/>
  <c r="K1824" i="1" s="1"/>
  <c r="J1833" i="1" a="1"/>
  <c r="J1833" i="1"/>
  <c r="K1833" i="1" a="1"/>
  <c r="K1833" i="1" s="1"/>
  <c r="J1826" i="1" a="1"/>
  <c r="J1826" i="1" s="1"/>
  <c r="F1833" i="1" a="1"/>
  <c r="F1833" i="1" s="1"/>
  <c r="G1827" i="1" a="1"/>
  <c r="G1827" i="1" s="1"/>
  <c r="J1831" i="1" a="1"/>
  <c r="J1831" i="1"/>
  <c r="H1831" i="1" a="1"/>
  <c r="H1831" i="1" s="1"/>
  <c r="J1829" i="1" a="1"/>
  <c r="J1829" i="1" s="1"/>
  <c r="H1826" i="1" a="1"/>
  <c r="H1826" i="1" s="1"/>
  <c r="H1833" i="1" a="1"/>
  <c r="H1833" i="1"/>
  <c r="I1831" i="1" a="1"/>
  <c r="I1831" i="1"/>
  <c r="G1831" i="1" a="1"/>
  <c r="G1831" i="1" s="1"/>
  <c r="G1829" i="1" a="1"/>
  <c r="G1829" i="1" s="1"/>
  <c r="I1822" i="1" a="1"/>
  <c r="I1822" i="1" s="1"/>
  <c r="K1827" i="1" a="1"/>
  <c r="K1827" i="1" s="1"/>
  <c r="I1827" i="1" a="1"/>
  <c r="I1827" i="1" s="1"/>
  <c r="J1824" i="1" a="1"/>
  <c r="J1824" i="1" s="1"/>
  <c r="K1821" i="1" a="1"/>
  <c r="K1821" i="1" s="1"/>
  <c r="G1822" i="1" a="1"/>
  <c r="G1822" i="1"/>
  <c r="I1824" i="1" a="1"/>
  <c r="I1824" i="1" s="1"/>
  <c r="J1821" i="1" a="1"/>
  <c r="J1821" i="1" s="1"/>
  <c r="F1827" i="1" a="1"/>
  <c r="F1827" i="1" s="1"/>
  <c r="F1822" i="1" a="1"/>
  <c r="F1822" i="1"/>
  <c r="F1824" i="1" a="1"/>
  <c r="F1824" i="1"/>
  <c r="G1824" i="1" a="1"/>
  <c r="G1824" i="1" s="1"/>
  <c r="J1822" i="1" a="1"/>
  <c r="J1822" i="1" s="1"/>
  <c r="K1822" i="1" a="1"/>
  <c r="K1822" i="1"/>
  <c r="I1833" i="1" a="1"/>
  <c r="I1833" i="1" s="1"/>
  <c r="K1831" i="1" a="1"/>
  <c r="K1831" i="1" s="1"/>
  <c r="K1829" i="1" a="1"/>
  <c r="K1829" i="1" s="1"/>
  <c r="F1037" i="1" a="1"/>
  <c r="F1037" i="1"/>
  <c r="F1025" i="1" a="1"/>
  <c r="F1025" i="1" s="1"/>
  <c r="I1027" i="1" a="1"/>
  <c r="I1027" i="1" s="1"/>
  <c r="I1039" i="1" a="1"/>
  <c r="I1039" i="1" s="1"/>
  <c r="F1030" i="1" a="1"/>
  <c r="F1030" i="1" s="1"/>
  <c r="J1027" i="1" a="1"/>
  <c r="J1027" i="1"/>
  <c r="K1025" i="1" a="1"/>
  <c r="K1025" i="1"/>
  <c r="F1039" i="1" a="1"/>
  <c r="F1039" i="1"/>
  <c r="J1030" i="1" a="1"/>
  <c r="J1030" i="1" s="1"/>
  <c r="K1027" i="1" a="1"/>
  <c r="K1027" i="1" s="1"/>
  <c r="H1025" i="1" a="1"/>
  <c r="H1025" i="1" s="1"/>
  <c r="K1039" i="1" a="1"/>
  <c r="K1039" i="1" s="1"/>
  <c r="J1039" i="1" a="1"/>
  <c r="J1039" i="1" s="1"/>
  <c r="I1037" i="1" a="1"/>
  <c r="I1037" i="1" s="1"/>
  <c r="H1030" i="1" a="1"/>
  <c r="H1030" i="1" s="1"/>
  <c r="I1025" i="1" a="1"/>
  <c r="I1025" i="1" s="1"/>
  <c r="H1039" i="1" a="1"/>
  <c r="H1039" i="1" s="1"/>
  <c r="G1027" i="1" a="1"/>
  <c r="G1027" i="1"/>
  <c r="G1039" i="1" a="1"/>
  <c r="G1039" i="1"/>
  <c r="J1037" i="1" a="1"/>
  <c r="J1037" i="1"/>
  <c r="H1037" i="1" a="1"/>
  <c r="H1037" i="1" s="1"/>
  <c r="G1030" i="1" a="1"/>
  <c r="G1030" i="1" s="1"/>
  <c r="G1025" i="1" a="1"/>
  <c r="G1025" i="1"/>
  <c r="J1025" i="1" a="1"/>
  <c r="J1025" i="1"/>
  <c r="K1030" i="1" a="1"/>
  <c r="K1030" i="1" s="1"/>
  <c r="I1030" i="1" a="1"/>
  <c r="I1030" i="1" s="1"/>
  <c r="H1027" i="1" a="1"/>
  <c r="H1027" i="1" s="1"/>
  <c r="F1027" i="1" a="1"/>
  <c r="F1027" i="1" s="1"/>
  <c r="G1037" i="1" a="1"/>
  <c r="G1037" i="1" s="1"/>
  <c r="K1037" i="1" a="1"/>
  <c r="K1037" i="1"/>
  <c r="K1022" i="1" a="1"/>
  <c r="K1022" i="1"/>
  <c r="H997" i="1" a="1"/>
  <c r="H997" i="1" s="1"/>
  <c r="H1049" i="1" s="1" a="1"/>
  <c r="H1049" i="1" s="1"/>
  <c r="K996" i="1" a="1"/>
  <c r="K996" i="1" s="1"/>
  <c r="J1022" i="1" a="1"/>
  <c r="J1022" i="1"/>
  <c r="H996" i="1" a="1"/>
  <c r="H996" i="1"/>
  <c r="I1022" i="1" a="1"/>
  <c r="I1022" i="1" s="1"/>
  <c r="K1006" i="1" a="1"/>
  <c r="K1006" i="1" s="1"/>
  <c r="K1052" i="1" s="1" a="1"/>
  <c r="K1052" i="1" s="1"/>
  <c r="J989" i="1" a="1"/>
  <c r="J989" i="1" s="1"/>
  <c r="H1022" i="1" a="1"/>
  <c r="H1022" i="1" s="1"/>
  <c r="F1022" i="1" a="1"/>
  <c r="F1022" i="1" s="1"/>
  <c r="G997" i="1" a="1"/>
  <c r="G997" i="1" s="1"/>
  <c r="G1049" i="1" s="1" a="1"/>
  <c r="G1049" i="1" s="1"/>
  <c r="F996" i="1" a="1"/>
  <c r="F996" i="1" s="1"/>
  <c r="H989" i="1" a="1"/>
  <c r="H989" i="1"/>
  <c r="J997" i="1" a="1"/>
  <c r="J997" i="1" s="1"/>
  <c r="J1049" i="1" s="1" a="1"/>
  <c r="J1049" i="1" s="1"/>
  <c r="F997" i="1" a="1"/>
  <c r="F997" i="1" s="1"/>
  <c r="F1049" i="1" s="1" a="1"/>
  <c r="F1049" i="1" s="1"/>
  <c r="I996" i="1" a="1"/>
  <c r="I996" i="1" s="1"/>
  <c r="G1022" i="1" a="1"/>
  <c r="G1022" i="1"/>
  <c r="G996" i="1" a="1"/>
  <c r="G996" i="1"/>
  <c r="K989" i="1" a="1"/>
  <c r="K989" i="1" s="1"/>
  <c r="G1006" i="1" a="1"/>
  <c r="G1006" i="1" s="1"/>
  <c r="G1052" i="1" s="1" a="1"/>
  <c r="G1052" i="1" s="1"/>
  <c r="H1006" i="1" a="1"/>
  <c r="H1006" i="1"/>
  <c r="H1052" i="1" s="1" a="1"/>
  <c r="H1052" i="1" s="1"/>
  <c r="G989" i="1" a="1"/>
  <c r="G989" i="1" s="1"/>
  <c r="J996" i="1" a="1"/>
  <c r="J996" i="1" s="1"/>
  <c r="J1006" i="1" a="1"/>
  <c r="J1006" i="1" s="1"/>
  <c r="J1052" i="1" s="1" a="1"/>
  <c r="J1052" i="1" s="1"/>
  <c r="I997" i="1" a="1"/>
  <c r="I997" i="1" s="1"/>
  <c r="I1049" i="1" s="1" a="1"/>
  <c r="I1049" i="1" s="1"/>
  <c r="F1006" i="1" a="1"/>
  <c r="F1006" i="1" s="1"/>
  <c r="F1052" i="1" s="1" a="1"/>
  <c r="F1052" i="1" s="1"/>
  <c r="K997" i="1" a="1"/>
  <c r="K997" i="1" s="1"/>
  <c r="K1049" i="1" s="1" a="1"/>
  <c r="K1049" i="1" s="1"/>
  <c r="I989" i="1" a="1"/>
  <c r="I989" i="1" s="1"/>
  <c r="I1006" i="1" a="1"/>
  <c r="I1006" i="1" s="1"/>
  <c r="I1052" i="1" s="1" a="1"/>
  <c r="I1052" i="1" s="1"/>
  <c r="K977" i="1" a="1"/>
  <c r="K977" i="1" s="1"/>
  <c r="K1051" i="1" s="1" a="1"/>
  <c r="K1051" i="1" s="1"/>
  <c r="J977" i="1" a="1"/>
  <c r="J977" i="1"/>
  <c r="J1051" i="1" s="1" a="1"/>
  <c r="J1051" i="1" s="1"/>
  <c r="K976" i="1" a="1"/>
  <c r="K976" i="1" s="1"/>
  <c r="K974" i="1" a="1"/>
  <c r="K974" i="1" s="1"/>
  <c r="H973" i="1" a="1"/>
  <c r="H973" i="1"/>
  <c r="H974" i="1" a="1"/>
  <c r="H974" i="1" s="1"/>
  <c r="F974" i="1" a="1"/>
  <c r="F974" i="1" s="1"/>
  <c r="I973" i="1" a="1"/>
  <c r="I973" i="1" s="1"/>
  <c r="H977" i="1" a="1"/>
  <c r="H977" i="1" s="1"/>
  <c r="H1051" i="1" s="1" a="1"/>
  <c r="H1051" i="1" s="1"/>
  <c r="J976" i="1" a="1"/>
  <c r="J976" i="1" s="1"/>
  <c r="F977" i="1" a="1"/>
  <c r="F977" i="1" s="1"/>
  <c r="F1051" i="1" s="1" a="1"/>
  <c r="F1051" i="1" s="1"/>
  <c r="G974" i="1" a="1"/>
  <c r="G974" i="1" s="1"/>
  <c r="J973" i="1" a="1"/>
  <c r="J973" i="1" s="1"/>
  <c r="F973" i="1" a="1"/>
  <c r="F973" i="1" s="1"/>
  <c r="G976" i="1" a="1"/>
  <c r="G976" i="1" s="1"/>
  <c r="F976" i="1" a="1"/>
  <c r="F976" i="1" s="1"/>
  <c r="K973" i="1" a="1"/>
  <c r="K973" i="1" s="1"/>
  <c r="J974" i="1" a="1"/>
  <c r="J974" i="1"/>
  <c r="F989" i="1" a="1"/>
  <c r="F989" i="1" s="1"/>
  <c r="I974" i="1" a="1"/>
  <c r="I974" i="1" s="1"/>
  <c r="H976" i="1" a="1"/>
  <c r="H976" i="1" s="1"/>
  <c r="G973" i="1" a="1"/>
  <c r="G973" i="1"/>
  <c r="K983" i="1" a="1"/>
  <c r="K983" i="1" s="1"/>
  <c r="J983" i="1" a="1"/>
  <c r="J983" i="1" s="1"/>
  <c r="I983" i="1" a="1"/>
  <c r="I983" i="1" s="1"/>
  <c r="H983" i="1" a="1"/>
  <c r="H983" i="1" s="1"/>
  <c r="G983" i="1" a="1"/>
  <c r="G983" i="1" s="1"/>
  <c r="F983" i="1" a="1"/>
  <c r="F983" i="1" s="1"/>
  <c r="I977" i="1" a="1"/>
  <c r="I977" i="1" s="1"/>
  <c r="I1051" i="1" s="1" a="1"/>
  <c r="I1051" i="1" s="1"/>
  <c r="I976" i="1" a="1"/>
  <c r="I976" i="1" s="1"/>
  <c r="G977" i="1" a="1"/>
  <c r="G977" i="1" s="1"/>
  <c r="G1051" i="1" s="1" a="1"/>
  <c r="G1051" i="1" s="1"/>
  <c r="J926" i="1" a="1"/>
  <c r="J926" i="1" s="1"/>
  <c r="F926" i="1" a="1"/>
  <c r="F926" i="1" s="1"/>
  <c r="J883" i="1" a="1"/>
  <c r="J883" i="1"/>
  <c r="H926" i="1" a="1"/>
  <c r="H926" i="1"/>
  <c r="F894" i="1" a="1"/>
  <c r="F894" i="1" s="1"/>
  <c r="K894" i="1" a="1"/>
  <c r="K894" i="1"/>
  <c r="I883" i="1" a="1"/>
  <c r="I883" i="1" s="1"/>
  <c r="K914" i="1" a="1"/>
  <c r="K914" i="1" s="1"/>
  <c r="G914" i="1" a="1"/>
  <c r="G914" i="1" s="1"/>
  <c r="F914" i="1" a="1"/>
  <c r="F914" i="1" s="1"/>
  <c r="J894" i="1" a="1"/>
  <c r="J894" i="1" s="1"/>
  <c r="K912" i="1" a="1"/>
  <c r="K912" i="1" s="1"/>
  <c r="I912" i="1" a="1"/>
  <c r="I912" i="1" s="1"/>
  <c r="G894" i="1" a="1"/>
  <c r="G894" i="1" s="1"/>
  <c r="H883" i="1" a="1"/>
  <c r="H883" i="1" s="1"/>
  <c r="H894" i="1" a="1"/>
  <c r="H894" i="1"/>
  <c r="K926" i="1" a="1"/>
  <c r="K926" i="1"/>
  <c r="I926" i="1" a="1"/>
  <c r="I926" i="1" s="1"/>
  <c r="G926" i="1" a="1"/>
  <c r="G926" i="1"/>
  <c r="G912" i="1" a="1"/>
  <c r="G912" i="1" s="1"/>
  <c r="H914" i="1" a="1"/>
  <c r="H914" i="1" s="1"/>
  <c r="J914" i="1" a="1"/>
  <c r="J914" i="1" s="1"/>
  <c r="I914" i="1" a="1"/>
  <c r="I914" i="1" s="1"/>
  <c r="K883" i="1" a="1"/>
  <c r="K883" i="1" s="1"/>
  <c r="I894" i="1" a="1"/>
  <c r="I894" i="1" s="1"/>
  <c r="H912" i="1" a="1"/>
  <c r="H912" i="1" s="1"/>
  <c r="F912" i="1" a="1"/>
  <c r="F912" i="1" s="1"/>
  <c r="J912" i="1" a="1"/>
  <c r="J912" i="1" s="1"/>
  <c r="H882" i="1" a="1"/>
  <c r="H882" i="1"/>
  <c r="F882" i="1" a="1"/>
  <c r="F882" i="1"/>
  <c r="K804" i="1" a="1"/>
  <c r="K804" i="1" s="1"/>
  <c r="G882" i="1" a="1"/>
  <c r="G882" i="1" s="1"/>
  <c r="K814" i="1" a="1"/>
  <c r="K814" i="1" s="1"/>
  <c r="J804" i="1" a="1"/>
  <c r="J804" i="1" s="1"/>
  <c r="G883" i="1" a="1"/>
  <c r="G883" i="1"/>
  <c r="J882" i="1" a="1"/>
  <c r="J882" i="1" s="1"/>
  <c r="F883" i="1" a="1"/>
  <c r="F883" i="1" s="1"/>
  <c r="K882" i="1" a="1"/>
  <c r="K882" i="1" s="1"/>
  <c r="I882" i="1" a="1"/>
  <c r="I882" i="1" s="1"/>
  <c r="I804" i="1" a="1"/>
  <c r="I804" i="1" s="1"/>
  <c r="H804" i="1" a="1"/>
  <c r="H804" i="1"/>
  <c r="H778" i="1" a="1"/>
  <c r="H778" i="1"/>
  <c r="H777" i="1" s="1"/>
  <c r="H781" i="1" s="1"/>
  <c r="F802" i="1" a="1"/>
  <c r="F802" i="1" s="1"/>
  <c r="I764" i="1" a="1"/>
  <c r="I764" i="1"/>
  <c r="I814" i="1" s="1" a="1"/>
  <c r="I814" i="1" s="1"/>
  <c r="F804" i="1" a="1"/>
  <c r="F804" i="1" s="1"/>
  <c r="G802" i="1" a="1"/>
  <c r="G802" i="1" s="1"/>
  <c r="I802" i="1" a="1"/>
  <c r="I802" i="1"/>
  <c r="H802" i="1" a="1"/>
  <c r="H802" i="1" s="1"/>
  <c r="K800" i="1" a="1"/>
  <c r="K800" i="1" s="1"/>
  <c r="F800" i="1" a="1"/>
  <c r="F800" i="1" s="1"/>
  <c r="G800" i="1" a="1"/>
  <c r="G800" i="1" s="1"/>
  <c r="H764" i="1" a="1"/>
  <c r="H764" i="1" s="1"/>
  <c r="H814" i="1" s="1" a="1"/>
  <c r="H814" i="1" s="1"/>
  <c r="K778" i="1" a="1"/>
  <c r="K778" i="1" s="1"/>
  <c r="K777" i="1" s="1"/>
  <c r="G778" i="1" a="1"/>
  <c r="G778" i="1"/>
  <c r="I800" i="1" a="1"/>
  <c r="I800" i="1"/>
  <c r="G804" i="1" a="1"/>
  <c r="G804" i="1" s="1"/>
  <c r="J802" i="1" a="1"/>
  <c r="J802" i="1" s="1"/>
  <c r="J800" i="1" a="1"/>
  <c r="J800" i="1"/>
  <c r="J778" i="1" a="1"/>
  <c r="J778" i="1" s="1"/>
  <c r="J777" i="1" s="1"/>
  <c r="J781" i="1" s="1"/>
  <c r="H800" i="1" a="1"/>
  <c r="H800" i="1"/>
  <c r="F778" i="1" a="1"/>
  <c r="F778" i="1" s="1"/>
  <c r="F777" i="1" s="1"/>
  <c r="K802" i="1" a="1"/>
  <c r="K802" i="1" s="1"/>
  <c r="K764" i="1" a="1"/>
  <c r="K764" i="1" s="1"/>
  <c r="I778" i="1" a="1"/>
  <c r="I778" i="1" s="1"/>
  <c r="I777" i="1" s="1"/>
  <c r="I781" i="1" s="1"/>
  <c r="J764" i="1" a="1"/>
  <c r="J764" i="1" s="1"/>
  <c r="J814" i="1" s="1" a="1"/>
  <c r="J814" i="1" s="1"/>
  <c r="G764" i="1" a="1"/>
  <c r="G764" i="1" s="1"/>
  <c r="G814" i="1" s="1" a="1"/>
  <c r="G814" i="1" s="1"/>
  <c r="F764" i="1" a="1"/>
  <c r="F764" i="1"/>
  <c r="F814" i="1" s="1" a="1"/>
  <c r="F814" i="1" s="1"/>
  <c r="K854" i="1"/>
  <c r="J854" i="1"/>
  <c r="I854" i="1"/>
  <c r="H854" i="1"/>
  <c r="G854" i="1"/>
  <c r="G853" i="1" s="1"/>
  <c r="F854" i="1"/>
  <c r="F853" i="1" s="1"/>
  <c r="K853" i="1"/>
  <c r="J853" i="1"/>
  <c r="I853" i="1"/>
  <c r="H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I784" i="1"/>
  <c r="I785" i="1" s="1"/>
  <c r="H784" i="1"/>
  <c r="H785" i="1" s="1"/>
  <c r="K780" i="1"/>
  <c r="J780" i="1"/>
  <c r="I780" i="1"/>
  <c r="H780" i="1"/>
  <c r="G780" i="1"/>
  <c r="F780" i="1"/>
  <c r="G777" i="1"/>
  <c r="G781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J672" i="1"/>
  <c r="I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I666" i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H518" i="1"/>
  <c r="H515" i="1"/>
  <c r="G515" i="1"/>
  <c r="F513" i="1"/>
  <c r="K503" i="1"/>
  <c r="J503" i="1"/>
  <c r="I503" i="1"/>
  <c r="H503" i="1"/>
  <c r="G503" i="1"/>
  <c r="F503" i="1"/>
  <c r="H477" i="1"/>
  <c r="K476" i="1"/>
  <c r="K474" i="1"/>
  <c r="I472" i="1"/>
  <c r="H472" i="1"/>
  <c r="G472" i="1"/>
  <c r="G463" i="1"/>
  <c r="F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37" i="1"/>
  <c r="K418" i="1"/>
  <c r="I418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I398" i="1"/>
  <c r="I518" i="1" s="1"/>
  <c r="H398" i="1"/>
  <c r="I397" i="1"/>
  <c r="I517" i="1" s="1"/>
  <c r="I396" i="1"/>
  <c r="I437" i="1" s="1"/>
  <c r="H396" i="1"/>
  <c r="H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I384" i="1"/>
  <c r="I515" i="1" s="1"/>
  <c r="H384" i="1"/>
  <c r="G384" i="1"/>
  <c r="I383" i="1"/>
  <c r="I514" i="1" s="1"/>
  <c r="H383" i="1"/>
  <c r="H514" i="1" s="1"/>
  <c r="I382" i="1"/>
  <c r="I513" i="1" s="1"/>
  <c r="H382" i="1"/>
  <c r="H513" i="1" s="1"/>
  <c r="G382" i="1"/>
  <c r="G513" i="1" s="1"/>
  <c r="F382" i="1"/>
  <c r="K379" i="1"/>
  <c r="J379" i="1"/>
  <c r="I379" i="1"/>
  <c r="H379" i="1"/>
  <c r="G379" i="1"/>
  <c r="F379" i="1"/>
  <c r="I378" i="1"/>
  <c r="I435" i="1" s="1"/>
  <c r="H378" i="1"/>
  <c r="H435" i="1" s="1"/>
  <c r="G378" i="1"/>
  <c r="G435" i="1" s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23" i="1"/>
  <c r="K478" i="1" s="1"/>
  <c r="H323" i="1"/>
  <c r="H478" i="1" s="1"/>
  <c r="H322" i="1"/>
  <c r="H321" i="1"/>
  <c r="H476" i="1" s="1"/>
  <c r="G321" i="1"/>
  <c r="G476" i="1" s="1"/>
  <c r="I320" i="1"/>
  <c r="I475" i="1" s="1"/>
  <c r="H319" i="1"/>
  <c r="H474" i="1" s="1"/>
  <c r="G319" i="1"/>
  <c r="G474" i="1" s="1"/>
  <c r="F319" i="1"/>
  <c r="F474" i="1" s="1"/>
  <c r="I318" i="1"/>
  <c r="I473" i="1" s="1"/>
  <c r="H318" i="1"/>
  <c r="H473" i="1" s="1"/>
  <c r="H317" i="1"/>
  <c r="G317" i="1"/>
  <c r="F317" i="1"/>
  <c r="F472" i="1" s="1"/>
  <c r="H316" i="1"/>
  <c r="H471" i="1" s="1"/>
  <c r="G316" i="1"/>
  <c r="G471" i="1" s="1"/>
  <c r="I313" i="1"/>
  <c r="K312" i="1"/>
  <c r="K417" i="1" s="1"/>
  <c r="I312" i="1"/>
  <c r="I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I299" i="1"/>
  <c r="I463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7" i="1"/>
  <c r="I127" i="1"/>
  <c r="H127" i="1"/>
  <c r="G127" i="1"/>
  <c r="F127" i="1"/>
  <c r="K126" i="1"/>
  <c r="H124" i="1"/>
  <c r="G124" i="1"/>
  <c r="F124" i="1"/>
  <c r="K123" i="1"/>
  <c r="J123" i="1"/>
  <c r="I123" i="1"/>
  <c r="I122" i="1"/>
  <c r="H122" i="1"/>
  <c r="G122" i="1"/>
  <c r="F122" i="1"/>
  <c r="K121" i="1"/>
  <c r="J121" i="1"/>
  <c r="I121" i="1"/>
  <c r="H120" i="1"/>
  <c r="K119" i="1"/>
  <c r="J119" i="1"/>
  <c r="I119" i="1"/>
  <c r="G119" i="1"/>
  <c r="I118" i="1"/>
  <c r="K117" i="1"/>
  <c r="J117" i="1"/>
  <c r="I117" i="1"/>
  <c r="G117" i="1"/>
  <c r="F117" i="1"/>
  <c r="I116" i="1"/>
  <c r="H116" i="1"/>
  <c r="K115" i="1"/>
  <c r="J115" i="1"/>
  <c r="I115" i="1"/>
  <c r="G115" i="1"/>
  <c r="F115" i="1"/>
  <c r="K114" i="1"/>
  <c r="H114" i="1"/>
  <c r="G114" i="1"/>
  <c r="K113" i="1"/>
  <c r="J113" i="1"/>
  <c r="I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K397" i="1" s="1"/>
  <c r="K517" i="1" s="1"/>
  <c r="J287" i="1"/>
  <c r="I287" i="1"/>
  <c r="H287" i="1"/>
  <c r="G287" i="1"/>
  <c r="F287" i="1"/>
  <c r="K285" i="1"/>
  <c r="J285" i="1"/>
  <c r="I285" i="1"/>
  <c r="H285" i="1"/>
  <c r="G285" i="1"/>
  <c r="F285" i="1"/>
  <c r="K284" i="1"/>
  <c r="K383" i="1" s="1"/>
  <c r="K514" i="1" s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I323" i="1" s="1"/>
  <c r="I478" i="1" s="1"/>
  <c r="H248" i="1"/>
  <c r="G248" i="1"/>
  <c r="F248" i="1"/>
  <c r="K247" i="1"/>
  <c r="J247" i="1"/>
  <c r="I247" i="1"/>
  <c r="H247" i="1"/>
  <c r="G247" i="1"/>
  <c r="F247" i="1"/>
  <c r="K246" i="1"/>
  <c r="K321" i="1" s="1"/>
  <c r="J246" i="1"/>
  <c r="I246" i="1"/>
  <c r="I321" i="1" s="1"/>
  <c r="I476" i="1" s="1"/>
  <c r="H246" i="1"/>
  <c r="G246" i="1"/>
  <c r="F246" i="1"/>
  <c r="K245" i="1"/>
  <c r="J245" i="1"/>
  <c r="I245" i="1"/>
  <c r="H245" i="1"/>
  <c r="G245" i="1"/>
  <c r="F245" i="1"/>
  <c r="K244" i="1"/>
  <c r="K319" i="1" s="1"/>
  <c r="J244" i="1"/>
  <c r="I244" i="1"/>
  <c r="I319" i="1" s="1"/>
  <c r="I474" i="1" s="1"/>
  <c r="H244" i="1"/>
  <c r="G244" i="1"/>
  <c r="F244" i="1"/>
  <c r="K243" i="1"/>
  <c r="J243" i="1"/>
  <c r="I243" i="1"/>
  <c r="H243" i="1"/>
  <c r="G243" i="1"/>
  <c r="F243" i="1"/>
  <c r="K242" i="1"/>
  <c r="K317" i="1" s="1"/>
  <c r="K472" i="1" s="1"/>
  <c r="J242" i="1"/>
  <c r="I242" i="1"/>
  <c r="I317" i="1" s="1"/>
  <c r="H242" i="1"/>
  <c r="G242" i="1"/>
  <c r="F242" i="1"/>
  <c r="K241" i="1"/>
  <c r="J241" i="1"/>
  <c r="I241" i="1"/>
  <c r="H241" i="1"/>
  <c r="G241" i="1"/>
  <c r="F241" i="1"/>
  <c r="K233" i="1"/>
  <c r="K299" i="1" s="1"/>
  <c r="K463" i="1" s="1"/>
  <c r="J233" i="1"/>
  <c r="I233" i="1"/>
  <c r="H233" i="1"/>
  <c r="H299" i="1" s="1"/>
  <c r="H463" i="1" s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I210" i="1" s="1"/>
  <c r="H214" i="1"/>
  <c r="H210" i="1" s="1"/>
  <c r="G214" i="1"/>
  <c r="G210" i="1" s="1"/>
  <c r="F214" i="1"/>
  <c r="F210" i="1" s="1"/>
  <c r="K210" i="1"/>
  <c r="J210" i="1"/>
  <c r="K207" i="1"/>
  <c r="J207" i="1"/>
  <c r="I207" i="1"/>
  <c r="H207" i="1"/>
  <c r="G207" i="1"/>
  <c r="G396" i="1" s="1"/>
  <c r="G437" i="1" s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H312" i="1" s="1"/>
  <c r="H417" i="1" s="1"/>
  <c r="G187" i="1"/>
  <c r="F187" i="1"/>
  <c r="K183" i="1"/>
  <c r="K298" i="1" s="1"/>
  <c r="K411" i="1" s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H170" i="1"/>
  <c r="G170" i="1"/>
  <c r="G398" i="1" s="1"/>
  <c r="G518" i="1" s="1"/>
  <c r="F170" i="1"/>
  <c r="F398" i="1" s="1"/>
  <c r="F518" i="1" s="1"/>
  <c r="K169" i="1"/>
  <c r="J169" i="1"/>
  <c r="I169" i="1"/>
  <c r="H169" i="1"/>
  <c r="H397" i="1" s="1"/>
  <c r="H517" i="1" s="1"/>
  <c r="G169" i="1"/>
  <c r="G397" i="1" s="1"/>
  <c r="G517" i="1" s="1"/>
  <c r="F169" i="1"/>
  <c r="F397" i="1" s="1"/>
  <c r="F517" i="1" s="1"/>
  <c r="K168" i="1"/>
  <c r="K396" i="1" s="1"/>
  <c r="J168" i="1"/>
  <c r="J396" i="1" s="1"/>
  <c r="J437" i="1" s="1"/>
  <c r="I168" i="1"/>
  <c r="H168" i="1"/>
  <c r="G168" i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J384" i="1" s="1"/>
  <c r="J515" i="1" s="1"/>
  <c r="I156" i="1"/>
  <c r="H156" i="1"/>
  <c r="G156" i="1"/>
  <c r="F156" i="1"/>
  <c r="F384" i="1" s="1"/>
  <c r="F515" i="1" s="1"/>
  <c r="K155" i="1"/>
  <c r="J155" i="1"/>
  <c r="I155" i="1"/>
  <c r="H155" i="1"/>
  <c r="G155" i="1"/>
  <c r="G383" i="1" s="1"/>
  <c r="G514" i="1" s="1"/>
  <c r="F155" i="1"/>
  <c r="F383" i="1" s="1"/>
  <c r="F514" i="1" s="1"/>
  <c r="K154" i="1"/>
  <c r="K382" i="1" s="1"/>
  <c r="K513" i="1" s="1"/>
  <c r="J154" i="1"/>
  <c r="J382" i="1" s="1"/>
  <c r="J513" i="1" s="1"/>
  <c r="I154" i="1"/>
  <c r="H154" i="1"/>
  <c r="G154" i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J378" i="1" s="1"/>
  <c r="J435" i="1" s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I95" i="1"/>
  <c r="H95" i="1"/>
  <c r="G95" i="1"/>
  <c r="G323" i="1" s="1"/>
  <c r="G478" i="1" s="1"/>
  <c r="F95" i="1"/>
  <c r="F323" i="1" s="1"/>
  <c r="F478" i="1" s="1"/>
  <c r="K94" i="1"/>
  <c r="K322" i="1" s="1"/>
  <c r="K477" i="1" s="1"/>
  <c r="J94" i="1"/>
  <c r="I94" i="1"/>
  <c r="I322" i="1" s="1"/>
  <c r="I477" i="1" s="1"/>
  <c r="H94" i="1"/>
  <c r="H126" i="1" s="1"/>
  <c r="G94" i="1"/>
  <c r="G126" i="1" s="1"/>
  <c r="F94" i="1"/>
  <c r="F126" i="1" s="1"/>
  <c r="K93" i="1"/>
  <c r="J93" i="1"/>
  <c r="I93" i="1"/>
  <c r="H93" i="1"/>
  <c r="G93" i="1"/>
  <c r="F93" i="1"/>
  <c r="F321" i="1" s="1"/>
  <c r="F476" i="1" s="1"/>
  <c r="K92" i="1"/>
  <c r="J92" i="1"/>
  <c r="I92" i="1"/>
  <c r="I124" i="1" s="1"/>
  <c r="H92" i="1"/>
  <c r="H320" i="1" s="1"/>
  <c r="H475" i="1" s="1"/>
  <c r="G92" i="1"/>
  <c r="G320" i="1" s="1"/>
  <c r="G475" i="1" s="1"/>
  <c r="F92" i="1"/>
  <c r="F320" i="1" s="1"/>
  <c r="F475" i="1" s="1"/>
  <c r="K91" i="1"/>
  <c r="J91" i="1"/>
  <c r="I91" i="1"/>
  <c r="H91" i="1"/>
  <c r="H123" i="1" s="1"/>
  <c r="G91" i="1"/>
  <c r="G123" i="1" s="1"/>
  <c r="F91" i="1"/>
  <c r="F123" i="1" s="1"/>
  <c r="K90" i="1"/>
  <c r="J90" i="1"/>
  <c r="I90" i="1"/>
  <c r="H90" i="1"/>
  <c r="G90" i="1"/>
  <c r="G318" i="1" s="1"/>
  <c r="G473" i="1" s="1"/>
  <c r="F90" i="1"/>
  <c r="F318" i="1" s="1"/>
  <c r="F473" i="1" s="1"/>
  <c r="K89" i="1"/>
  <c r="J89" i="1"/>
  <c r="I89" i="1"/>
  <c r="H89" i="1"/>
  <c r="H121" i="1" s="1"/>
  <c r="G89" i="1"/>
  <c r="G121" i="1" s="1"/>
  <c r="F89" i="1"/>
  <c r="F121" i="1" s="1"/>
  <c r="K88" i="1"/>
  <c r="K120" i="1" s="1"/>
  <c r="J88" i="1"/>
  <c r="I88" i="1"/>
  <c r="I120" i="1" s="1"/>
  <c r="H88" i="1"/>
  <c r="G88" i="1"/>
  <c r="G120" i="1" s="1"/>
  <c r="F88" i="1"/>
  <c r="F316" i="1" s="1"/>
  <c r="F471" i="1" s="1"/>
  <c r="K87" i="1"/>
  <c r="J87" i="1"/>
  <c r="I87" i="1"/>
  <c r="H87" i="1"/>
  <c r="H119" i="1" s="1"/>
  <c r="G87" i="1"/>
  <c r="F87" i="1"/>
  <c r="F119" i="1" s="1"/>
  <c r="K86" i="1"/>
  <c r="K118" i="1" s="1"/>
  <c r="J86" i="1"/>
  <c r="J118" i="1" s="1"/>
  <c r="I86" i="1"/>
  <c r="H86" i="1"/>
  <c r="G86" i="1"/>
  <c r="F86" i="1"/>
  <c r="K85" i="1"/>
  <c r="K313" i="1" s="1"/>
  <c r="J85" i="1"/>
  <c r="I85" i="1"/>
  <c r="H85" i="1"/>
  <c r="H117" i="1" s="1"/>
  <c r="G85" i="1"/>
  <c r="G313" i="1" s="1"/>
  <c r="G418" i="1" s="1"/>
  <c r="F85" i="1"/>
  <c r="F313" i="1" s="1"/>
  <c r="F418" i="1" s="1"/>
  <c r="K84" i="1"/>
  <c r="K116" i="1" s="1"/>
  <c r="J84" i="1"/>
  <c r="J116" i="1" s="1"/>
  <c r="I84" i="1"/>
  <c r="H84" i="1"/>
  <c r="G84" i="1"/>
  <c r="G116" i="1" s="1"/>
  <c r="F84" i="1"/>
  <c r="K83" i="1"/>
  <c r="J83" i="1"/>
  <c r="I83" i="1"/>
  <c r="H83" i="1"/>
  <c r="H115" i="1" s="1"/>
  <c r="G83" i="1"/>
  <c r="F83" i="1"/>
  <c r="K82" i="1"/>
  <c r="J82" i="1"/>
  <c r="J114" i="1" s="1"/>
  <c r="I82" i="1"/>
  <c r="I114" i="1" s="1"/>
  <c r="H82" i="1"/>
  <c r="G82" i="1"/>
  <c r="F82" i="1"/>
  <c r="F114" i="1" s="1"/>
  <c r="K81" i="1"/>
  <c r="J81" i="1"/>
  <c r="I81" i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H71" i="1"/>
  <c r="G71" i="1"/>
  <c r="G299" i="1" s="1"/>
  <c r="F71" i="1"/>
  <c r="F299" i="1" s="1"/>
  <c r="K70" i="1"/>
  <c r="J70" i="1"/>
  <c r="I70" i="1"/>
  <c r="I298" i="1" s="1"/>
  <c r="I411" i="1" s="1"/>
  <c r="H70" i="1"/>
  <c r="H298" i="1" s="1"/>
  <c r="H411" i="1" s="1"/>
  <c r="G70" i="1"/>
  <c r="G298" i="1" s="1"/>
  <c r="G411" i="1" s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K1703" i="1" a="1"/>
  <c r="K1703" i="1" s="1"/>
  <c r="G1703" i="1" a="1"/>
  <c r="G1703" i="1" s="1"/>
  <c r="F1704" i="1" a="1"/>
  <c r="F1704" i="1"/>
  <c r="H1703" i="1" a="1"/>
  <c r="H1703" i="1" s="1"/>
  <c r="F1703" i="1" a="1"/>
  <c r="F1703" i="1" s="1"/>
  <c r="K1704" i="1" a="1"/>
  <c r="K1704" i="1"/>
  <c r="I1704" i="1" a="1"/>
  <c r="I1704" i="1" s="1"/>
  <c r="H1704" i="1" a="1"/>
  <c r="H1704" i="1"/>
  <c r="J1703" i="1" a="1"/>
  <c r="J1703" i="1"/>
  <c r="J1704" i="1" a="1"/>
  <c r="J1704" i="1"/>
  <c r="G1704" i="1" a="1"/>
  <c r="G1704" i="1" s="1"/>
  <c r="I1703" i="1" a="1"/>
  <c r="I1703" i="1" s="1"/>
  <c r="I618" i="1" a="1"/>
  <c r="I618" i="1" s="1"/>
  <c r="H618" i="1" a="1"/>
  <c r="H618" i="1" s="1"/>
  <c r="G608" i="1" a="1"/>
  <c r="G608" i="1" s="1"/>
  <c r="F608" i="1" a="1"/>
  <c r="F608" i="1"/>
  <c r="H608" i="1" a="1"/>
  <c r="H608" i="1" s="1"/>
  <c r="I608" i="1" a="1"/>
  <c r="I608" i="1" s="1"/>
  <c r="J604" i="1" a="1"/>
  <c r="J604" i="1" s="1"/>
  <c r="H605" i="1" a="1"/>
  <c r="H605" i="1"/>
  <c r="J605" i="1" a="1"/>
  <c r="J605" i="1"/>
  <c r="I605" i="1" a="1"/>
  <c r="I605" i="1"/>
  <c r="G605" i="1" a="1"/>
  <c r="G605" i="1"/>
  <c r="F605" i="1" a="1"/>
  <c r="F605" i="1" s="1"/>
  <c r="K604" i="1" a="1"/>
  <c r="K604" i="1" s="1"/>
  <c r="I604" i="1" a="1"/>
  <c r="I604" i="1"/>
  <c r="H604" i="1" a="1"/>
  <c r="H604" i="1" s="1"/>
  <c r="G604" i="1" a="1"/>
  <c r="G604" i="1" s="1"/>
  <c r="K620" i="1" a="1"/>
  <c r="K620" i="1"/>
  <c r="G615" i="1" a="1"/>
  <c r="G615" i="1" s="1"/>
  <c r="I615" i="1" a="1"/>
  <c r="I615" i="1" s="1"/>
  <c r="F615" i="1" a="1"/>
  <c r="F615" i="1" s="1"/>
  <c r="J615" i="1" a="1"/>
  <c r="J615" i="1"/>
  <c r="H615" i="1" a="1"/>
  <c r="H615" i="1"/>
  <c r="F616" i="1" a="1"/>
  <c r="F616" i="1"/>
  <c r="K615" i="1" a="1"/>
  <c r="K615" i="1" s="1"/>
  <c r="I593" i="1" a="1"/>
  <c r="I593" i="1" s="1"/>
  <c r="K594" i="1" a="1"/>
  <c r="K594" i="1" s="1"/>
  <c r="J594" i="1" a="1"/>
  <c r="J594" i="1"/>
  <c r="I594" i="1" a="1"/>
  <c r="I594" i="1" s="1"/>
  <c r="G594" i="1" a="1"/>
  <c r="G594" i="1" s="1"/>
  <c r="H594" i="1" a="1"/>
  <c r="H594" i="1"/>
  <c r="F594" i="1" a="1"/>
  <c r="F594" i="1" s="1"/>
  <c r="K593" i="1" a="1"/>
  <c r="K593" i="1"/>
  <c r="J593" i="1" a="1"/>
  <c r="J593" i="1" s="1"/>
  <c r="H593" i="1" a="1"/>
  <c r="H593" i="1"/>
  <c r="J617" i="1" a="1"/>
  <c r="J617" i="1"/>
  <c r="I617" i="1" a="1"/>
  <c r="I617" i="1"/>
  <c r="H617" i="1" a="1"/>
  <c r="H617" i="1" s="1"/>
  <c r="J620" i="1" a="1"/>
  <c r="J620" i="1" s="1"/>
  <c r="K590" i="1" a="1"/>
  <c r="K590" i="1" s="1"/>
  <c r="H591" i="1" a="1"/>
  <c r="H591" i="1"/>
  <c r="G593" i="1" a="1"/>
  <c r="G593" i="1" s="1"/>
  <c r="F593" i="1" a="1"/>
  <c r="F593" i="1" s="1"/>
  <c r="K591" i="1" a="1"/>
  <c r="K591" i="1" s="1"/>
  <c r="J591" i="1" a="1"/>
  <c r="J591" i="1" s="1"/>
  <c r="I591" i="1" a="1"/>
  <c r="I591" i="1"/>
  <c r="G591" i="1" a="1"/>
  <c r="G591" i="1" s="1"/>
  <c r="F591" i="1" a="1"/>
  <c r="F591" i="1"/>
  <c r="J590" i="1" a="1"/>
  <c r="J590" i="1"/>
  <c r="K607" i="1" a="1"/>
  <c r="K607" i="1" s="1"/>
  <c r="F607" i="1" a="1"/>
  <c r="F607" i="1"/>
  <c r="I607" i="1" a="1"/>
  <c r="I607" i="1" s="1"/>
  <c r="H607" i="1" a="1"/>
  <c r="H607" i="1" s="1"/>
  <c r="J607" i="1" a="1"/>
  <c r="J607" i="1"/>
  <c r="G607" i="1" a="1"/>
  <c r="G607" i="1" s="1"/>
  <c r="K605" i="1" a="1"/>
  <c r="K605" i="1" s="1"/>
  <c r="I621" i="1" a="1"/>
  <c r="I621" i="1"/>
  <c r="H738" i="1" a="1"/>
  <c r="H738" i="1" s="1"/>
  <c r="I741" i="1" a="1"/>
  <c r="I741" i="1" s="1"/>
  <c r="F738" i="1" a="1"/>
  <c r="F738" i="1"/>
  <c r="K738" i="1" a="1"/>
  <c r="K738" i="1" s="1"/>
  <c r="H741" i="1" a="1"/>
  <c r="H741" i="1"/>
  <c r="I738" i="1" a="1"/>
  <c r="I738" i="1"/>
  <c r="G741" i="1" a="1"/>
  <c r="G741" i="1" s="1"/>
  <c r="K741" i="1" a="1"/>
  <c r="K741" i="1" s="1"/>
  <c r="J738" i="1" a="1"/>
  <c r="J738" i="1"/>
  <c r="J741" i="1" a="1"/>
  <c r="J741" i="1" s="1"/>
  <c r="G738" i="1" a="1"/>
  <c r="G738" i="1" s="1"/>
  <c r="F741" i="1" a="1"/>
  <c r="F741" i="1"/>
  <c r="G725" i="1" a="1"/>
  <c r="G725" i="1"/>
  <c r="H718" i="1" a="1"/>
  <c r="H718" i="1" s="1"/>
  <c r="H724" i="1" s="1" a="1"/>
  <c r="H724" i="1" s="1"/>
  <c r="H726" i="1" s="1" a="1"/>
  <c r="H726" i="1" s="1"/>
  <c r="J722" i="1" a="1"/>
  <c r="J722" i="1"/>
  <c r="K717" i="1" a="1"/>
  <c r="K717" i="1" s="1"/>
  <c r="H722" i="1" a="1"/>
  <c r="H722" i="1" s="1"/>
  <c r="K722" i="1" a="1"/>
  <c r="K722" i="1"/>
  <c r="J717" i="1" a="1"/>
  <c r="J717" i="1"/>
  <c r="K725" i="1" a="1"/>
  <c r="K725" i="1"/>
  <c r="F725" i="1" a="1"/>
  <c r="F725" i="1"/>
  <c r="I717" i="1" a="1"/>
  <c r="I717" i="1" s="1"/>
  <c r="J718" i="1" a="1"/>
  <c r="J718" i="1" s="1"/>
  <c r="I725" i="1" a="1"/>
  <c r="I725" i="1" s="1"/>
  <c r="F722" i="1" a="1"/>
  <c r="F722" i="1" s="1"/>
  <c r="J725" i="1" a="1"/>
  <c r="J725" i="1"/>
  <c r="G722" i="1" a="1"/>
  <c r="G722" i="1" s="1"/>
  <c r="F718" i="1" a="1"/>
  <c r="F718" i="1"/>
  <c r="H717" i="1" a="1"/>
  <c r="H717" i="1" s="1"/>
  <c r="G718" i="1" a="1"/>
  <c r="G718" i="1"/>
  <c r="I722" i="1" a="1"/>
  <c r="I722" i="1"/>
  <c r="H725" i="1" a="1"/>
  <c r="H725" i="1" s="1"/>
  <c r="K718" i="1" a="1"/>
  <c r="K718" i="1"/>
  <c r="I718" i="1" a="1"/>
  <c r="I718" i="1" s="1"/>
  <c r="I695" i="1" a="1"/>
  <c r="I695" i="1" s="1"/>
  <c r="G695" i="1" a="1"/>
  <c r="G695" i="1"/>
  <c r="K695" i="1" a="1"/>
  <c r="K695" i="1"/>
  <c r="J694" i="1" a="1"/>
  <c r="J694" i="1" s="1"/>
  <c r="H694" i="1" a="1"/>
  <c r="H694" i="1"/>
  <c r="F694" i="1" a="1"/>
  <c r="F694" i="1"/>
  <c r="H716" i="1" a="1"/>
  <c r="H716" i="1" s="1"/>
  <c r="G714" i="1" a="1"/>
  <c r="G714" i="1" s="1"/>
  <c r="J695" i="1" a="1"/>
  <c r="J695" i="1"/>
  <c r="J707" i="1" a="1"/>
  <c r="J707" i="1" s="1"/>
  <c r="F695" i="1" a="1"/>
  <c r="F695" i="1"/>
  <c r="G717" i="1" a="1"/>
  <c r="G717" i="1" s="1"/>
  <c r="F717" i="1" a="1"/>
  <c r="F717" i="1" s="1"/>
  <c r="I694" i="1" a="1"/>
  <c r="I694" i="1"/>
  <c r="K716" i="1" a="1"/>
  <c r="K716" i="1" s="1"/>
  <c r="G694" i="1" a="1"/>
  <c r="G694" i="1"/>
  <c r="J716" i="1" a="1"/>
  <c r="J716" i="1" s="1"/>
  <c r="J740" i="1" s="1" a="1"/>
  <c r="J740" i="1" s="1"/>
  <c r="J742" i="1" s="1" a="1"/>
  <c r="J742" i="1" s="1"/>
  <c r="K709" i="1" a="1"/>
  <c r="K709" i="1"/>
  <c r="G709" i="1" a="1"/>
  <c r="G709" i="1" s="1"/>
  <c r="I716" i="1" a="1"/>
  <c r="I716" i="1" s="1"/>
  <c r="I740" i="1" s="1" a="1"/>
  <c r="I740" i="1" s="1"/>
  <c r="I742" i="1" s="1" a="1"/>
  <c r="I742" i="1" s="1"/>
  <c r="G716" i="1" a="1"/>
  <c r="G716" i="1" s="1"/>
  <c r="F716" i="1" a="1"/>
  <c r="F716" i="1"/>
  <c r="K714" i="1" a="1"/>
  <c r="K714" i="1" s="1"/>
  <c r="I714" i="1" a="1"/>
  <c r="I714" i="1"/>
  <c r="J686" i="1" a="1"/>
  <c r="J686" i="1" s="1"/>
  <c r="J714" i="1" a="1"/>
  <c r="J714" i="1"/>
  <c r="H714" i="1" a="1"/>
  <c r="H714" i="1"/>
  <c r="K694" i="1" a="1"/>
  <c r="K694" i="1" s="1"/>
  <c r="H709" i="1" a="1"/>
  <c r="H709" i="1"/>
  <c r="F709" i="1" a="1"/>
  <c r="F709" i="1" s="1"/>
  <c r="F714" i="1" a="1"/>
  <c r="F714" i="1" s="1"/>
  <c r="K707" i="1" a="1"/>
  <c r="K707" i="1" s="1"/>
  <c r="G707" i="1" a="1"/>
  <c r="G707" i="1" s="1"/>
  <c r="J709" i="1" a="1"/>
  <c r="J709" i="1"/>
  <c r="H695" i="1" a="1"/>
  <c r="H695" i="1" s="1"/>
  <c r="H707" i="1" a="1"/>
  <c r="H707" i="1" s="1"/>
  <c r="I709" i="1" a="1"/>
  <c r="I709" i="1" s="1"/>
  <c r="I707" i="1" a="1"/>
  <c r="I707" i="1"/>
  <c r="K686" i="1" a="1"/>
  <c r="K686" i="1"/>
  <c r="F707" i="1" a="1"/>
  <c r="F707" i="1"/>
  <c r="J685" i="1" a="1"/>
  <c r="J685" i="1"/>
  <c r="I685" i="1" a="1"/>
  <c r="I685" i="1" s="1"/>
  <c r="F685" i="1" a="1"/>
  <c r="F685" i="1" s="1"/>
  <c r="J683" i="1" a="1"/>
  <c r="J683" i="1"/>
  <c r="J681" i="1" a="1"/>
  <c r="J681" i="1" s="1"/>
  <c r="I680" i="1" a="1"/>
  <c r="I680" i="1" s="1"/>
  <c r="G681" i="1" a="1"/>
  <c r="G681" i="1"/>
  <c r="G679" i="1" a="1"/>
  <c r="G679" i="1" s="1"/>
  <c r="K664" i="1" a="1"/>
  <c r="K664" i="1" s="1"/>
  <c r="I679" i="1" a="1"/>
  <c r="I679" i="1" s="1"/>
  <c r="H681" i="1" a="1"/>
  <c r="H681" i="1" s="1"/>
  <c r="J679" i="1" a="1"/>
  <c r="J679" i="1"/>
  <c r="I683" i="1" a="1"/>
  <c r="I683" i="1"/>
  <c r="H683" i="1" a="1"/>
  <c r="H683" i="1"/>
  <c r="G683" i="1" a="1"/>
  <c r="G683" i="1" s="1"/>
  <c r="I681" i="1" a="1"/>
  <c r="I681" i="1" s="1"/>
  <c r="J680" i="1" a="1"/>
  <c r="J680" i="1"/>
  <c r="K679" i="1" a="1"/>
  <c r="K679" i="1" s="1"/>
  <c r="H679" i="1" a="1"/>
  <c r="H679" i="1" s="1"/>
  <c r="I686" i="1" a="1"/>
  <c r="I686" i="1"/>
  <c r="F681" i="1" a="1"/>
  <c r="F681" i="1" s="1"/>
  <c r="H686" i="1" a="1"/>
  <c r="H686" i="1" s="1"/>
  <c r="G686" i="1" a="1"/>
  <c r="G686" i="1" s="1"/>
  <c r="F686" i="1" a="1"/>
  <c r="F686" i="1" s="1"/>
  <c r="K685" i="1" a="1"/>
  <c r="K685" i="1"/>
  <c r="K683" i="1" a="1"/>
  <c r="K683" i="1"/>
  <c r="H685" i="1" a="1"/>
  <c r="H685" i="1" s="1"/>
  <c r="G685" i="1" a="1"/>
  <c r="G685" i="1"/>
  <c r="F683" i="1" a="1"/>
  <c r="F683" i="1" s="1"/>
  <c r="F680" i="1" a="1"/>
  <c r="F680" i="1"/>
  <c r="K681" i="1" a="1"/>
  <c r="K681" i="1" s="1"/>
  <c r="K680" i="1" a="1"/>
  <c r="K680" i="1" s="1"/>
  <c r="H680" i="1" a="1"/>
  <c r="H680" i="1" s="1"/>
  <c r="G680" i="1" a="1"/>
  <c r="G680" i="1" s="1"/>
  <c r="F679" i="1" a="1"/>
  <c r="F679" i="1" s="1"/>
  <c r="G651" i="1" a="1"/>
  <c r="G651" i="1" s="1"/>
  <c r="K646" i="1" a="1"/>
  <c r="K646" i="1" s="1"/>
  <c r="H646" i="1" a="1"/>
  <c r="H646" i="1"/>
  <c r="J648" i="1" a="1"/>
  <c r="J648" i="1" s="1"/>
  <c r="I648" i="1" a="1"/>
  <c r="I648" i="1"/>
  <c r="G646" i="1" a="1"/>
  <c r="G646" i="1" s="1"/>
  <c r="J647" i="1" a="1"/>
  <c r="J647" i="1" s="1"/>
  <c r="J664" i="1" a="1"/>
  <c r="J664" i="1"/>
  <c r="I664" i="1" a="1"/>
  <c r="I664" i="1" s="1"/>
  <c r="I663" i="1" a="1"/>
  <c r="I663" i="1" s="1"/>
  <c r="H663" i="1" a="1"/>
  <c r="H663" i="1"/>
  <c r="J651" i="1" a="1"/>
  <c r="J651" i="1" s="1"/>
  <c r="K650" i="1" a="1"/>
  <c r="K650" i="1"/>
  <c r="H650" i="1" a="1"/>
  <c r="H650" i="1" s="1"/>
  <c r="F650" i="1" a="1"/>
  <c r="F650" i="1" s="1"/>
  <c r="H648" i="1" a="1"/>
  <c r="H648" i="1" s="1"/>
  <c r="G664" i="1" a="1"/>
  <c r="G664" i="1" s="1"/>
  <c r="F648" i="1" a="1"/>
  <c r="F648" i="1" s="1"/>
  <c r="J663" i="1" a="1"/>
  <c r="J663" i="1"/>
  <c r="K647" i="1" a="1"/>
  <c r="K647" i="1" s="1"/>
  <c r="I647" i="1" a="1"/>
  <c r="I647" i="1"/>
  <c r="H651" i="1" a="1"/>
  <c r="H651" i="1" s="1"/>
  <c r="K645" i="1" a="1"/>
  <c r="K645" i="1"/>
  <c r="I646" i="1" a="1"/>
  <c r="I646" i="1"/>
  <c r="K648" i="1" a="1"/>
  <c r="K648" i="1" s="1"/>
  <c r="H664" i="1" a="1"/>
  <c r="H664" i="1"/>
  <c r="F647" i="1" a="1"/>
  <c r="F647" i="1" s="1"/>
  <c r="I651" i="1" a="1"/>
  <c r="I651" i="1" s="1"/>
  <c r="F664" i="1" a="1"/>
  <c r="F664" i="1" s="1"/>
  <c r="H647" i="1" a="1"/>
  <c r="H647" i="1" s="1"/>
  <c r="F646" i="1" a="1"/>
  <c r="F646" i="1" s="1"/>
  <c r="K663" i="1" a="1"/>
  <c r="K663" i="1"/>
  <c r="G663" i="1" a="1"/>
  <c r="G663" i="1" s="1"/>
  <c r="F663" i="1" a="1"/>
  <c r="F663" i="1" s="1"/>
  <c r="J662" i="1" a="1"/>
  <c r="J662" i="1"/>
  <c r="K662" i="1" a="1"/>
  <c r="K662" i="1"/>
  <c r="I662" i="1" a="1"/>
  <c r="I662" i="1"/>
  <c r="G650" i="1" a="1"/>
  <c r="G650" i="1" s="1"/>
  <c r="G647" i="1" a="1"/>
  <c r="G647" i="1"/>
  <c r="H662" i="1" a="1"/>
  <c r="H662" i="1" s="1"/>
  <c r="G648" i="1" a="1"/>
  <c r="G648" i="1"/>
  <c r="G662" i="1" a="1"/>
  <c r="G662" i="1" s="1"/>
  <c r="F662" i="1" a="1"/>
  <c r="F662" i="1" s="1"/>
  <c r="J650" i="1" a="1"/>
  <c r="J650" i="1"/>
  <c r="J646" i="1" a="1"/>
  <c r="J646" i="1" s="1"/>
  <c r="K651" i="1" a="1"/>
  <c r="K651" i="1" s="1"/>
  <c r="F651" i="1" a="1"/>
  <c r="F651" i="1" s="1"/>
  <c r="I650" i="1" a="1"/>
  <c r="I650" i="1" s="1"/>
  <c r="J643" i="1" a="1"/>
  <c r="J643" i="1"/>
  <c r="G643" i="1" a="1"/>
  <c r="G643" i="1"/>
  <c r="G640" i="1" a="1"/>
  <c r="G640" i="1"/>
  <c r="F643" i="1" a="1"/>
  <c r="F643" i="1" s="1"/>
  <c r="H636" i="1" a="1"/>
  <c r="H636" i="1" s="1"/>
  <c r="I641" i="1" a="1"/>
  <c r="I641" i="1"/>
  <c r="H640" i="1" a="1"/>
  <c r="H640" i="1" s="1"/>
  <c r="K636" i="1" a="1"/>
  <c r="K636" i="1" s="1"/>
  <c r="K638" i="1" a="1"/>
  <c r="K638" i="1"/>
  <c r="K637" i="1" a="1"/>
  <c r="K637" i="1" s="1"/>
  <c r="F636" i="1" a="1"/>
  <c r="F636" i="1"/>
  <c r="G641" i="1" a="1"/>
  <c r="G641" i="1" s="1"/>
  <c r="F635" i="1" a="1"/>
  <c r="F635" i="1" s="1"/>
  <c r="I636" i="1" a="1"/>
  <c r="I636" i="1"/>
  <c r="J635" i="1" a="1"/>
  <c r="J635" i="1"/>
  <c r="I643" i="1" a="1"/>
  <c r="I643" i="1" s="1"/>
  <c r="F638" i="1" a="1"/>
  <c r="F638" i="1" s="1"/>
  <c r="K641" i="1" a="1"/>
  <c r="K641" i="1"/>
  <c r="H641" i="1" a="1"/>
  <c r="H641" i="1"/>
  <c r="I638" i="1" a="1"/>
  <c r="I638" i="1" s="1"/>
  <c r="G638" i="1" a="1"/>
  <c r="G638" i="1" s="1"/>
  <c r="G635" i="1" a="1"/>
  <c r="G635" i="1" s="1"/>
  <c r="H643" i="1" a="1"/>
  <c r="H643" i="1" s="1"/>
  <c r="F640" i="1" a="1"/>
  <c r="F640" i="1"/>
  <c r="J645" i="1" a="1"/>
  <c r="J645" i="1" s="1"/>
  <c r="F641" i="1" a="1"/>
  <c r="F641" i="1"/>
  <c r="I645" i="1" a="1"/>
  <c r="I645" i="1"/>
  <c r="H638" i="1" a="1"/>
  <c r="H638" i="1" s="1"/>
  <c r="H645" i="1" a="1"/>
  <c r="H645" i="1"/>
  <c r="G645" i="1" a="1"/>
  <c r="G645" i="1" s="1"/>
  <c r="J637" i="1" a="1"/>
  <c r="J637" i="1"/>
  <c r="J641" i="1" a="1"/>
  <c r="J641" i="1"/>
  <c r="I635" i="1" a="1"/>
  <c r="I635" i="1" s="1"/>
  <c r="J640" i="1" a="1"/>
  <c r="J640" i="1" s="1"/>
  <c r="H637" i="1" a="1"/>
  <c r="H637" i="1"/>
  <c r="H635" i="1" a="1"/>
  <c r="H635" i="1"/>
  <c r="K640" i="1" a="1"/>
  <c r="K640" i="1" s="1"/>
  <c r="G637" i="1" a="1"/>
  <c r="G637" i="1" s="1"/>
  <c r="G636" i="1" a="1"/>
  <c r="G636" i="1" s="1"/>
  <c r="J638" i="1" a="1"/>
  <c r="J638" i="1" s="1"/>
  <c r="F645" i="1" a="1"/>
  <c r="F645" i="1" s="1"/>
  <c r="K643" i="1" a="1"/>
  <c r="K643" i="1" s="1"/>
  <c r="J636" i="1" a="1"/>
  <c r="J636" i="1"/>
  <c r="I637" i="1" a="1"/>
  <c r="I637" i="1" s="1"/>
  <c r="I640" i="1" a="1"/>
  <c r="I640" i="1"/>
  <c r="K635" i="1" a="1"/>
  <c r="K635" i="1" s="1"/>
  <c r="F637" i="1" a="1"/>
  <c r="F637" i="1"/>
  <c r="H626" i="1" a="1"/>
  <c r="H626" i="1"/>
  <c r="F625" i="1" a="1"/>
  <c r="F625" i="1" s="1"/>
  <c r="F628" i="1" a="1"/>
  <c r="F628" i="1"/>
  <c r="G626" i="1" a="1"/>
  <c r="G626" i="1" s="1"/>
  <c r="I625" i="1" a="1"/>
  <c r="I625" i="1" s="1"/>
  <c r="H623" i="1" a="1"/>
  <c r="H623" i="1" s="1"/>
  <c r="H631" i="1" a="1"/>
  <c r="H631" i="1" s="1"/>
  <c r="K631" i="1" a="1"/>
  <c r="K631" i="1"/>
  <c r="G625" i="1" a="1"/>
  <c r="G625" i="1" s="1"/>
  <c r="I631" i="1" a="1"/>
  <c r="I631" i="1" s="1"/>
  <c r="I630" i="1" a="1"/>
  <c r="I630" i="1" s="1"/>
  <c r="F630" i="1" a="1"/>
  <c r="F630" i="1" s="1"/>
  <c r="H628" i="1" a="1"/>
  <c r="H628" i="1"/>
  <c r="I626" i="1" a="1"/>
  <c r="I626" i="1"/>
  <c r="H625" i="1" a="1"/>
  <c r="H625" i="1"/>
  <c r="K623" i="1" a="1"/>
  <c r="K623" i="1" s="1"/>
  <c r="K627" i="1" a="1"/>
  <c r="K627" i="1" s="1"/>
  <c r="F626" i="1" a="1"/>
  <c r="F626" i="1"/>
  <c r="K621" i="1" a="1"/>
  <c r="K621" i="1" s="1"/>
  <c r="H630" i="1" a="1"/>
  <c r="H630" i="1" s="1"/>
  <c r="G623" i="1" a="1"/>
  <c r="G623" i="1"/>
  <c r="J627" i="1" a="1"/>
  <c r="J627" i="1"/>
  <c r="F633" i="1" a="1"/>
  <c r="F633" i="1" s="1"/>
  <c r="J628" i="1" a="1"/>
  <c r="J628" i="1" s="1"/>
  <c r="J625" i="1" a="1"/>
  <c r="J625" i="1" s="1"/>
  <c r="K633" i="1" a="1"/>
  <c r="K633" i="1"/>
  <c r="J633" i="1" a="1"/>
  <c r="J633" i="1"/>
  <c r="I627" i="1" a="1"/>
  <c r="I627" i="1"/>
  <c r="I633" i="1" a="1"/>
  <c r="I633" i="1" s="1"/>
  <c r="H633" i="1" a="1"/>
  <c r="H633" i="1"/>
  <c r="G633" i="1" a="1"/>
  <c r="G633" i="1"/>
  <c r="K628" i="1" a="1"/>
  <c r="K628" i="1" s="1"/>
  <c r="G631" i="1" a="1"/>
  <c r="G631" i="1" s="1"/>
  <c r="J631" i="1" a="1"/>
  <c r="J631" i="1" s="1"/>
  <c r="F623" i="1" a="1"/>
  <c r="F623" i="1" s="1"/>
  <c r="F631" i="1" a="1"/>
  <c r="F631" i="1"/>
  <c r="K630" i="1" a="1"/>
  <c r="K630" i="1" s="1"/>
  <c r="J630" i="1" a="1"/>
  <c r="J630" i="1"/>
  <c r="G630" i="1" a="1"/>
  <c r="G630" i="1"/>
  <c r="J623" i="1" a="1"/>
  <c r="J623" i="1"/>
  <c r="I623" i="1" a="1"/>
  <c r="I623" i="1" s="1"/>
  <c r="H627" i="1" a="1"/>
  <c r="H627" i="1" s="1"/>
  <c r="I628" i="1" a="1"/>
  <c r="I628" i="1"/>
  <c r="G628" i="1" a="1"/>
  <c r="G628" i="1"/>
  <c r="J626" i="1" a="1"/>
  <c r="J626" i="1" s="1"/>
  <c r="G627" i="1" a="1"/>
  <c r="G627" i="1" s="1"/>
  <c r="F627" i="1" a="1"/>
  <c r="F627" i="1" s="1"/>
  <c r="K626" i="1" a="1"/>
  <c r="K626" i="1"/>
  <c r="K625" i="1" a="1"/>
  <c r="K625" i="1" s="1"/>
  <c r="I620" i="1" a="1"/>
  <c r="I620" i="1" s="1"/>
  <c r="K587" i="1" a="1"/>
  <c r="K587" i="1"/>
  <c r="H587" i="1" a="1"/>
  <c r="H587" i="1"/>
  <c r="G587" i="1" a="1"/>
  <c r="G587" i="1" s="1"/>
  <c r="F587" i="1" a="1"/>
  <c r="F587" i="1" s="1"/>
  <c r="I587" i="1" a="1"/>
  <c r="I587" i="1"/>
  <c r="I590" i="1" a="1"/>
  <c r="I590" i="1" s="1"/>
  <c r="H590" i="1" a="1"/>
  <c r="H590" i="1"/>
  <c r="J587" i="1" a="1"/>
  <c r="J587" i="1" s="1"/>
  <c r="K586" i="1" a="1"/>
  <c r="K586" i="1" s="1"/>
  <c r="G590" i="1" a="1"/>
  <c r="G590" i="1"/>
  <c r="F590" i="1" a="1"/>
  <c r="F590" i="1" s="1"/>
  <c r="H586" i="1" a="1"/>
  <c r="H586" i="1"/>
  <c r="K583" i="1" a="1"/>
  <c r="K583" i="1" s="1"/>
  <c r="I583" i="1" a="1"/>
  <c r="I583" i="1" s="1"/>
  <c r="G583" i="1" a="1"/>
  <c r="G583" i="1" s="1"/>
  <c r="J583" i="1" a="1"/>
  <c r="J583" i="1" s="1"/>
  <c r="H583" i="1" a="1"/>
  <c r="H583" i="1"/>
  <c r="F583" i="1" a="1"/>
  <c r="F583" i="1" s="1"/>
  <c r="G586" i="1" a="1"/>
  <c r="G586" i="1" s="1"/>
  <c r="J586" i="1" a="1"/>
  <c r="J586" i="1"/>
  <c r="F586" i="1" a="1"/>
  <c r="F586" i="1" s="1"/>
  <c r="I586" i="1" a="1"/>
  <c r="I586" i="1"/>
  <c r="K617" i="1" a="1"/>
  <c r="K617" i="1" s="1"/>
  <c r="G618" i="1" a="1"/>
  <c r="G618" i="1"/>
  <c r="F618" i="1" a="1"/>
  <c r="F618" i="1" s="1"/>
  <c r="G620" i="1" a="1"/>
  <c r="G620" i="1"/>
  <c r="F620" i="1" a="1"/>
  <c r="F620" i="1" s="1"/>
  <c r="K608" i="1" a="1"/>
  <c r="K608" i="1" s="1"/>
  <c r="J608" i="1" a="1"/>
  <c r="J608" i="1"/>
  <c r="H600" i="1" a="1"/>
  <c r="H600" i="1" s="1"/>
  <c r="J600" i="1" a="1"/>
  <c r="J600" i="1"/>
  <c r="I600" i="1" a="1"/>
  <c r="I600" i="1" s="1"/>
  <c r="G600" i="1" a="1"/>
  <c r="G600" i="1" s="1"/>
  <c r="F600" i="1" a="1"/>
  <c r="F600" i="1"/>
  <c r="H620" i="1" a="1"/>
  <c r="H620" i="1"/>
  <c r="F617" i="1" a="1"/>
  <c r="F617" i="1"/>
  <c r="G617" i="1" a="1"/>
  <c r="G617" i="1"/>
  <c r="K616" i="1" a="1"/>
  <c r="K616" i="1"/>
  <c r="J616" i="1" a="1"/>
  <c r="J616" i="1" s="1"/>
  <c r="I616" i="1" a="1"/>
  <c r="I616" i="1"/>
  <c r="G616" i="1" a="1"/>
  <c r="G616" i="1" s="1"/>
  <c r="H616" i="1" a="1"/>
  <c r="H616" i="1" s="1"/>
  <c r="F604" i="1" a="1"/>
  <c r="F604" i="1"/>
  <c r="J601" i="1" a="1"/>
  <c r="J601" i="1"/>
  <c r="G601" i="1" a="1"/>
  <c r="G601" i="1" s="1"/>
  <c r="K600" i="1" a="1"/>
  <c r="K600" i="1" s="1"/>
  <c r="K601" i="1" a="1"/>
  <c r="K601" i="1"/>
  <c r="I601" i="1" a="1"/>
  <c r="I601" i="1"/>
  <c r="H601" i="1" a="1"/>
  <c r="H601" i="1"/>
  <c r="F601" i="1" a="1"/>
  <c r="F601" i="1" s="1"/>
  <c r="H621" i="1" a="1"/>
  <c r="H621" i="1" s="1"/>
  <c r="J621" i="1" a="1"/>
  <c r="J621" i="1" s="1"/>
  <c r="H2043" i="1" a="1"/>
  <c r="H2043" i="1" s="1"/>
  <c r="I2041" i="1" a="1"/>
  <c r="I2041" i="1" s="1"/>
  <c r="F2043" i="1" a="1"/>
  <c r="F2043" i="1" s="1"/>
  <c r="F2039" i="1" a="1"/>
  <c r="F2039" i="1"/>
  <c r="G2043" i="1" a="1"/>
  <c r="G2043" i="1" s="1"/>
  <c r="H2039" i="1" a="1"/>
  <c r="H2039" i="1"/>
  <c r="G2039" i="1" a="1"/>
  <c r="G2039" i="1" s="1"/>
  <c r="J2042" i="1" a="1"/>
  <c r="J2042" i="1"/>
  <c r="K2041" i="1" a="1"/>
  <c r="K2041" i="1" s="1"/>
  <c r="H2040" i="1" a="1"/>
  <c r="H2040" i="1"/>
  <c r="J2038" i="1" a="1"/>
  <c r="J2038" i="1" s="1"/>
  <c r="H2041" i="1" a="1"/>
  <c r="H2041" i="1"/>
  <c r="K2040" i="1" a="1"/>
  <c r="K2040" i="1" s="1"/>
  <c r="G2041" i="1" a="1"/>
  <c r="G2041" i="1" s="1"/>
  <c r="J2044" i="1" a="1"/>
  <c r="J2044" i="1"/>
  <c r="J2043" i="1" a="1"/>
  <c r="J2043" i="1" s="1"/>
  <c r="G2042" i="1" a="1"/>
  <c r="G2042" i="1" s="1"/>
  <c r="J2041" i="1" a="1"/>
  <c r="J2041" i="1" s="1"/>
  <c r="J2039" i="1" a="1"/>
  <c r="J2039" i="1"/>
  <c r="F2041" i="1" a="1"/>
  <c r="F2041" i="1" s="1"/>
  <c r="H2038" i="1" a="1"/>
  <c r="H2038" i="1"/>
  <c r="K2044" i="1" a="1"/>
  <c r="K2044" i="1" s="1"/>
  <c r="J2040" i="1" a="1"/>
  <c r="J2040" i="1"/>
  <c r="G2040" i="1" a="1"/>
  <c r="G2040" i="1" s="1"/>
  <c r="G2044" i="1" a="1"/>
  <c r="G2044" i="1"/>
  <c r="I2044" i="1" a="1"/>
  <c r="I2044" i="1" s="1"/>
  <c r="F2044" i="1" a="1"/>
  <c r="F2044" i="1"/>
  <c r="I2043" i="1" a="1"/>
  <c r="I2043" i="1" s="1"/>
  <c r="I2038" i="1" a="1"/>
  <c r="I2038" i="1"/>
  <c r="I2042" i="1" a="1"/>
  <c r="I2042" i="1" s="1"/>
  <c r="H2042" i="1" a="1"/>
  <c r="H2042" i="1"/>
  <c r="I2039" i="1" a="1"/>
  <c r="I2039" i="1" s="1"/>
  <c r="I2040" i="1" a="1"/>
  <c r="I2040" i="1"/>
  <c r="F2040" i="1" a="1"/>
  <c r="F2040" i="1" s="1"/>
  <c r="K2043" i="1" a="1"/>
  <c r="K2043" i="1"/>
  <c r="K2042" i="1" a="1"/>
  <c r="K2042" i="1" s="1"/>
  <c r="F2042" i="1" a="1"/>
  <c r="F2042" i="1"/>
  <c r="K2038" i="1" a="1"/>
  <c r="K2038" i="1" s="1"/>
  <c r="K2039" i="1" a="1"/>
  <c r="K2039" i="1"/>
  <c r="H2044" i="1" a="1"/>
  <c r="H2044" i="1" s="1"/>
  <c r="I2032" i="1" a="1"/>
  <c r="I2032" i="1"/>
  <c r="H2031" i="1" a="1"/>
  <c r="H2031" i="1" s="1"/>
  <c r="J2034" i="1" a="1"/>
  <c r="J2034" i="1"/>
  <c r="F2034" i="1" a="1"/>
  <c r="F2034" i="1" s="1"/>
  <c r="G2033" i="1" a="1"/>
  <c r="G2033" i="1"/>
  <c r="I2036" i="1" a="1"/>
  <c r="I2036" i="1" s="1"/>
  <c r="G2027" i="1" a="1"/>
  <c r="G2027" i="1"/>
  <c r="F2029" i="1" a="1"/>
  <c r="F2029" i="1" s="1"/>
  <c r="I2027" i="1" a="1"/>
  <c r="I2027" i="1"/>
  <c r="H2036" i="1" a="1"/>
  <c r="H2036" i="1" s="1"/>
  <c r="J2035" i="1" a="1"/>
  <c r="J2035" i="1"/>
  <c r="G2029" i="1" a="1"/>
  <c r="G2029" i="1" s="1"/>
  <c r="I2035" i="1" a="1"/>
  <c r="I2035" i="1"/>
  <c r="J2029" i="1" a="1"/>
  <c r="J2029" i="1" s="1"/>
  <c r="F2035" i="1" a="1"/>
  <c r="F2035" i="1"/>
  <c r="H2034" i="1" a="1"/>
  <c r="H2034" i="1" s="1"/>
  <c r="J2033" i="1" a="1"/>
  <c r="J2033" i="1"/>
  <c r="I2033" i="1" a="1"/>
  <c r="I2033" i="1" s="1"/>
  <c r="J2032" i="1" a="1"/>
  <c r="J2032" i="1"/>
  <c r="G2030" i="1" a="1"/>
  <c r="G2030" i="1" s="1"/>
  <c r="H2032" i="1" a="1"/>
  <c r="H2032" i="1"/>
  <c r="K2027" i="1" a="1"/>
  <c r="K2027" i="1" s="1"/>
  <c r="K2026" i="1" s="1" a="1"/>
  <c r="K2026" i="1" s="1"/>
  <c r="F2027" i="1" a="1"/>
  <c r="F2027" i="1"/>
  <c r="J2031" i="1" a="1"/>
  <c r="J2031" i="1" s="1"/>
  <c r="I2031" i="1" a="1"/>
  <c r="I2031" i="1"/>
  <c r="K2033" i="1" a="1"/>
  <c r="K2033" i="1" s="1"/>
  <c r="K2035" i="1" a="1"/>
  <c r="K2035" i="1"/>
  <c r="F2037" i="1" a="1"/>
  <c r="F2037" i="1" s="1"/>
  <c r="G2036" i="1" a="1"/>
  <c r="G2036" i="1"/>
  <c r="H2027" i="1" a="1"/>
  <c r="H2027" i="1" s="1"/>
  <c r="H2026" i="1" s="1" a="1"/>
  <c r="H2026" i="1" s="1"/>
  <c r="J2037" i="1" a="1"/>
  <c r="J2037" i="1"/>
  <c r="I2037" i="1" a="1"/>
  <c r="I2037" i="1" s="1"/>
  <c r="K2032" i="1" a="1"/>
  <c r="K2032" i="1"/>
  <c r="K2036" i="1" a="1"/>
  <c r="K2036" i="1" s="1"/>
  <c r="H2037" i="1" a="1"/>
  <c r="H2037" i="1"/>
  <c r="G2032" i="1" a="1"/>
  <c r="G2032" i="1" s="1"/>
  <c r="F2036" i="1" a="1"/>
  <c r="F2036" i="1"/>
  <c r="H2035" i="1" a="1"/>
  <c r="H2035" i="1" s="1"/>
  <c r="G2034" i="1" a="1"/>
  <c r="G2034" i="1"/>
  <c r="F2032" i="1" a="1"/>
  <c r="F2032" i="1" s="1"/>
  <c r="K2031" i="1" a="1"/>
  <c r="K2031" i="1"/>
  <c r="F2030" i="1" a="1"/>
  <c r="F2030" i="1" s="1"/>
  <c r="H2033" i="1" a="1"/>
  <c r="H2033" i="1"/>
  <c r="G2035" i="1" a="1"/>
  <c r="G2035" i="1" s="1"/>
  <c r="I2034" i="1" a="1"/>
  <c r="I2034" i="1"/>
  <c r="F2031" i="1" a="1"/>
  <c r="F2031" i="1" s="1"/>
  <c r="K2029" i="1" a="1"/>
  <c r="K2029" i="1"/>
  <c r="H2029" i="1" a="1"/>
  <c r="H2029" i="1" s="1"/>
  <c r="G2031" i="1" a="1"/>
  <c r="G2031" i="1"/>
  <c r="J2027" i="1" a="1"/>
  <c r="J2027" i="1" s="1"/>
  <c r="J2026" i="1" s="1" a="1"/>
  <c r="J2026" i="1" s="1"/>
  <c r="H2030" i="1" a="1"/>
  <c r="H2030" i="1"/>
  <c r="K2030" i="1" a="1"/>
  <c r="K2030" i="1" s="1"/>
  <c r="I2030" i="1" a="1"/>
  <c r="I2030" i="1"/>
  <c r="J2030" i="1" a="1"/>
  <c r="J2030" i="1" s="1"/>
  <c r="G2037" i="1" a="1"/>
  <c r="G2037" i="1"/>
  <c r="K2034" i="1" a="1"/>
  <c r="K2034" i="1" s="1"/>
  <c r="F2038" i="1" a="1"/>
  <c r="F2038" i="1"/>
  <c r="I2029" i="1" a="1"/>
  <c r="I2029" i="1" s="1"/>
  <c r="F2033" i="1" a="1"/>
  <c r="F2033" i="1"/>
  <c r="G2038" i="1" a="1"/>
  <c r="G2038" i="1" s="1"/>
  <c r="K2037" i="1" a="1"/>
  <c r="K2037" i="1"/>
  <c r="J2036" i="1" a="1"/>
  <c r="J2036" i="1" s="1"/>
  <c r="H2020" i="1" a="1"/>
  <c r="H2020" i="1"/>
  <c r="I2026" i="1" a="1"/>
  <c r="I2026" i="1" s="1"/>
  <c r="I2018" i="1" a="1"/>
  <c r="I2018" i="1"/>
  <c r="I2021" i="1" a="1"/>
  <c r="I2021" i="1" s="1"/>
  <c r="G2026" i="1" a="1"/>
  <c r="G2026" i="1"/>
  <c r="F2026" i="1" a="1"/>
  <c r="F2026" i="1" s="1"/>
  <c r="K2024" i="1" a="1"/>
  <c r="K2024" i="1"/>
  <c r="J2024" i="1" a="1"/>
  <c r="J2024" i="1" s="1"/>
  <c r="J2023" i="1" s="1" a="1"/>
  <c r="J2023" i="1" s="1"/>
  <c r="J2020" i="1" a="1"/>
  <c r="J2020" i="1" s="1"/>
  <c r="J2021" i="1" a="1"/>
  <c r="J2021" i="1"/>
  <c r="K2021" i="1" a="1"/>
  <c r="K2021" i="1" s="1"/>
  <c r="F2018" i="1" a="1"/>
  <c r="F2018" i="1"/>
  <c r="G2021" i="1" a="1"/>
  <c r="G2021" i="1" s="1"/>
  <c r="G2024" i="1" a="1"/>
  <c r="G2024" i="1"/>
  <c r="G2018" i="1" a="1"/>
  <c r="G2018" i="1" s="1"/>
  <c r="F2020" i="1" a="1"/>
  <c r="F2020" i="1" s="1"/>
  <c r="F2024" i="1" a="1"/>
  <c r="F2024" i="1"/>
  <c r="F2023" i="1" s="1" a="1"/>
  <c r="F2021" i="1" a="1"/>
  <c r="F2021" i="1" s="1"/>
  <c r="I2020" i="1" a="1"/>
  <c r="I2020" i="1"/>
  <c r="K2018" i="1" a="1"/>
  <c r="K2018" i="1" s="1"/>
  <c r="J2018" i="1" a="1"/>
  <c r="J2018" i="1"/>
  <c r="I2024" i="1" a="1"/>
  <c r="I2024" i="1" s="1"/>
  <c r="I2023" i="1" s="1" a="1"/>
  <c r="I2023" i="1" s="1"/>
  <c r="F2023" i="1"/>
  <c r="G2023" i="1" a="1"/>
  <c r="G2023" i="1" s="1"/>
  <c r="H2021" i="1" a="1"/>
  <c r="H2021" i="1" s="1"/>
  <c r="K2020" i="1" a="1"/>
  <c r="K2020" i="1"/>
  <c r="G2020" i="1" a="1"/>
  <c r="G2020" i="1" s="1"/>
  <c r="H2018" i="1" a="1"/>
  <c r="H2018" i="1" s="1"/>
  <c r="H2024" i="1" a="1"/>
  <c r="H2024" i="1" s="1"/>
  <c r="H2023" i="1" s="1" a="1"/>
  <c r="H2023" i="1" s="1"/>
  <c r="K2023" i="1" a="1"/>
  <c r="K2023" i="1" s="1"/>
  <c r="F621" i="1" a="1"/>
  <c r="F621" i="1"/>
  <c r="G621" i="1" a="1"/>
  <c r="G621" i="1" s="1"/>
  <c r="K582" i="1" a="1"/>
  <c r="K582" i="1"/>
  <c r="J582" i="1" a="1"/>
  <c r="J582" i="1" s="1"/>
  <c r="I582" i="1" a="1"/>
  <c r="I582" i="1"/>
  <c r="H582" i="1" a="1"/>
  <c r="H582" i="1" s="1"/>
  <c r="G582" i="1" a="1"/>
  <c r="G582" i="1"/>
  <c r="F582" i="1" a="1"/>
  <c r="F582" i="1" s="1"/>
  <c r="K618" i="1" a="1"/>
  <c r="K618" i="1"/>
  <c r="J618" i="1" a="1"/>
  <c r="J618" i="1" s="1"/>
  <c r="I31" i="1" a="1"/>
  <c r="I31" i="1"/>
  <c r="F30" i="1" a="1"/>
  <c r="F30" i="1" s="1"/>
  <c r="J30" i="1" a="1"/>
  <c r="J30" i="1"/>
  <c r="K31" i="1" a="1"/>
  <c r="K31" i="1" s="1"/>
  <c r="K30" i="1" a="1"/>
  <c r="K30" i="1"/>
  <c r="H30" i="1" a="1"/>
  <c r="H30" i="1" s="1"/>
  <c r="H31" i="1" a="1"/>
  <c r="H31" i="1"/>
  <c r="G31" i="1" a="1"/>
  <c r="G31" i="1" s="1"/>
  <c r="J31" i="1" a="1"/>
  <c r="J31" i="1"/>
  <c r="G30" i="1" a="1"/>
  <c r="G30" i="1" s="1"/>
  <c r="F31" i="1" a="1"/>
  <c r="F31" i="1"/>
  <c r="I30" i="1" a="1"/>
  <c r="I30" i="1" s="1"/>
  <c r="K19" i="1"/>
  <c r="J19" i="1"/>
  <c r="I19" i="1"/>
  <c r="H19" i="1"/>
  <c r="G19" i="1"/>
  <c r="F19" i="1"/>
  <c r="F18" i="1" s="1"/>
  <c r="K18" i="1"/>
  <c r="J18" i="1"/>
  <c r="I18" i="1"/>
  <c r="H18" i="1"/>
  <c r="G18" i="1"/>
  <c r="I282" i="1" a="1"/>
  <c r="I282" i="1"/>
  <c r="I281" i="1" s="1"/>
  <c r="I380" i="1" s="1"/>
  <c r="I511" i="1" s="1"/>
  <c r="K282" i="1" a="1"/>
  <c r="K282" i="1" s="1"/>
  <c r="H282" i="1" a="1"/>
  <c r="H282" i="1"/>
  <c r="H281" i="1" s="1"/>
  <c r="H380" i="1" s="1"/>
  <c r="H511" i="1" s="1"/>
  <c r="I273" i="1" a="1"/>
  <c r="I273" i="1" s="1"/>
  <c r="J273" i="1" a="1"/>
  <c r="J273" i="1" s="1"/>
  <c r="J272" i="1" s="1"/>
  <c r="G273" i="1" a="1"/>
  <c r="G273" i="1" s="1"/>
  <c r="G272" i="1" s="1"/>
  <c r="G361" i="1" s="1"/>
  <c r="G502" i="1" s="1"/>
  <c r="G282" i="1" a="1"/>
  <c r="G282" i="1" s="1"/>
  <c r="G281" i="1" s="1"/>
  <c r="G380" i="1" s="1"/>
  <c r="G511" i="1" s="1"/>
  <c r="H273" i="1" a="1"/>
  <c r="H273" i="1" s="1"/>
  <c r="H272" i="1" s="1"/>
  <c r="H361" i="1" s="1"/>
  <c r="H502" i="1" s="1"/>
  <c r="F282" i="1" a="1"/>
  <c r="F282" i="1" s="1"/>
  <c r="F281" i="1" s="1"/>
  <c r="F380" i="1" s="1"/>
  <c r="F511" i="1" s="1"/>
  <c r="K273" i="1" a="1"/>
  <c r="K273" i="1" s="1"/>
  <c r="F273" i="1" a="1"/>
  <c r="F273" i="1" s="1"/>
  <c r="F272" i="1" s="1"/>
  <c r="F361" i="1" s="1"/>
  <c r="F502" i="1" s="1"/>
  <c r="J282" i="1" a="1"/>
  <c r="J282" i="1" s="1"/>
  <c r="J281" i="1" s="1"/>
  <c r="F240" i="1" a="1"/>
  <c r="F240" i="1" s="1"/>
  <c r="J240" i="1" a="1"/>
  <c r="J240" i="1" s="1"/>
  <c r="J239" i="1" s="1"/>
  <c r="K240" i="1" a="1"/>
  <c r="K240" i="1"/>
  <c r="I240" i="1" a="1"/>
  <c r="I240" i="1" s="1"/>
  <c r="I239" i="1" s="1"/>
  <c r="H240" i="1" a="1"/>
  <c r="H240" i="1" s="1"/>
  <c r="G240" i="1" a="1"/>
  <c r="G240" i="1" s="1"/>
  <c r="G239" i="1" s="1"/>
  <c r="J139" i="1" a="1"/>
  <c r="J139" i="1" s="1"/>
  <c r="F197" i="1" a="1"/>
  <c r="F197" i="1" s="1"/>
  <c r="F196" i="1" s="1"/>
  <c r="F359" i="1" s="1"/>
  <c r="F426" i="1" s="1"/>
  <c r="K197" i="1" a="1"/>
  <c r="K197" i="1" s="1"/>
  <c r="K139" i="1" a="1"/>
  <c r="K139" i="1" s="1"/>
  <c r="J197" i="1" a="1"/>
  <c r="J197" i="1" s="1"/>
  <c r="J196" i="1" s="1"/>
  <c r="I197" i="1" a="1"/>
  <c r="I197" i="1" s="1"/>
  <c r="H197" i="1" a="1"/>
  <c r="H197" i="1" s="1"/>
  <c r="H196" i="1" s="1"/>
  <c r="H359" i="1" s="1"/>
  <c r="H426" i="1" s="1"/>
  <c r="G197" i="1" a="1"/>
  <c r="G197" i="1" s="1"/>
  <c r="G196" i="1" s="1"/>
  <c r="G359" i="1" s="1"/>
  <c r="G426" i="1" s="1"/>
  <c r="G136" i="1" a="1"/>
  <c r="G136" i="1"/>
  <c r="I139" i="1" a="1"/>
  <c r="I139" i="1" s="1"/>
  <c r="H138" i="1" a="1"/>
  <c r="H138" i="1" s="1"/>
  <c r="H139" i="1" a="1"/>
  <c r="H139" i="1" s="1"/>
  <c r="F139" i="1" a="1"/>
  <c r="F139" i="1" s="1"/>
  <c r="I138" i="1" a="1"/>
  <c r="I138" i="1" s="1"/>
  <c r="G137" i="1" a="1"/>
  <c r="G137" i="1"/>
  <c r="G139" i="1" a="1"/>
  <c r="G139" i="1" s="1"/>
  <c r="K138" i="1" a="1"/>
  <c r="K138" i="1" s="1"/>
  <c r="J138" i="1" a="1"/>
  <c r="J138" i="1" s="1"/>
  <c r="J136" i="1" a="1"/>
  <c r="J136" i="1" s="1"/>
  <c r="H136" i="1" a="1"/>
  <c r="H136" i="1" s="1"/>
  <c r="I136" i="1" a="1"/>
  <c r="I136" i="1" s="1"/>
  <c r="G138" i="1" a="1"/>
  <c r="G138" i="1" s="1"/>
  <c r="F138" i="1" a="1"/>
  <c r="F138" i="1" s="1"/>
  <c r="K137" i="1" a="1"/>
  <c r="K137" i="1" s="1"/>
  <c r="J137" i="1" a="1"/>
  <c r="J137" i="1" s="1"/>
  <c r="I137" i="1" a="1"/>
  <c r="I137" i="1" s="1"/>
  <c r="H137" i="1" a="1"/>
  <c r="H137" i="1"/>
  <c r="F137" i="1" a="1"/>
  <c r="F137" i="1" s="1"/>
  <c r="K136" i="1" a="1"/>
  <c r="K136" i="1" s="1"/>
  <c r="F136" i="1" a="1"/>
  <c r="F136" i="1" s="1"/>
  <c r="G59" i="1" a="1"/>
  <c r="G59" i="1" s="1"/>
  <c r="J60" i="1" a="1"/>
  <c r="J60" i="1" s="1"/>
  <c r="H60" i="1" a="1"/>
  <c r="H60" i="1"/>
  <c r="I59" i="1" a="1"/>
  <c r="I59" i="1" s="1"/>
  <c r="K58" i="1" a="1"/>
  <c r="K58" i="1" s="1"/>
  <c r="F59" i="1" a="1"/>
  <c r="F59" i="1" s="1"/>
  <c r="K60" i="1" a="1"/>
  <c r="K60" i="1" s="1"/>
  <c r="G60" i="1" a="1"/>
  <c r="G60" i="1" s="1"/>
  <c r="K57" i="1" a="1"/>
  <c r="K57" i="1" s="1"/>
  <c r="K59" i="1" a="1"/>
  <c r="K59" i="1" s="1"/>
  <c r="H59" i="1" a="1"/>
  <c r="H59" i="1" s="1"/>
  <c r="J57" i="1" a="1"/>
  <c r="J57" i="1" s="1"/>
  <c r="G57" i="1" a="1"/>
  <c r="G57" i="1" s="1"/>
  <c r="I58" i="1" a="1"/>
  <c r="I58" i="1" s="1"/>
  <c r="I60" i="1" a="1"/>
  <c r="I60" i="1"/>
  <c r="F57" i="1" a="1"/>
  <c r="F57" i="1" s="1"/>
  <c r="F58" i="1" a="1"/>
  <c r="F58" i="1" s="1"/>
  <c r="I57" i="1" a="1"/>
  <c r="I57" i="1" s="1"/>
  <c r="J58" i="1" a="1"/>
  <c r="J58" i="1" s="1"/>
  <c r="F60" i="1" a="1"/>
  <c r="F60" i="1" s="1"/>
  <c r="J59" i="1" a="1"/>
  <c r="J59" i="1"/>
  <c r="H57" i="1" a="1"/>
  <c r="H57" i="1" s="1"/>
  <c r="H58" i="1" a="1"/>
  <c r="H58" i="1" s="1"/>
  <c r="G58" i="1" a="1"/>
  <c r="G58" i="1" s="1"/>
  <c r="I52" i="1" a="1"/>
  <c r="I52" i="1" s="1"/>
  <c r="I53" i="1" a="1"/>
  <c r="I53" i="1" s="1"/>
  <c r="F53" i="1" a="1"/>
  <c r="F53" i="1" s="1"/>
  <c r="H51" i="1" a="1"/>
  <c r="H51" i="1" s="1"/>
  <c r="F50" i="1" a="1"/>
  <c r="F50" i="1" s="1"/>
  <c r="G51" i="1" a="1"/>
  <c r="G51" i="1" s="1"/>
  <c r="G52" i="1" a="1"/>
  <c r="G52" i="1" s="1"/>
  <c r="I51" i="1" a="1"/>
  <c r="I51" i="1" s="1"/>
  <c r="G53" i="1" a="1"/>
  <c r="G53" i="1"/>
  <c r="G50" i="1" a="1"/>
  <c r="G50" i="1" s="1"/>
  <c r="J52" i="1" a="1"/>
  <c r="J52" i="1" s="1"/>
  <c r="J51" i="1" a="1"/>
  <c r="J51" i="1" s="1"/>
  <c r="H53" i="1" a="1"/>
  <c r="H53" i="1" s="1"/>
  <c r="H52" i="1" a="1"/>
  <c r="H52" i="1" s="1"/>
  <c r="F52" i="1" a="1"/>
  <c r="F52" i="1"/>
  <c r="H50" i="1" a="1"/>
  <c r="H50" i="1" s="1"/>
  <c r="I50" i="1" a="1"/>
  <c r="I50" i="1" s="1"/>
  <c r="J50" i="1" a="1"/>
  <c r="J50" i="1" s="1"/>
  <c r="K53" i="1" a="1"/>
  <c r="K53" i="1" s="1"/>
  <c r="F51" i="1" a="1"/>
  <c r="F51" i="1" s="1"/>
  <c r="K50" i="1" a="1"/>
  <c r="K50" i="1" s="1"/>
  <c r="J53" i="1" a="1"/>
  <c r="J53" i="1" s="1"/>
  <c r="K52" i="1" a="1"/>
  <c r="K52" i="1" s="1"/>
  <c r="K51" i="1" a="1"/>
  <c r="K51" i="1" s="1"/>
  <c r="G15" i="1" a="1"/>
  <c r="G15" i="1" s="1"/>
  <c r="J15" i="1" a="1"/>
  <c r="J15" i="1" s="1"/>
  <c r="H13" i="1" a="1"/>
  <c r="H13" i="1"/>
  <c r="F14" i="1" a="1"/>
  <c r="F14" i="1" s="1"/>
  <c r="I15" i="1" a="1"/>
  <c r="I15" i="1" s="1"/>
  <c r="K13" i="1" a="1"/>
  <c r="K13" i="1" s="1"/>
  <c r="H15" i="1" a="1"/>
  <c r="H15" i="1" s="1"/>
  <c r="I13" i="1" a="1"/>
  <c r="I13" i="1" s="1"/>
  <c r="G13" i="1" a="1"/>
  <c r="G13" i="1"/>
  <c r="H14" i="1" a="1"/>
  <c r="H14" i="1" s="1"/>
  <c r="I14" i="1" a="1"/>
  <c r="I14" i="1" s="1"/>
  <c r="J14" i="1" a="1"/>
  <c r="J14" i="1" s="1"/>
  <c r="J13" i="1" a="1"/>
  <c r="J13" i="1" s="1"/>
  <c r="F13" i="1" a="1"/>
  <c r="F13" i="1" s="1"/>
  <c r="F15" i="1" a="1"/>
  <c r="F15" i="1" s="1"/>
  <c r="K14" i="1" a="1"/>
  <c r="K14" i="1" s="1"/>
  <c r="G14" i="1" a="1"/>
  <c r="G14" i="1" s="1"/>
  <c r="K15" i="1" a="1"/>
  <c r="K15" i="1" s="1"/>
  <c r="G4" i="1" a="1"/>
  <c r="G4" i="1" s="1"/>
  <c r="F4" i="1" a="1"/>
  <c r="F4" i="1" s="1"/>
  <c r="K54" i="1" a="1"/>
  <c r="K54" i="1"/>
  <c r="J54" i="1" a="1"/>
  <c r="J54" i="1" s="1"/>
  <c r="I54" i="1" a="1"/>
  <c r="I54" i="1" s="1"/>
  <c r="H54" i="1" a="1"/>
  <c r="H54" i="1" s="1"/>
  <c r="G48" i="1" a="1"/>
  <c r="G48" i="1" s="1"/>
  <c r="F54" i="1" a="1"/>
  <c r="F54" i="1" s="1"/>
  <c r="K48" i="1" a="1"/>
  <c r="K48" i="1"/>
  <c r="J48" i="1" a="1"/>
  <c r="J48" i="1" s="1"/>
  <c r="I48" i="1" a="1"/>
  <c r="I48" i="1" s="1"/>
  <c r="F48" i="1" a="1"/>
  <c r="F48" i="1" s="1"/>
  <c r="G54" i="1" a="1"/>
  <c r="G54" i="1" s="1"/>
  <c r="H48" i="1" a="1"/>
  <c r="H48" i="1" s="1"/>
  <c r="J41" i="1" a="1"/>
  <c r="J41" i="1" s="1"/>
  <c r="K43" i="1" a="1"/>
  <c r="K43" i="1" s="1"/>
  <c r="F43" i="1" a="1"/>
  <c r="F43" i="1" s="1"/>
  <c r="J42" i="1" a="1"/>
  <c r="J42" i="1" s="1"/>
  <c r="F42" i="1" a="1"/>
  <c r="F42" i="1" s="1"/>
  <c r="K42" i="1" a="1"/>
  <c r="K42" i="1" s="1"/>
  <c r="F41" i="1" a="1"/>
  <c r="F41" i="1"/>
  <c r="I42" i="1" a="1"/>
  <c r="I42" i="1" s="1"/>
  <c r="H42" i="1" a="1"/>
  <c r="H42" i="1" s="1"/>
  <c r="J43" i="1" a="1"/>
  <c r="J43" i="1" s="1"/>
  <c r="H41" i="1" a="1"/>
  <c r="H41" i="1" s="1"/>
  <c r="I43" i="1" a="1"/>
  <c r="I43" i="1" s="1"/>
  <c r="H43" i="1" a="1"/>
  <c r="H43" i="1"/>
  <c r="G43" i="1" a="1"/>
  <c r="G43" i="1" s="1"/>
  <c r="G42" i="1" a="1"/>
  <c r="G42" i="1" s="1"/>
  <c r="K41" i="1" a="1"/>
  <c r="K41" i="1" s="1"/>
  <c r="I41" i="1" a="1"/>
  <c r="I41" i="1" s="1"/>
  <c r="G41" i="1" a="1"/>
  <c r="G41" i="1" s="1"/>
  <c r="I28" i="1" a="1"/>
  <c r="I28" i="1" s="1"/>
  <c r="F25" i="1" a="1"/>
  <c r="F25" i="1" s="1"/>
  <c r="K27" i="1" a="1"/>
  <c r="K27" i="1" s="1"/>
  <c r="I27" i="1" a="1"/>
  <c r="I27" i="1" s="1"/>
  <c r="G25" i="1" a="1"/>
  <c r="G25" i="1" s="1"/>
  <c r="H25" i="1" a="1"/>
  <c r="H25" i="1" s="1"/>
  <c r="H27" i="1" a="1"/>
  <c r="H27" i="1"/>
  <c r="F26" i="1" a="1"/>
  <c r="F26" i="1" s="1"/>
  <c r="K26" i="1" a="1"/>
  <c r="K26" i="1" s="1"/>
  <c r="H28" i="1" a="1"/>
  <c r="H28" i="1" s="1"/>
  <c r="G28" i="1" a="1"/>
  <c r="G28" i="1" s="1"/>
  <c r="I26" i="1" a="1"/>
  <c r="I26" i="1" s="1"/>
  <c r="F27" i="1" a="1"/>
  <c r="F27" i="1"/>
  <c r="F28" i="1" a="1"/>
  <c r="F28" i="1" s="1"/>
  <c r="G27" i="1" a="1"/>
  <c r="G27" i="1" s="1"/>
  <c r="J26" i="1" a="1"/>
  <c r="J26" i="1" s="1"/>
  <c r="H26" i="1" a="1"/>
  <c r="H26" i="1" s="1"/>
  <c r="K25" i="1" a="1"/>
  <c r="K25" i="1" s="1"/>
  <c r="J27" i="1" a="1"/>
  <c r="J27" i="1" s="1"/>
  <c r="J25" i="1" a="1"/>
  <c r="J25" i="1" s="1"/>
  <c r="K24" i="1" a="1"/>
  <c r="K24" i="1" s="1"/>
  <c r="J24" i="1" a="1"/>
  <c r="J24" i="1" s="1"/>
  <c r="I24" i="1" a="1"/>
  <c r="I24" i="1" s="1"/>
  <c r="I25" i="1" a="1"/>
  <c r="I25" i="1" s="1"/>
  <c r="K28" i="1" a="1"/>
  <c r="K28" i="1"/>
  <c r="J28" i="1" a="1"/>
  <c r="J28" i="1" s="1"/>
  <c r="G26" i="1" a="1"/>
  <c r="G26" i="1" s="1"/>
  <c r="H21" i="1" a="1"/>
  <c r="H21" i="1" s="1"/>
  <c r="K17" i="1" a="1"/>
  <c r="K17" i="1" s="1"/>
  <c r="H24" i="1" a="1"/>
  <c r="H24" i="1" s="1"/>
  <c r="I16" i="1" a="1"/>
  <c r="I16" i="1"/>
  <c r="J21" i="1" a="1"/>
  <c r="J21" i="1" s="1"/>
  <c r="G24" i="1" a="1"/>
  <c r="G24" i="1" s="1"/>
  <c r="F21" i="1" a="1"/>
  <c r="F21" i="1" s="1"/>
  <c r="G21" i="1" a="1"/>
  <c r="G21" i="1" s="1"/>
  <c r="I17" i="1" a="1"/>
  <c r="I17" i="1" s="1"/>
  <c r="G16" i="1" a="1"/>
  <c r="G16" i="1" s="1"/>
  <c r="G17" i="1" a="1"/>
  <c r="G17" i="1" s="1"/>
  <c r="H16" i="1" a="1"/>
  <c r="H16" i="1" s="1"/>
  <c r="K16" i="1" a="1"/>
  <c r="K16" i="1" s="1"/>
  <c r="F17" i="1" a="1"/>
  <c r="F17" i="1" s="1"/>
  <c r="J16" i="1" a="1"/>
  <c r="J16" i="1" s="1"/>
  <c r="I21" i="1" a="1"/>
  <c r="I21" i="1"/>
  <c r="F16" i="1" a="1"/>
  <c r="F16" i="1" s="1"/>
  <c r="H17" i="1" a="1"/>
  <c r="H17" i="1" s="1"/>
  <c r="F24" i="1" a="1"/>
  <c r="F24" i="1" s="1"/>
  <c r="K21" i="1" a="1"/>
  <c r="K21" i="1" s="1"/>
  <c r="J17" i="1" a="1"/>
  <c r="J17" i="1" s="1"/>
  <c r="H9" i="1" a="1"/>
  <c r="H9" i="1"/>
  <c r="J5" i="1" a="1"/>
  <c r="J5" i="1"/>
  <c r="H6" i="1" a="1"/>
  <c r="H6" i="1"/>
  <c r="F9" i="1" a="1"/>
  <c r="F9" i="1" s="1"/>
  <c r="J9" i="1" a="1"/>
  <c r="J9" i="1" s="1"/>
  <c r="G9" i="1" a="1"/>
  <c r="G9" i="1" s="1"/>
  <c r="H11" i="1" a="1"/>
  <c r="H11" i="1"/>
  <c r="G11" i="1" a="1"/>
  <c r="G11" i="1" s="1"/>
  <c r="F11" i="1" a="1"/>
  <c r="F11" i="1"/>
  <c r="K10" i="1" a="1"/>
  <c r="K10" i="1" s="1"/>
  <c r="H10" i="1" a="1"/>
  <c r="H10" i="1" s="1"/>
  <c r="H4" i="1" a="1"/>
  <c r="H4" i="1" s="1"/>
  <c r="K6" i="1" a="1"/>
  <c r="K6" i="1"/>
  <c r="I6" i="1" a="1"/>
  <c r="I6" i="1" s="1"/>
  <c r="F7" i="1" a="1"/>
  <c r="F7" i="1"/>
  <c r="H5" i="1" a="1"/>
  <c r="H5" i="1" s="1"/>
  <c r="J10" i="1" a="1"/>
  <c r="J10" i="1" s="1"/>
  <c r="F10" i="1" a="1"/>
  <c r="F10" i="1" s="1"/>
  <c r="J7" i="1" a="1"/>
  <c r="J7" i="1" s="1"/>
  <c r="G5" i="1" a="1"/>
  <c r="G5" i="1"/>
  <c r="J4" i="1" a="1"/>
  <c r="J4" i="1" s="1"/>
  <c r="I4" i="1" a="1"/>
  <c r="I4" i="1" s="1"/>
  <c r="G7" i="1" a="1"/>
  <c r="G7" i="1" s="1"/>
  <c r="J11" i="1" a="1"/>
  <c r="J11" i="1" s="1"/>
  <c r="I10" i="1" a="1"/>
  <c r="I10" i="1"/>
  <c r="G6" i="1" a="1"/>
  <c r="G6" i="1"/>
  <c r="I5" i="1" a="1"/>
  <c r="I5" i="1"/>
  <c r="I7" i="1" a="1"/>
  <c r="I7" i="1" s="1"/>
  <c r="K5" i="1" a="1"/>
  <c r="K5" i="1" s="1"/>
  <c r="K11" i="1" a="1"/>
  <c r="K11" i="1" s="1"/>
  <c r="I9" i="1" a="1"/>
  <c r="I9" i="1"/>
  <c r="K7" i="1" a="1"/>
  <c r="K7" i="1" s="1"/>
  <c r="F5" i="1" a="1"/>
  <c r="F5" i="1"/>
  <c r="F6" i="1" a="1"/>
  <c r="F6" i="1" s="1"/>
  <c r="I11" i="1" a="1"/>
  <c r="I11" i="1" s="1"/>
  <c r="J6" i="1" a="1"/>
  <c r="J6" i="1" s="1"/>
  <c r="G10" i="1" a="1"/>
  <c r="G10" i="1"/>
  <c r="K9" i="1" a="1"/>
  <c r="K9" i="1" s="1"/>
  <c r="K4" i="1" a="1"/>
  <c r="K4" i="1"/>
  <c r="H7" i="1" a="1"/>
  <c r="H7" i="1" s="1"/>
  <c r="B2" i="1" a="1"/>
  <c r="B2" i="1" s="1"/>
  <c r="K196" i="1" l="1"/>
  <c r="K360" i="1"/>
  <c r="K427" i="1" s="1"/>
  <c r="I196" i="1"/>
  <c r="I359" i="1" s="1"/>
  <c r="I426" i="1" s="1"/>
  <c r="I360" i="1"/>
  <c r="I427" i="1" s="1"/>
  <c r="K315" i="1"/>
  <c r="K470" i="1" s="1"/>
  <c r="K239" i="1"/>
  <c r="K314" i="1" s="1"/>
  <c r="K469" i="1" s="1"/>
  <c r="K724" i="1" a="1"/>
  <c r="K724" i="1" s="1"/>
  <c r="K726" i="1" s="1" a="1"/>
  <c r="K726" i="1" s="1"/>
  <c r="K740" i="1" a="1"/>
  <c r="K740" i="1" s="1"/>
  <c r="K742" i="1" s="1" a="1"/>
  <c r="K742" i="1" s="1"/>
  <c r="I272" i="1"/>
  <c r="I362" i="1"/>
  <c r="K381" i="1"/>
  <c r="K512" i="1" s="1"/>
  <c r="K281" i="1"/>
  <c r="G740" i="1" a="1"/>
  <c r="G740" i="1" s="1"/>
  <c r="G742" i="1" s="1" a="1"/>
  <c r="G742" i="1" s="1"/>
  <c r="G724" i="1" a="1"/>
  <c r="G724" i="1" s="1"/>
  <c r="G726" i="1" s="1" a="1"/>
  <c r="G726" i="1" s="1"/>
  <c r="K272" i="1"/>
  <c r="K362" i="1"/>
  <c r="J724" i="1" a="1"/>
  <c r="J724" i="1" s="1"/>
  <c r="J726" i="1" s="1" a="1"/>
  <c r="J726" i="1" s="1"/>
  <c r="J312" i="1"/>
  <c r="J417" i="1" s="1"/>
  <c r="H740" i="1" a="1"/>
  <c r="H740" i="1" s="1"/>
  <c r="H742" i="1" s="1" a="1"/>
  <c r="H742" i="1" s="1"/>
  <c r="I314" i="1"/>
  <c r="I469" i="1" s="1"/>
  <c r="I361" i="1"/>
  <c r="I502" i="1" s="1"/>
  <c r="J120" i="1"/>
  <c r="J316" i="1"/>
  <c r="J471" i="1" s="1"/>
  <c r="J122" i="1"/>
  <c r="J318" i="1"/>
  <c r="J473" i="1" s="1"/>
  <c r="J320" i="1"/>
  <c r="J475" i="1" s="1"/>
  <c r="J124" i="1"/>
  <c r="J322" i="1"/>
  <c r="J477" i="1" s="1"/>
  <c r="J126" i="1"/>
  <c r="J359" i="1"/>
  <c r="J426" i="1" s="1"/>
  <c r="J361" i="1"/>
  <c r="J502" i="1" s="1"/>
  <c r="J380" i="1"/>
  <c r="J511" i="1" s="1"/>
  <c r="K122" i="1"/>
  <c r="K318" i="1"/>
  <c r="K473" i="1" s="1"/>
  <c r="K124" i="1"/>
  <c r="K320" i="1"/>
  <c r="K475" i="1" s="1"/>
  <c r="K359" i="1"/>
  <c r="K426" i="1" s="1"/>
  <c r="K361" i="1"/>
  <c r="K502" i="1" s="1"/>
  <c r="K380" i="1"/>
  <c r="K511" i="1" s="1"/>
  <c r="J314" i="1"/>
  <c r="J469" i="1" s="1"/>
  <c r="J784" i="1"/>
  <c r="J785" i="1" s="1"/>
  <c r="J923" i="1"/>
  <c r="J922" i="1" s="1"/>
  <c r="J901" i="1"/>
  <c r="J900" i="1"/>
  <c r="I724" i="1" a="1"/>
  <c r="I724" i="1" s="1"/>
  <c r="I726" i="1" s="1" a="1"/>
  <c r="I726" i="1" s="1"/>
  <c r="F360" i="1"/>
  <c r="F427" i="1" s="1"/>
  <c r="F362" i="1"/>
  <c r="F381" i="1"/>
  <c r="F512" i="1" s="1"/>
  <c r="G315" i="1"/>
  <c r="G470" i="1" s="1"/>
  <c r="G360" i="1"/>
  <c r="G427" i="1" s="1"/>
  <c r="G362" i="1"/>
  <c r="G381" i="1"/>
  <c r="G512" i="1" s="1"/>
  <c r="F315" i="1"/>
  <c r="F470" i="1" s="1"/>
  <c r="H360" i="1"/>
  <c r="H427" i="1" s="1"/>
  <c r="H362" i="1"/>
  <c r="H381" i="1"/>
  <c r="H512" i="1" s="1"/>
  <c r="I315" i="1"/>
  <c r="I470" i="1" s="1"/>
  <c r="I381" i="1"/>
  <c r="I512" i="1" s="1"/>
  <c r="K316" i="1"/>
  <c r="K471" i="1" s="1"/>
  <c r="F724" i="1" a="1"/>
  <c r="F724" i="1" s="1"/>
  <c r="F726" i="1" s="1" a="1"/>
  <c r="F726" i="1" s="1"/>
  <c r="F740" i="1" a="1"/>
  <c r="F740" i="1" s="1"/>
  <c r="F742" i="1" s="1" a="1"/>
  <c r="F742" i="1" s="1"/>
  <c r="F312" i="1"/>
  <c r="F417" i="1" s="1"/>
  <c r="F314" i="1"/>
  <c r="F469" i="1" s="1"/>
  <c r="F784" i="1"/>
  <c r="F785" i="1" s="1"/>
  <c r="F781" i="1"/>
  <c r="K781" i="1"/>
  <c r="K784" i="1"/>
  <c r="K785" i="1" s="1"/>
  <c r="I901" i="1"/>
  <c r="I923" i="1"/>
  <c r="I922" i="1" s="1"/>
  <c r="I897" i="1"/>
  <c r="F893" i="1"/>
  <c r="F901" i="1"/>
  <c r="F923" i="1"/>
  <c r="F922" i="1" s="1"/>
  <c r="G314" i="1"/>
  <c r="G469" i="1" s="1"/>
  <c r="H239" i="1"/>
  <c r="H314" i="1" s="1"/>
  <c r="H469" i="1" s="1"/>
  <c r="I126" i="1"/>
  <c r="G312" i="1"/>
  <c r="G417" i="1" s="1"/>
  <c r="I316" i="1"/>
  <c r="I471" i="1" s="1"/>
  <c r="G784" i="1"/>
  <c r="G785" i="1" s="1"/>
  <c r="H923" i="1"/>
  <c r="H922" i="1" s="1"/>
  <c r="H901" i="1"/>
  <c r="H897" i="1"/>
  <c r="H900" i="1"/>
  <c r="F120" i="1"/>
  <c r="H315" i="1"/>
  <c r="H470" i="1" s="1"/>
  <c r="F322" i="1"/>
  <c r="F477" i="1" s="1"/>
  <c r="F118" i="1"/>
  <c r="H313" i="1"/>
  <c r="H418" i="1" s="1"/>
  <c r="G322" i="1"/>
  <c r="G477" i="1" s="1"/>
  <c r="J897" i="1"/>
  <c r="J298" i="1"/>
  <c r="J411" i="1" s="1"/>
  <c r="J313" i="1"/>
  <c r="J418" i="1" s="1"/>
  <c r="J315" i="1"/>
  <c r="J470" i="1" s="1"/>
  <c r="J317" i="1"/>
  <c r="J472" i="1" s="1"/>
  <c r="J319" i="1"/>
  <c r="J474" i="1" s="1"/>
  <c r="J321" i="1"/>
  <c r="J476" i="1" s="1"/>
  <c r="J323" i="1"/>
  <c r="J478" i="1" s="1"/>
  <c r="J360" i="1"/>
  <c r="J427" i="1" s="1"/>
  <c r="J362" i="1"/>
  <c r="J381" i="1"/>
  <c r="J512" i="1" s="1"/>
  <c r="J383" i="1"/>
  <c r="J514" i="1" s="1"/>
  <c r="J397" i="1"/>
  <c r="J517" i="1" s="1"/>
  <c r="F116" i="1"/>
  <c r="G118" i="1"/>
  <c r="H118" i="1"/>
  <c r="F239" i="1"/>
  <c r="G901" i="1"/>
  <c r="G923" i="1"/>
  <c r="G922" i="1" s="1"/>
  <c r="K897" i="1"/>
  <c r="K923" i="1"/>
  <c r="K922" i="1" s="1"/>
  <c r="K901" i="1"/>
  <c r="K900" i="1"/>
  <c r="G897" i="1"/>
  <c r="I900" i="1"/>
  <c r="G900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57" i="1" l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I1819" i="1"/>
  <c r="J1819" i="1"/>
  <c r="H1819" i="1"/>
  <c r="H1818" i="1" s="1"/>
  <c r="G1819" i="1"/>
  <c r="J1818" i="1" l="1"/>
  <c r="K1818" i="1"/>
  <c r="F1818" i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I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H1657" i="1"/>
  <c r="G1657" i="1"/>
  <c r="I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616" i="1" l="1"/>
  <c r="F1569" i="1"/>
  <c r="G1569" i="1"/>
  <c r="H1569" i="1"/>
  <c r="F1616" i="1"/>
  <c r="I1569" i="1"/>
  <c r="G1616" i="1"/>
  <c r="H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I1608" i="1"/>
  <c r="G1554" i="1"/>
  <c r="H1561" i="1"/>
  <c r="G1561" i="1"/>
  <c r="G1601" i="1"/>
  <c r="H1608" i="1"/>
  <c r="F1561" i="1"/>
  <c r="G1608" i="1"/>
  <c r="F1608" i="1"/>
  <c r="H1554" i="1"/>
  <c r="I1601" i="1"/>
  <c r="F1554" i="1"/>
  <c r="I1554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413" i="1"/>
  <c r="I1413" i="1"/>
  <c r="G1510" i="1"/>
  <c r="I1427" i="1"/>
  <c r="H1413" i="1"/>
  <c r="G1427" i="1"/>
  <c r="H1427" i="1"/>
  <c r="F1427" i="1"/>
  <c r="I1510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F1329" i="1"/>
  <c r="I1329" i="1"/>
  <c r="I1343" i="1"/>
  <c r="F1343" i="1"/>
  <c r="G1343" i="1"/>
  <c r="H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182" i="1" l="1"/>
  <c r="I1182" i="1"/>
  <c r="G1205" i="1"/>
  <c r="H1205" i="1"/>
  <c r="I1205" i="1"/>
  <c r="F1205" i="1"/>
  <c r="H1182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G1159" i="1"/>
  <c r="F1159" i="1"/>
  <c r="H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615" i="1" l="1"/>
  <c r="I1568" i="1"/>
  <c r="I1426" i="1"/>
  <c r="I1342" i="1"/>
  <c r="I1204" i="1"/>
  <c r="G1615" i="1"/>
  <c r="G1614" i="1" s="1"/>
  <c r="G1613" i="1" s="1"/>
  <c r="G1568" i="1"/>
  <c r="G1567" i="1" s="1"/>
  <c r="G1566" i="1" s="1"/>
  <c r="G1426" i="1"/>
  <c r="G1425" i="1" s="1"/>
  <c r="G1424" i="1" s="1"/>
  <c r="G1342" i="1"/>
  <c r="G1341" i="1" s="1"/>
  <c r="G1340" i="1" s="1"/>
  <c r="G1204" i="1"/>
  <c r="G1203" i="1" s="1"/>
  <c r="G1202" i="1" s="1"/>
  <c r="F1615" i="1"/>
  <c r="F1614" i="1" s="1"/>
  <c r="F1613" i="1" s="1"/>
  <c r="F1568" i="1"/>
  <c r="F1567" i="1" s="1"/>
  <c r="F1566" i="1" s="1"/>
  <c r="F1426" i="1"/>
  <c r="F1342" i="1"/>
  <c r="F1341" i="1" s="1"/>
  <c r="F1340" i="1" s="1"/>
  <c r="F1204" i="1"/>
  <c r="F1203" i="1" s="1"/>
  <c r="H1615" i="1"/>
  <c r="H1568" i="1"/>
  <c r="H1426" i="1"/>
  <c r="H1342" i="1"/>
  <c r="H1204" i="1"/>
  <c r="I1203" i="1"/>
  <c r="I1202" i="1" s="1"/>
  <c r="F1425" i="1"/>
  <c r="F1424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342" i="1" l="1"/>
  <c r="K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J1615" i="1" s="1"/>
  <c r="K1426" i="1" l="1"/>
  <c r="J1616" i="1"/>
  <c r="J1569" i="1"/>
  <c r="J1427" i="1"/>
  <c r="J1343" i="1"/>
  <c r="J1205" i="1"/>
  <c r="K1343" i="1"/>
  <c r="K1205" i="1"/>
  <c r="K1569" i="1"/>
  <c r="K1616" i="1"/>
  <c r="K1427" i="1"/>
  <c r="K1568" i="1"/>
  <c r="J1204" i="1"/>
  <c r="J1342" i="1"/>
  <c r="J1426" i="1"/>
  <c r="J1568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560" i="1"/>
  <c r="F1607" i="1"/>
  <c r="F1412" i="1"/>
  <c r="F1328" i="1"/>
  <c r="F1181" i="1"/>
  <c r="H1656" i="1"/>
  <c r="H1560" i="1"/>
  <c r="H1559" i="1" s="1"/>
  <c r="H1558" i="1" s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H1180" i="1" s="1"/>
  <c r="H1179" i="1" s="1"/>
  <c r="H1650" i="1"/>
  <c r="H1600" i="1"/>
  <c r="H1553" i="1"/>
  <c r="H1509" i="1"/>
  <c r="H1158" i="1"/>
  <c r="G1656" i="1"/>
  <c r="G1607" i="1"/>
  <c r="G1560" i="1"/>
  <c r="G1559" i="1" s="1"/>
  <c r="G1558" i="1" s="1"/>
  <c r="G1412" i="1"/>
  <c r="G1411" i="1" s="1"/>
  <c r="G1410" i="1" s="1"/>
  <c r="G1328" i="1"/>
  <c r="G1327" i="1" s="1"/>
  <c r="G1326" i="1" s="1"/>
  <c r="G1181" i="1"/>
  <c r="G1180" i="1" s="1"/>
  <c r="G1179" i="1" s="1"/>
  <c r="I1656" i="1"/>
  <c r="I1607" i="1"/>
  <c r="I1560" i="1"/>
  <c r="I1412" i="1"/>
  <c r="I1411" i="1" s="1"/>
  <c r="I1410" i="1" s="1"/>
  <c r="I1328" i="1"/>
  <c r="I1327" i="1" s="1"/>
  <c r="I1326" i="1" s="1"/>
  <c r="I1181" i="1"/>
  <c r="G1650" i="1"/>
  <c r="G1553" i="1"/>
  <c r="G1600" i="1"/>
  <c r="G1509" i="1"/>
  <c r="G1508" i="1" s="1"/>
  <c r="G1507" i="1" s="1"/>
  <c r="G1158" i="1"/>
  <c r="G1157" i="1" s="1"/>
  <c r="G1156" i="1" s="1"/>
  <c r="I1650" i="1"/>
  <c r="I1649" i="1" s="1"/>
  <c r="I1600" i="1"/>
  <c r="I1599" i="1" s="1"/>
  <c r="I1598" i="1" s="1"/>
  <c r="I1553" i="1"/>
  <c r="I1509" i="1"/>
  <c r="I1158" i="1"/>
  <c r="F1650" i="1"/>
  <c r="F1553" i="1"/>
  <c r="F1600" i="1"/>
  <c r="F1509" i="1"/>
  <c r="F1158" i="1"/>
  <c r="I1552" i="1"/>
  <c r="I1551" i="1" s="1"/>
  <c r="I1157" i="1"/>
  <c r="I1156" i="1" s="1"/>
  <c r="F1327" i="1"/>
  <c r="F1326" i="1" s="1"/>
  <c r="F1180" i="1"/>
  <c r="F1179" i="1" s="1"/>
  <c r="I1559" i="1"/>
  <c r="I1558" i="1" s="1"/>
  <c r="I1180" i="1"/>
  <c r="I1179" i="1" s="1"/>
  <c r="F1552" i="1"/>
  <c r="F1551" i="1" s="1"/>
  <c r="F1599" i="1"/>
  <c r="F1598" i="1" s="1"/>
  <c r="F1508" i="1"/>
  <c r="F1507" i="1" s="1"/>
  <c r="F1157" i="1"/>
  <c r="F1156" i="1" s="1"/>
  <c r="G1649" i="1"/>
  <c r="G1599" i="1"/>
  <c r="G1598" i="1" s="1"/>
  <c r="G1552" i="1"/>
  <c r="G1551" i="1" s="1"/>
  <c r="H1649" i="1"/>
  <c r="H1599" i="1"/>
  <c r="H1598" i="1" s="1"/>
  <c r="H1552" i="1"/>
  <c r="H1551" i="1" s="1"/>
  <c r="H1508" i="1"/>
  <c r="H1507" i="1" s="1"/>
  <c r="H1157" i="1"/>
  <c r="H1156" i="1" s="1"/>
  <c r="F1649" i="1"/>
  <c r="I1508" i="1"/>
  <c r="I1507" i="1" s="1"/>
  <c r="I1606" i="1"/>
  <c r="I1605" i="1" s="1"/>
  <c r="G1606" i="1"/>
  <c r="G1605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0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158" i="1" s="1"/>
  <c r="K37" i="1"/>
  <c r="K1600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K1607" i="1" s="1"/>
  <c r="K1328" i="1" l="1"/>
  <c r="K1181" i="1"/>
  <c r="K1560" i="1"/>
  <c r="K1509" i="1"/>
  <c r="J1651" i="1"/>
  <c r="J1601" i="1"/>
  <c r="J1554" i="1"/>
  <c r="J1510" i="1"/>
  <c r="J1159" i="1"/>
  <c r="J1157" i="1" s="1"/>
  <c r="J1156" i="1" s="1"/>
  <c r="J1657" i="1"/>
  <c r="J1608" i="1"/>
  <c r="J1561" i="1"/>
  <c r="J1413" i="1"/>
  <c r="J1329" i="1"/>
  <c r="J1182" i="1"/>
  <c r="K1412" i="1"/>
  <c r="J1607" i="1"/>
  <c r="J1656" i="1"/>
  <c r="K1158" i="1"/>
  <c r="J1509" i="1"/>
  <c r="K1553" i="1"/>
  <c r="K1561" i="1"/>
  <c r="K1608" i="1"/>
  <c r="K1413" i="1"/>
  <c r="K1657" i="1"/>
  <c r="K1329" i="1"/>
  <c r="K1182" i="1"/>
  <c r="J1412" i="1"/>
  <c r="J1560" i="1"/>
  <c r="J1600" i="1"/>
  <c r="K1651" i="1"/>
  <c r="K1510" i="1"/>
  <c r="K1159" i="1"/>
  <c r="K1554" i="1"/>
  <c r="K1601" i="1"/>
  <c r="J1181" i="1"/>
  <c r="J1328" i="1"/>
  <c r="K1656" i="1"/>
  <c r="J1553" i="1"/>
  <c r="K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<sst xmlns="http://schemas.openxmlformats.org/spreadsheetml/2006/main" count="4755" uniqueCount="2179">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</sst>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9.0286981442136316E-2</v>
          </cell>
          <cell r="G4">
            <v>0.13306622353215627</v>
          </cell>
          <cell r="H4">
            <v>0.15243214142801775</v>
          </cell>
          <cell r="I4">
            <v>1.472662561017916</v>
          </cell>
          <cell r="J4">
            <v>2.2090068392598723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9.0286981442136316E-2</v>
          </cell>
          <cell r="G5">
            <v>0.13306622353215627</v>
          </cell>
          <cell r="H5">
            <v>0.15243214142801775</v>
          </cell>
          <cell r="I5">
            <v>1.472662561017916</v>
          </cell>
          <cell r="J5">
            <v>2.2090068392598723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1.12526109941571E-2</v>
          </cell>
          <cell r="G6">
            <v>4.8918836357599799E-3</v>
          </cell>
          <cell r="H6">
            <v>4.6207304157322698E-4</v>
          </cell>
          <cell r="I6">
            <v>4.2265401624980402E-2</v>
          </cell>
          <cell r="J6">
            <v>8.5778546950548804E-2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1.12526109941571E-2</v>
          </cell>
          <cell r="G7">
            <v>1.61444946299171E-2</v>
          </cell>
          <cell r="H7">
            <v>1.66065676714903E-2</v>
          </cell>
          <cell r="I7">
            <v>0.17026219274900301</v>
          </cell>
          <cell r="J7">
            <v>0.25604073969955199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3.2683672705578961</v>
          </cell>
          <cell r="F8">
            <v>3.8321943308638793</v>
          </cell>
          <cell r="G8">
            <v>3.766691606170538</v>
          </cell>
          <cell r="H8">
            <v>3.9138387572441729</v>
          </cell>
          <cell r="I8">
            <v>4.1776452599783696</v>
          </cell>
          <cell r="J8">
            <v>4.477528945623928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3.2683672705578961</v>
          </cell>
          <cell r="F9">
            <v>3.8321943308638793</v>
          </cell>
          <cell r="G9">
            <v>3.766691606170538</v>
          </cell>
          <cell r="H9">
            <v>3.9138387572441729</v>
          </cell>
          <cell r="I9">
            <v>4.1776452599783696</v>
          </cell>
          <cell r="J9">
            <v>4.477528945623928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0.6700486897369432</v>
          </cell>
          <cell r="F10">
            <v>0.10316689192136236</v>
          </cell>
          <cell r="G10">
            <v>0.10384791846641932</v>
          </cell>
          <cell r="H10">
            <v>0.13513623129035077</v>
          </cell>
          <cell r="I10">
            <v>0.22738663437551743</v>
          </cell>
          <cell r="J10">
            <v>0.13421070909196547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2.0852861871769135</v>
          </cell>
          <cell r="F11">
            <v>0.30064771451543543</v>
          </cell>
          <cell r="G11">
            <v>0.27179679377998212</v>
          </cell>
          <cell r="H11">
            <v>0.28680971680986694</v>
          </cell>
          <cell r="I11">
            <v>0.25753994323009638</v>
          </cell>
          <cell r="J11">
            <v>0.14833815215427817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126.548658366434</v>
          </cell>
          <cell r="F12">
            <v>19.113662122077798</v>
          </cell>
          <cell r="G12">
            <v>18.323365944071199</v>
          </cell>
          <cell r="H12">
            <v>21.683515120127201</v>
          </cell>
          <cell r="I12">
            <v>36.6697624417314</v>
          </cell>
          <cell r="J12">
            <v>21.544885086839301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2.2437705384119546</v>
          </cell>
          <cell r="F13">
            <v>0.33889471847655572</v>
          </cell>
          <cell r="G13">
            <v>0.32488237489488048</v>
          </cell>
          <cell r="H13">
            <v>0.38445948794551754</v>
          </cell>
          <cell r="I13">
            <v>0.65017309293849956</v>
          </cell>
          <cell r="J13">
            <v>0.38200150863190174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2.4810644576817101E-5</v>
          </cell>
          <cell r="G14">
            <v>2.5550113162841698E-4</v>
          </cell>
          <cell r="H14">
            <v>7.5661585626888902E-3</v>
          </cell>
          <cell r="I14">
            <v>1.67312821637026E-2</v>
          </cell>
          <cell r="J14">
            <v>2.5854363249533E-4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3.3140571109646008E-2</v>
          </cell>
          <cell r="F15">
            <v>2.4514833310254822E-2</v>
          </cell>
          <cell r="G15">
            <v>2.4563983548302443E-2</v>
          </cell>
          <cell r="H15">
            <v>1.5199931525431129E-2</v>
          </cell>
          <cell r="I15">
            <v>2.5281191233027033E-2</v>
          </cell>
          <cell r="J15">
            <v>1.9546462979932327E-2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6.7991422004967133</v>
          </cell>
          <cell r="F16">
            <v>1.5583588222027957E-2</v>
          </cell>
          <cell r="G16">
            <v>1.3387177379281481E-2</v>
          </cell>
          <cell r="H16">
            <v>5.2088050198251558E-3</v>
          </cell>
          <cell r="I16">
            <v>5.7055490385036862E-3</v>
          </cell>
          <cell r="J16">
            <v>3.7809952642891471E-3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6.7991422004967133</v>
          </cell>
          <cell r="F17">
            <v>1.5583588222027957E-2</v>
          </cell>
          <cell r="G17">
            <v>1.3387177379281481E-2</v>
          </cell>
          <cell r="H17">
            <v>5.2088050198251558E-3</v>
          </cell>
          <cell r="I17">
            <v>5.7055490385036862E-3</v>
          </cell>
          <cell r="J17">
            <v>3.7809952642891471E-3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3.7616994093561002E-5</v>
          </cell>
          <cell r="F18">
            <v>3.1822165762010198E-5</v>
          </cell>
          <cell r="G18">
            <v>3.4763201522162699E-5</v>
          </cell>
          <cell r="H18">
            <v>3.6841290080904903E-5</v>
          </cell>
          <cell r="I18">
            <v>2.7140642979150399E-5</v>
          </cell>
          <cell r="J18">
            <v>3.4049810447546203E-5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1.4809831429799443</v>
          </cell>
          <cell r="F19">
            <v>1.7629218909879896E-2</v>
          </cell>
          <cell r="G19">
            <v>1.662370193366991E-2</v>
          </cell>
          <cell r="H19">
            <v>1.476165933738649E-2</v>
          </cell>
          <cell r="I19">
            <v>1.4653182592838654E-2</v>
          </cell>
          <cell r="J19">
            <v>1.4616623219265268E-2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4.8115012304211523E-2</v>
          </cell>
          <cell r="F20">
            <v>4.8076733413631584E-2</v>
          </cell>
          <cell r="G20">
            <v>4.9549372175214504E-2</v>
          </cell>
          <cell r="H20">
            <v>4.6857885606176757E-2</v>
          </cell>
          <cell r="I20">
            <v>6.3102029385744829E-2</v>
          </cell>
          <cell r="J20">
            <v>4.5648131564790674E-2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4.8115012304211495E-2</v>
          </cell>
          <cell r="F21">
            <v>4.8076733413631549E-2</v>
          </cell>
          <cell r="G21">
            <v>4.9549372175214448E-2</v>
          </cell>
          <cell r="H21">
            <v>4.6857885606176729E-2</v>
          </cell>
          <cell r="I21">
            <v>6.3102029385744787E-2</v>
          </cell>
          <cell r="J21">
            <v>4.5648131564790639E-2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5.3223480452108049E-2</v>
          </cell>
          <cell r="F22">
            <v>5.3181149174291606E-2</v>
          </cell>
          <cell r="G22">
            <v>5.4809688538573154E-2</v>
          </cell>
          <cell r="H22">
            <v>5.1833268292002736E-2</v>
          </cell>
          <cell r="I22">
            <v>6.9797095044863908E-2</v>
          </cell>
          <cell r="J22">
            <v>5.0495481794287075E-2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5.3223480452108049E-2</v>
          </cell>
          <cell r="F23">
            <v>5.3181149174291606E-2</v>
          </cell>
          <cell r="G23">
            <v>5.4809688538573154E-2</v>
          </cell>
          <cell r="H23">
            <v>5.1833268292002736E-2</v>
          </cell>
          <cell r="I23">
            <v>6.9797095044863908E-2</v>
          </cell>
          <cell r="J23">
            <v>5.0495481794287075E-2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1.9920423394811398E-2</v>
          </cell>
          <cell r="F24">
            <v>5.6668373832312003E-5</v>
          </cell>
          <cell r="G24">
            <v>5.2845390367732602E-4</v>
          </cell>
          <cell r="H24">
            <v>4.2444679940569401E-3</v>
          </cell>
          <cell r="I24">
            <v>4.6050027434900997E-3</v>
          </cell>
          <cell r="J24">
            <v>1.29829789112398E-2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1.9922319274198998E-2</v>
          </cell>
          <cell r="F25">
            <v>1.9973801691375945E-2</v>
          </cell>
          <cell r="G25">
            <v>2.0491386619113042E-2</v>
          </cell>
          <cell r="H25">
            <v>1.9361482800144533E-2</v>
          </cell>
          <cell r="I25">
            <v>2.608747777973754E-2</v>
          </cell>
          <cell r="J25">
            <v>1.8932455556538507E-2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2.6940544390049942E-5</v>
          </cell>
          <cell r="F26">
            <v>2.0069893348200465E-3</v>
          </cell>
          <cell r="G26">
            <v>0.24290998526387167</v>
          </cell>
          <cell r="H26">
            <v>0.10847096905723717</v>
          </cell>
          <cell r="I26">
            <v>0.41554899857179661</v>
          </cell>
          <cell r="J26">
            <v>0.33087746200194279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2.6940544390049895E-5</v>
          </cell>
          <cell r="F27">
            <v>2.0053502235262296E-3</v>
          </cell>
          <cell r="G27">
            <v>0.2426001510989943</v>
          </cell>
          <cell r="H27">
            <v>0.10847096905723733</v>
          </cell>
          <cell r="I27">
            <v>0.41554899857179717</v>
          </cell>
          <cell r="J27">
            <v>0.33087746200194279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4.4346547767083156E-5</v>
          </cell>
          <cell r="F28">
            <v>2.4526795238432645E-3</v>
          </cell>
          <cell r="G28">
            <v>0.28918964051118234</v>
          </cell>
          <cell r="H28">
            <v>0.12469036140176532</v>
          </cell>
          <cell r="I28">
            <v>0.44683796680933441</v>
          </cell>
          <cell r="J28">
            <v>0.33423074521399404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4.4346547767083156E-5</v>
          </cell>
          <cell r="F29">
            <v>2.4526795238432645E-3</v>
          </cell>
          <cell r="G29">
            <v>0.28918964051118234</v>
          </cell>
          <cell r="H29">
            <v>0.12469036140176532</v>
          </cell>
          <cell r="I29">
            <v>0.44683796680933441</v>
          </cell>
          <cell r="J29">
            <v>0.33423074521399404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7.1925885132650302E-2</v>
          </cell>
          <cell r="F30">
            <v>1.10886564737494E-3</v>
          </cell>
          <cell r="G30">
            <v>1.71797481166025E-2</v>
          </cell>
          <cell r="H30">
            <v>1.5044313643616299E-3</v>
          </cell>
          <cell r="I30">
            <v>1.66685086077396E-3</v>
          </cell>
          <cell r="J30">
            <v>1.13201580891583E-3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7.1925885132650302E-2</v>
          </cell>
          <cell r="F31">
            <v>7.2869725219616654E-2</v>
          </cell>
          <cell r="G31">
            <v>8.9520034458895253E-2</v>
          </cell>
          <cell r="H31">
            <v>9.0013931609253583E-2</v>
          </cell>
          <cell r="I31">
            <v>0.14641616457464462</v>
          </cell>
          <cell r="J31">
            <v>6.1315349248939104E-2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5.4756425679024272E-2</v>
          </cell>
          <cell r="J32">
            <v>6.7653313497641032E-2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5.5309520887903349E-2</v>
          </cell>
          <cell r="J33">
            <v>6.8336680300647518E-2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3.25404959974654E-5</v>
          </cell>
          <cell r="I34">
            <v>1.7283236053362801E-2</v>
          </cell>
          <cell r="J34">
            <v>3.4411143976316699E-4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3.25404959974654E-5</v>
          </cell>
          <cell r="I35">
            <v>1.7410574384357301E-2</v>
          </cell>
          <cell r="J35">
            <v>1.77546858241205E-2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4.8101100222743991E-2</v>
          </cell>
          <cell r="F36">
            <v>4.8053597026253815E-2</v>
          </cell>
          <cell r="G36">
            <v>4.9511453622736339E-2</v>
          </cell>
          <cell r="H36">
            <v>4.6128715788314734E-2</v>
          </cell>
          <cell r="I36">
            <v>6.8122398440054424E-2</v>
          </cell>
          <cell r="J36">
            <v>5.2579511949242298E-2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4.8101100222743956E-2</v>
          </cell>
          <cell r="F37">
            <v>4.805359702625378E-2</v>
          </cell>
          <cell r="G37">
            <v>4.9511453622736297E-2</v>
          </cell>
          <cell r="H37">
            <v>4.6128715788314692E-2</v>
          </cell>
          <cell r="I37">
            <v>6.8122398440054355E-2</v>
          </cell>
          <cell r="J37">
            <v>5.2579511949242243E-2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5.3208095570840191E-2</v>
          </cell>
          <cell r="F38">
            <v>5.3155563458282692E-2</v>
          </cell>
          <cell r="G38">
            <v>5.4767755746292668E-2</v>
          </cell>
          <cell r="H38">
            <v>5.1026905059860482E-2</v>
          </cell>
          <cell r="I38">
            <v>7.53489444467733E-2</v>
          </cell>
          <cell r="J38">
            <v>5.8160669712512665E-2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5.3208095570840191E-2</v>
          </cell>
          <cell r="F39">
            <v>5.3155563458282692E-2</v>
          </cell>
          <cell r="G39">
            <v>5.4767755746292668E-2</v>
          </cell>
          <cell r="H39">
            <v>5.1026905059860482E-2</v>
          </cell>
          <cell r="I39">
            <v>7.53489444467733E-2</v>
          </cell>
          <cell r="J39">
            <v>5.8160669712512665E-2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1.9920767402951199E-2</v>
          </cell>
          <cell r="F40">
            <v>5.6739001425429802E-5</v>
          </cell>
          <cell r="G40">
            <v>5.1876453710215801E-4</v>
          </cell>
          <cell r="H40">
            <v>3.9616316570502104E-3</v>
          </cell>
          <cell r="I40">
            <v>5.8683797262599003E-3</v>
          </cell>
          <cell r="J40">
            <v>1.49402376088164E-2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1.9922439020558513E-2</v>
          </cell>
          <cell r="F41">
            <v>1.9974047492607686E-2</v>
          </cell>
          <cell r="G41">
            <v>2.0482071657549655E-2</v>
          </cell>
          <cell r="H41">
            <v>1.9069458859167471E-2</v>
          </cell>
          <cell r="I41">
            <v>2.8139916410039635E-2</v>
          </cell>
          <cell r="J41">
            <v>2.1670407391704609E-2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3.1306975110340569</v>
          </cell>
          <cell r="J42">
            <v>4.4446950320711576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803.73490853270175</v>
          </cell>
          <cell r="J43">
            <v>1141.0736880413381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-803.73490853270096</v>
          </cell>
          <cell r="J44">
            <v>-1141.0736880413399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868.00550839640505</v>
          </cell>
          <cell r="J45">
            <v>1208.1564287700201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9.3535076335819518</v>
          </cell>
          <cell r="J46">
            <v>13.018927034159738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0.116799011317698</v>
          </cell>
          <cell r="J47">
            <v>4.9007318148950603E-2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0.116799011317698</v>
          </cell>
          <cell r="J48">
            <v>0.16580274132030171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5.4495294410881384E-2</v>
          </cell>
          <cell r="G49">
            <v>7.184355831631066E-2</v>
          </cell>
          <cell r="H49">
            <v>0.11384978271295869</v>
          </cell>
          <cell r="I49">
            <v>0.25248161461521096</v>
          </cell>
          <cell r="J49">
            <v>0.45622672581865265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2.0594079005538179</v>
          </cell>
          <cell r="F50">
            <v>3.8270328769938402</v>
          </cell>
          <cell r="G50">
            <v>3.6151341304064282</v>
          </cell>
          <cell r="H50">
            <v>4.1296126074774007</v>
          </cell>
          <cell r="I50">
            <v>3.598938084153287</v>
          </cell>
          <cell r="J50">
            <v>3.2374061339854241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1.8311834439239056</v>
          </cell>
          <cell r="F51">
            <v>3.5392255261394023</v>
          </cell>
          <cell r="G51">
            <v>3.5431140699288597</v>
          </cell>
          <cell r="H51">
            <v>3.3094199604507613</v>
          </cell>
          <cell r="I51">
            <v>2.5327583395035655</v>
          </cell>
          <cell r="J51">
            <v>1.9971573895656438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4.4495383592862057</v>
          </cell>
          <cell r="F52">
            <v>1.8954101399327532</v>
          </cell>
          <cell r="G52">
            <v>1.8954527820326328</v>
          </cell>
          <cell r="H52">
            <v>1.8955422022446251</v>
          </cell>
          <cell r="I52">
            <v>1.8958682803697033</v>
          </cell>
          <cell r="J52">
            <v>1.8970141930016564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0.35012537197623089</v>
          </cell>
          <cell r="G53">
            <v>0.38495822256525741</v>
          </cell>
          <cell r="H53">
            <v>0.44636438088226155</v>
          </cell>
          <cell r="I53">
            <v>0.60080803680718198</v>
          </cell>
          <cell r="J53">
            <v>0.8076699824974557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9.2188714191106804</v>
          </cell>
          <cell r="F54">
            <v>10.684759168873411</v>
          </cell>
          <cell r="G54">
            <v>10.489199455497397</v>
          </cell>
          <cell r="H54">
            <v>10.872765479016504</v>
          </cell>
          <cell r="I54">
            <v>9.6871308094117072</v>
          </cell>
          <cell r="J54">
            <v>9.091088702508813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0.627783951288722</v>
          </cell>
          <cell r="F55">
            <v>3.3135455861884697E-2</v>
          </cell>
          <cell r="G55">
            <v>3.9848296127107299E-3</v>
          </cell>
          <cell r="H55">
            <v>6.9493674818091097E-3</v>
          </cell>
          <cell r="I55">
            <v>1.2367621712737999E-2</v>
          </cell>
          <cell r="J55">
            <v>3.0182776025581601E-2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0.627783951288722</v>
          </cell>
          <cell r="F56">
            <v>0.66091940715060704</v>
          </cell>
          <cell r="G56">
            <v>0.664904236763318</v>
          </cell>
          <cell r="H56">
            <v>0.67185360424512697</v>
          </cell>
          <cell r="I56">
            <v>0.69592168846370195</v>
          </cell>
          <cell r="J56">
            <v>0.72610446448928301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0.11737679769624962</v>
          </cell>
          <cell r="F57">
            <v>2.2995917936518714E-3</v>
          </cell>
          <cell r="G57">
            <v>4.3822122038775113E-2</v>
          </cell>
          <cell r="H57">
            <v>3.2429895881527733E-2</v>
          </cell>
          <cell r="I57">
            <v>8.0937120334567514E-2</v>
          </cell>
          <cell r="J57">
            <v>7.2273874024112117E-2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0.11737679769624985</v>
          </cell>
          <cell r="F58">
            <v>2.298059753815996E-3</v>
          </cell>
          <cell r="G58">
            <v>4.3776521495550613E-2</v>
          </cell>
          <cell r="H58">
            <v>3.2429895881527733E-2</v>
          </cell>
          <cell r="I58">
            <v>8.0937120334567805E-2</v>
          </cell>
          <cell r="J58">
            <v>7.2273874024112186E-2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0.15651348355036027</v>
          </cell>
          <cell r="F59">
            <v>3.0368653290531959E-3</v>
          </cell>
          <cell r="G59">
            <v>5.6555760224399704E-2</v>
          </cell>
          <cell r="H59">
            <v>4.0548456479068316E-2</v>
          </cell>
          <cell r="I59">
            <v>9.5231228195837889E-2</v>
          </cell>
          <cell r="J59">
            <v>8.0315391097251818E-2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0.15651348355036027</v>
          </cell>
          <cell r="F60">
            <v>3.0368653290531959E-3</v>
          </cell>
          <cell r="G60">
            <v>5.6555760224399704E-2</v>
          </cell>
          <cell r="H60">
            <v>4.0548456479068316E-2</v>
          </cell>
          <cell r="I60">
            <v>9.5231228195837889E-2</v>
          </cell>
          <cell r="J60">
            <v>8.0315391097251818E-2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8.4099590528414203E-2</v>
          </cell>
          <cell r="F61">
            <v>1.2369638013121601E-3</v>
          </cell>
          <cell r="G61">
            <v>1.2768075891850599E-3</v>
          </cell>
          <cell r="H61">
            <v>8.2798773545645005E-4</v>
          </cell>
          <cell r="I61">
            <v>7.4358448404709303E-3</v>
          </cell>
          <cell r="J61">
            <v>1.1650041779281599E-2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8.4099590528414203E-2</v>
          </cell>
          <cell r="F62">
            <v>8.5136854047912228E-2</v>
          </cell>
          <cell r="G62">
            <v>8.5833762920917697E-2</v>
          </cell>
          <cell r="H62">
            <v>8.5275684440910951E-2</v>
          </cell>
          <cell r="I62">
            <v>7.4803396695681562E-2</v>
          </cell>
          <cell r="J62">
            <v>4.4984847741206563E-2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3.7077662286980284E-2</v>
          </cell>
          <cell r="I63">
            <v>5.4640037753916071E-2</v>
          </cell>
          <cell r="J63">
            <v>1.7945274460578527E-2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1.3734665964756346E-2</v>
          </cell>
          <cell r="I64">
            <v>2.1112717126996507E-2</v>
          </cell>
          <cell r="J64">
            <v>7.2205190472981531E-3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6.7585849920977659E-2</v>
          </cell>
          <cell r="I65">
            <v>0.10212596450045193</v>
          </cell>
          <cell r="J65">
            <v>3.0600791316999002E-2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1.22321432799086E-3</v>
          </cell>
          <cell r="I66">
            <v>1.0370902617517199E-4</v>
          </cell>
          <cell r="J66">
            <v>3.1573848867586299E-4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1.22321432799086E-3</v>
          </cell>
          <cell r="I67">
            <v>1.8941166043888219E-3</v>
          </cell>
          <cell r="J67">
            <v>7.9417109756585262E-4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3.5600666849916793</v>
          </cell>
          <cell r="F68">
            <v>3.4647829859235308</v>
          </cell>
          <cell r="G68">
            <v>0.15768845205567328</v>
          </cell>
          <cell r="H68">
            <v>1.5638470798872955E-2</v>
          </cell>
          <cell r="I68">
            <v>2.3134172795866079E-2</v>
          </cell>
          <cell r="J68">
            <v>7.0287001893676116E-3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330.01818169872899</v>
          </cell>
          <cell r="F69">
            <v>321.18538279511102</v>
          </cell>
          <cell r="G69">
            <v>14.617719505560901</v>
          </cell>
          <cell r="H69">
            <v>1.44968624305552</v>
          </cell>
          <cell r="I69">
            <v>2.14453781817679</v>
          </cell>
          <cell r="J69">
            <v>0.651560507554378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3.5600666849916793</v>
          </cell>
          <cell r="F70">
            <v>3.4647829859235308</v>
          </cell>
          <cell r="G70">
            <v>0.15768845205567328</v>
          </cell>
          <cell r="H70">
            <v>1.5638470798872955E-2</v>
          </cell>
          <cell r="I70">
            <v>2.3134172795866079E-2</v>
          </cell>
          <cell r="J70">
            <v>7.0287001893676116E-3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1.6100668958708302E-4</v>
          </cell>
          <cell r="F71">
            <v>2.1699969733622368E-4</v>
          </cell>
          <cell r="G71">
            <v>2.2401456753371273E-4</v>
          </cell>
          <cell r="H71">
            <v>2.7603620041859248E-2</v>
          </cell>
          <cell r="I71">
            <v>6.7564464914839903E-2</v>
          </cell>
          <cell r="J71">
            <v>2.2655182792904165E-2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1.6100668958708326E-4</v>
          </cell>
          <cell r="F72">
            <v>2.1685512725138999E-4</v>
          </cell>
          <cell r="G72">
            <v>2.2378146184429189E-4</v>
          </cell>
          <cell r="H72">
            <v>2.7603620041859248E-2</v>
          </cell>
          <cell r="I72">
            <v>6.7564464914840125E-2</v>
          </cell>
          <cell r="J72">
            <v>2.265518279290419E-2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1.2598257739898923E-4</v>
          </cell>
          <cell r="F73">
            <v>1.5598744398443186E-4</v>
          </cell>
          <cell r="G73">
            <v>1.6459473541830013E-4</v>
          </cell>
          <cell r="H73">
            <v>3.451561167875164E-2</v>
          </cell>
          <cell r="I73">
            <v>7.9498692409742708E-2</v>
          </cell>
          <cell r="J73">
            <v>2.5183511951768722E-2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1.2598257739898923E-4</v>
          </cell>
          <cell r="F74">
            <v>1.5598744398443186E-4</v>
          </cell>
          <cell r="G74">
            <v>1.6459473541830013E-4</v>
          </cell>
          <cell r="H74">
            <v>3.451561167875164E-2</v>
          </cell>
          <cell r="I74">
            <v>7.9498692409742708E-2</v>
          </cell>
          <cell r="J74">
            <v>2.5183511951768722E-2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8.4390937059921997E-2</v>
          </cell>
          <cell r="F75">
            <v>2.2052186395504201E-3</v>
          </cell>
          <cell r="G75">
            <v>3.2339040433415401E-3</v>
          </cell>
          <cell r="H75">
            <v>2.5741406020059702E-3</v>
          </cell>
          <cell r="I75">
            <v>8.3107315113489996E-3</v>
          </cell>
          <cell r="J75">
            <v>1.57582069708764E-2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8.4390937059921997E-2</v>
          </cell>
          <cell r="F76">
            <v>8.6287834049866549E-2</v>
          </cell>
          <cell r="G76">
            <v>8.8742807680572133E-2</v>
          </cell>
          <cell r="H76">
            <v>9.0073373430556367E-2</v>
          </cell>
          <cell r="I76">
            <v>0.11683216398252184</v>
          </cell>
          <cell r="J76">
            <v>6.6506663944516348E-2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4.4398160018323702</v>
          </cell>
          <cell r="J77">
            <v>201.03637989833311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-4.4398160018323702</v>
          </cell>
          <cell r="J78">
            <v>-201.036379898333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4.8205030699630294E-2</v>
          </cell>
          <cell r="J79">
            <v>2.2027653387537498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5.8492054996706102</v>
          </cell>
          <cell r="J80">
            <v>228.181431176042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0.10370931737004639</v>
          </cell>
          <cell r="J81">
            <v>4.0457700563128087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8.1800350090551997E-3</v>
          </cell>
          <cell r="J82">
            <v>0.19822374355873371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8.1800350090551997E-3</v>
          </cell>
          <cell r="J83">
            <v>0.19005817225542801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8.1800350090551997E-3</v>
          </cell>
          <cell r="J84">
            <v>0.19822374355873348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0.52370431548271457</v>
          </cell>
          <cell r="J85">
            <v>0.711922935769432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896.58440430111671</v>
          </cell>
          <cell r="J86">
            <v>1088.8729465012752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-896.58440430111705</v>
          </cell>
          <cell r="J87">
            <v>-1088.87294650128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4.9137445436363505</v>
          </cell>
          <cell r="J88">
            <v>6.3076372109171679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1007.39820707991</v>
          </cell>
          <cell r="J89">
            <v>1223.4527488778399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10.855584128016256</v>
          </cell>
          <cell r="J90">
            <v>13.183758069804291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2.8857875943733801E-2</v>
          </cell>
          <cell r="J91">
            <v>1.0047227480773699E-2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2.8857875943733801E-2</v>
          </cell>
          <cell r="J92">
            <v>3.890069122048552E-2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0.56716660943244401</v>
          </cell>
          <cell r="I93">
            <v>1.5203104717518301</v>
          </cell>
          <cell r="J93">
            <v>1.09582778946409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4.7304108701599597E-3</v>
          </cell>
          <cell r="I94">
            <v>1.2572212837323635E-2</v>
          </cell>
          <cell r="J94">
            <v>8.7433068308305061E-3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4.2235811340713934E-3</v>
          </cell>
          <cell r="I95">
            <v>1.1860578148418521E-2</v>
          </cell>
          <cell r="J95">
            <v>8.7433068308305061E-3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1.0056145557312842E-2</v>
          </cell>
          <cell r="I96">
            <v>2.6955859428223893E-2</v>
          </cell>
          <cell r="J96">
            <v>1.9429570735178918E-2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3.7491570287615802E-4</v>
          </cell>
          <cell r="I97">
            <v>1.0354434082845299E-5</v>
          </cell>
          <cell r="J97">
            <v>1.36031281774182E-4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3.7491570287615802E-4</v>
          </cell>
          <cell r="I98">
            <v>1.0581506615433137E-3</v>
          </cell>
          <cell r="J98">
            <v>7.7839665843901131E-4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342.212844252617</v>
          </cell>
          <cell r="F99">
            <v>95.011400834790606</v>
          </cell>
          <cell r="G99">
            <v>111.69554209795299</v>
          </cell>
          <cell r="H99">
            <v>31.644391566657401</v>
          </cell>
          <cell r="I99">
            <v>25.448514898257599</v>
          </cell>
          <cell r="J99">
            <v>4.0580391713792698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6.2731320101642476</v>
          </cell>
          <cell r="F100">
            <v>1.6826915038959724</v>
          </cell>
          <cell r="G100">
            <v>2.3010612314293408</v>
          </cell>
          <cell r="H100">
            <v>0.57412625887789004</v>
          </cell>
          <cell r="I100">
            <v>0.50616891808741182</v>
          </cell>
          <cell r="J100">
            <v>4.2976167878318909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6.0676036215003055</v>
          </cell>
          <cell r="F101">
            <v>1.6845993055813941</v>
          </cell>
          <cell r="G101">
            <v>1.9804174130842731</v>
          </cell>
          <cell r="H101">
            <v>0.5610707724584646</v>
          </cell>
          <cell r="I101">
            <v>0.45121480316059609</v>
          </cell>
          <cell r="J101">
            <v>7.1951049137930281E-2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0.22556865906211201</v>
          </cell>
          <cell r="F102">
            <v>3.4677575535888541E-3</v>
          </cell>
          <cell r="G102">
            <v>0.32701396129912585</v>
          </cell>
          <cell r="H102">
            <v>1.1182973409296781E-2</v>
          </cell>
          <cell r="I102">
            <v>4.7653683520231339E-2</v>
          </cell>
          <cell r="J102">
            <v>4.2164673575793303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7.2866575237730952E-4</v>
          </cell>
          <cell r="H103">
            <v>3.7361451157280801E-3</v>
          </cell>
          <cell r="I103">
            <v>8.9469656601420516E-3</v>
          </cell>
          <cell r="J103">
            <v>2.2957166450653238E-2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4.3869774533566303E-3</v>
          </cell>
          <cell r="F104">
            <v>2.59001365596524E-5</v>
          </cell>
          <cell r="G104">
            <v>3.6268464664629303E-5</v>
          </cell>
          <cell r="H104">
            <v>5.0626070680219902E-5</v>
          </cell>
          <cell r="I104">
            <v>1.276631074705E-4</v>
          </cell>
          <cell r="J104">
            <v>2.1623803027818E-4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1.0318989719943368</v>
          </cell>
          <cell r="F105">
            <v>1.0319248721308965</v>
          </cell>
          <cell r="G105">
            <v>1.0319611405955609</v>
          </cell>
          <cell r="H105">
            <v>1.0320117666662412</v>
          </cell>
          <cell r="I105">
            <v>1.0322363350022192</v>
          </cell>
          <cell r="J105">
            <v>0.72961725980627734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703.83092389523597</v>
          </cell>
          <cell r="F106">
            <v>648.59525516335998</v>
          </cell>
          <cell r="G106">
            <v>599.00955428008695</v>
          </cell>
          <cell r="H106">
            <v>517.44945067778099</v>
          </cell>
          <cell r="I106">
            <v>241.71770505588</v>
          </cell>
          <cell r="J106">
            <v>2.5958080612348898E-3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9.3904494874471727</v>
          </cell>
          <cell r="F107">
            <v>8.6535001157693081</v>
          </cell>
          <cell r="G107">
            <v>8.0125054771408752</v>
          </cell>
          <cell r="H107">
            <v>7.0841539783624663</v>
          </cell>
          <cell r="I107">
            <v>3.6204044864954805</v>
          </cell>
          <cell r="J107">
            <v>0.3955035389951439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9.5499446932867986</v>
          </cell>
          <cell r="F108">
            <v>8.8004783604255064</v>
          </cell>
          <cell r="G108">
            <v>8.1276737351436523</v>
          </cell>
          <cell r="H108">
            <v>7.0210237541082732</v>
          </cell>
          <cell r="I108">
            <v>3.2797517646659369</v>
          </cell>
          <cell r="J108">
            <v>3.5221276271843815E-5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2.0922800479138758E-2</v>
          </cell>
          <cell r="H109">
            <v>0.18349698188868183</v>
          </cell>
          <cell r="I109">
            <v>0.40220156542550284</v>
          </cell>
          <cell r="J109">
            <v>0.40222727899349053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1.7329418857470602</v>
          </cell>
          <cell r="F110">
            <v>1.3624481759692639</v>
          </cell>
          <cell r="G110">
            <v>1.4174220086287588</v>
          </cell>
          <cell r="H110">
            <v>8.9783707968344298E-2</v>
          </cell>
          <cell r="I110">
            <v>6.2509677174888501E-3</v>
          </cell>
          <cell r="J110">
            <v>2.9566791997999854E-3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114.38627088044601</v>
          </cell>
          <cell r="F111">
            <v>89.931097746999896</v>
          </cell>
          <cell r="G111">
            <v>93.559754752548898</v>
          </cell>
          <cell r="H111">
            <v>5.9263519595121901</v>
          </cell>
          <cell r="I111">
            <v>0.41260753893622798</v>
          </cell>
          <cell r="J111">
            <v>0.195161482699752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2.0281253702206672</v>
          </cell>
          <cell r="F112">
            <v>1.5945230096985803</v>
          </cell>
          <cell r="G112">
            <v>1.6588608998678882</v>
          </cell>
          <cell r="H112">
            <v>0.10507716240269852</v>
          </cell>
          <cell r="I112">
            <v>7.3157365059614869E-3</v>
          </cell>
          <cell r="J112">
            <v>3.4603099769459568E-3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7.1860768225146204E-4</v>
          </cell>
          <cell r="F113">
            <v>5.5000018176368801E-4</v>
          </cell>
          <cell r="G113">
            <v>4.9976709976417698E-4</v>
          </cell>
          <cell r="H113">
            <v>3.5793159033401298E-4</v>
          </cell>
          <cell r="I113">
            <v>8.2493305303328005E-4</v>
          </cell>
          <cell r="J113">
            <v>7.9596059427421205E-4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0.28373440287764651</v>
          </cell>
          <cell r="F114">
            <v>0.20894016562371215</v>
          </cell>
          <cell r="G114">
            <v>0.20020509773361134</v>
          </cell>
          <cell r="H114">
            <v>3.6860223113369339E-2</v>
          </cell>
          <cell r="I114">
            <v>1.3633339474550296E-2</v>
          </cell>
          <cell r="J114">
            <v>1.1229998456599118E-2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15.013849759575658</v>
          </cell>
          <cell r="F115">
            <v>9.9495223767524692</v>
          </cell>
          <cell r="G115">
            <v>6.8916742787358904</v>
          </cell>
          <cell r="H115">
            <v>2.961876523376251</v>
          </cell>
          <cell r="I115">
            <v>4.4799014118826932</v>
          </cell>
          <cell r="J115">
            <v>6.0268937428525886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15.013849759575658</v>
          </cell>
          <cell r="F116">
            <v>9.9495223767524692</v>
          </cell>
          <cell r="G116">
            <v>6.8916742787358904</v>
          </cell>
          <cell r="H116">
            <v>2.961876523376251</v>
          </cell>
          <cell r="I116">
            <v>4.4799014118826932</v>
          </cell>
          <cell r="J116">
            <v>6.0268937428525886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4.3095013293441902E-5</v>
          </cell>
          <cell r="F117">
            <v>4.0608560912087903E-5</v>
          </cell>
          <cell r="G117">
            <v>6.3194567741028999E-5</v>
          </cell>
          <cell r="H117">
            <v>1.13997649004946E-4</v>
          </cell>
          <cell r="I117">
            <v>5.0779474990139397E-3</v>
          </cell>
          <cell r="J117">
            <v>4.6184824724524497E-3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1.1904717752724152</v>
          </cell>
          <cell r="F118">
            <v>1.1902411170704152</v>
          </cell>
          <cell r="G118">
            <v>1.190192706370357</v>
          </cell>
          <cell r="H118">
            <v>1.1901966670909021</v>
          </cell>
          <cell r="I118">
            <v>1.1903235818728577</v>
          </cell>
          <cell r="J118">
            <v>1.1997595576925686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1.4050889032751783</v>
          </cell>
          <cell r="F119">
            <v>1.299579595588344</v>
          </cell>
          <cell r="G119">
            <v>1.3189461046964788</v>
          </cell>
          <cell r="H119">
            <v>1.290204782607123</v>
          </cell>
          <cell r="I119">
            <v>0.75223418007961507</v>
          </cell>
          <cell r="J119">
            <v>0.50248380662360759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14.16022392543775</v>
          </cell>
          <cell r="F120">
            <v>13.052091965436514</v>
          </cell>
          <cell r="G120">
            <v>13.178350668153419</v>
          </cell>
          <cell r="H120">
            <v>12.779915927235562</v>
          </cell>
          <cell r="I120">
            <v>7.0579647496240092</v>
          </cell>
          <cell r="J120">
            <v>4.4520065266851638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2784.0682562606398</v>
          </cell>
          <cell r="F121">
            <v>2575.0102289811898</v>
          </cell>
          <cell r="G121">
            <v>2613.3833761300002</v>
          </cell>
          <cell r="H121">
            <v>2556.4348070498399</v>
          </cell>
          <cell r="I121">
            <v>1490.49024382178</v>
          </cell>
          <cell r="J121">
            <v>995.63039181714896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30.000735520050004</v>
          </cell>
          <cell r="F122">
            <v>27.747955053676609</v>
          </cell>
          <cell r="G122">
            <v>28.161458794504338</v>
          </cell>
          <cell r="H122">
            <v>27.547788869071503</v>
          </cell>
          <cell r="I122">
            <v>16.061317282562321</v>
          </cell>
          <cell r="J122">
            <v>10.728775773891698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3.8481976253046202E-6</v>
          </cell>
          <cell r="G123">
            <v>7.7623733577182596E-6</v>
          </cell>
          <cell r="H123">
            <v>2.85222722843028E-5</v>
          </cell>
          <cell r="I123">
            <v>8.7382556437390606E-3</v>
          </cell>
          <cell r="J123">
            <v>2.82875253167791E-2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7.6857772047272357E-2</v>
          </cell>
          <cell r="F124">
            <v>7.2086460821025919E-2</v>
          </cell>
          <cell r="G124">
            <v>7.2060993650739064E-2</v>
          </cell>
          <cell r="H124">
            <v>7.0512184917072465E-2</v>
          </cell>
          <cell r="I124">
            <v>5.9255974376353569E-2</v>
          </cell>
          <cell r="J124">
            <v>5.934137389689511E-2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29.7708476239482</v>
          </cell>
          <cell r="F125">
            <v>1.50433689936764</v>
          </cell>
          <cell r="G125">
            <v>14.9738765268868</v>
          </cell>
          <cell r="H125">
            <v>10.9718610823875</v>
          </cell>
          <cell r="I125">
            <v>58.276764527501001</v>
          </cell>
          <cell r="J125">
            <v>60.498939093691099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4.3859819604212577E-2</v>
          </cell>
          <cell r="F126">
            <v>6.4661164442430799E-3</v>
          </cell>
          <cell r="G126">
            <v>5.132144749344919E-2</v>
          </cell>
          <cell r="H126">
            <v>4.9592507606578996E-2</v>
          </cell>
          <cell r="I126">
            <v>0.28854644807723623</v>
          </cell>
          <cell r="J126">
            <v>0.30868602826465219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0.10558845460273418</v>
          </cell>
          <cell r="F127">
            <v>1.5409200245963414E-2</v>
          </cell>
          <cell r="G127">
            <v>0.12042889927695644</v>
          </cell>
          <cell r="H127">
            <v>0.11335430310075219</v>
          </cell>
          <cell r="I127">
            <v>0.64796395357695169</v>
          </cell>
          <cell r="J127">
            <v>0.67059378554045224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0.52785190822603167</v>
          </cell>
          <cell r="F128">
            <v>2.6672640059709856E-2</v>
          </cell>
          <cell r="G128">
            <v>0.26549426466111342</v>
          </cell>
          <cell r="H128">
            <v>0.19453654401396317</v>
          </cell>
          <cell r="I128">
            <v>1.0332759667996638</v>
          </cell>
          <cell r="J128">
            <v>1.072676225065446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3.3201739087409197E-5</v>
          </cell>
          <cell r="G129">
            <v>3.3971708895186E-3</v>
          </cell>
          <cell r="H129">
            <v>1.06363292740359E-4</v>
          </cell>
          <cell r="I129">
            <v>2.2103380342917501E-4</v>
          </cell>
          <cell r="J129">
            <v>9.8245682051455105E-3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4.1894563202676061E-3</v>
          </cell>
          <cell r="F130">
            <v>1.8644843320143032E-3</v>
          </cell>
          <cell r="G130">
            <v>4.5547348895848445E-3</v>
          </cell>
          <cell r="H130">
            <v>4.4098158293391122E-3</v>
          </cell>
          <cell r="I130">
            <v>2.5653261266135215E-2</v>
          </cell>
          <cell r="J130">
            <v>2.7439591029766324E-2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2.5180250718867925E-2</v>
          </cell>
          <cell r="I131">
            <v>4.1702384557658977E-2</v>
          </cell>
          <cell r="J131">
            <v>1.1551620202309921E-2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6.6981947725067478E-2</v>
          </cell>
          <cell r="I132">
            <v>0.11093245153268912</v>
          </cell>
          <cell r="J132">
            <v>3.0728447828804781E-2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0.10684275296272493</v>
          </cell>
          <cell r="I133">
            <v>0.17083555140954426</v>
          </cell>
          <cell r="J133">
            <v>4.3916728210067216E-2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1.9134654213910801E-3</v>
          </cell>
          <cell r="I134">
            <v>5.8031212130982399E-4</v>
          </cell>
          <cell r="J134">
            <v>2.6544482627246098E-4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1.9134654213910801E-3</v>
          </cell>
          <cell r="I135">
            <v>3.1687193358892226E-3</v>
          </cell>
          <cell r="J135">
            <v>1.2272665193905294E-3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28.948665273117946</v>
          </cell>
          <cell r="F136">
            <v>21.807657883953521</v>
          </cell>
          <cell r="G136">
            <v>27.549904017764533</v>
          </cell>
          <cell r="H136">
            <v>13.486893386878469</v>
          </cell>
          <cell r="I136">
            <v>7.5782169965118822</v>
          </cell>
          <cell r="J136">
            <v>5.9633493660614052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28.948665273117946</v>
          </cell>
          <cell r="F137">
            <v>21.807657883953521</v>
          </cell>
          <cell r="G137">
            <v>27.549904017764533</v>
          </cell>
          <cell r="H137">
            <v>13.486893386878469</v>
          </cell>
          <cell r="I137">
            <v>7.5782169965118822</v>
          </cell>
          <cell r="J137">
            <v>5.9633493660614052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4.2958317176312698E-5</v>
          </cell>
          <cell r="F138">
            <v>3.7802536677654101E-5</v>
          </cell>
          <cell r="G138">
            <v>3.9861415095767502E-5</v>
          </cell>
          <cell r="H138">
            <v>3.8297751697171599E-5</v>
          </cell>
          <cell r="I138">
            <v>3.8214996474082201E-5</v>
          </cell>
          <cell r="J138">
            <v>4.9184396411928201E-5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1.6999273072240664</v>
          </cell>
          <cell r="F139">
            <v>1.6998558466573752</v>
          </cell>
          <cell r="G139">
            <v>1.6998268310444971</v>
          </cell>
          <cell r="H139">
            <v>1.6998255019980362</v>
          </cell>
          <cell r="I139">
            <v>1.1999846663489349</v>
          </cell>
          <cell r="J139">
            <v>1.1999793372855789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303.80045507791795</v>
          </cell>
          <cell r="J140">
            <v>712.69354341488895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-303.800455077918</v>
          </cell>
          <cell r="J141">
            <v>-712.69354341488804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1.2104776420727725</v>
          </cell>
          <cell r="J142">
            <v>2.0043702320437147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0.23898683862637221</v>
          </cell>
          <cell r="J143">
            <v>0.59086795809772474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397.630216653628</v>
          </cell>
          <cell r="J144">
            <v>983.09578695836501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4.2848083691123637</v>
          </cell>
          <cell r="J145">
            <v>10.593704600844461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2.3647272589857798E-2</v>
          </cell>
          <cell r="J146">
            <v>3.1663385513038503E-2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2.3647272589857798E-2</v>
          </cell>
          <cell r="J147">
            <v>5.5307674916084966E-2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2.1803285735189299</v>
          </cell>
          <cell r="I148">
            <v>6.6427975189041302</v>
          </cell>
          <cell r="J148">
            <v>4.6998676280528597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1.8184868102540858E-2</v>
          </cell>
          <cell r="I149">
            <v>5.493263763859732E-2</v>
          </cell>
          <cell r="J149">
            <v>3.7498943840847294E-2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1.6236489377268633E-2</v>
          </cell>
          <cell r="I150">
            <v>5.1823243055280459E-2</v>
          </cell>
          <cell r="J150">
            <v>3.7498943840847294E-2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3.865830804111578E-2</v>
          </cell>
          <cell r="I151">
            <v>0.1177800978529102</v>
          </cell>
          <cell r="J151">
            <v>8.3330986312994043E-2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1.4491995927200601E-3</v>
          </cell>
          <cell r="I152">
            <v>4.4419254918059998E-5</v>
          </cell>
          <cell r="J152">
            <v>4.3708335116888298E-4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1.4491995927200601E-3</v>
          </cell>
          <cell r="I153">
            <v>4.6233966650634072E-3</v>
          </cell>
          <cell r="J153">
            <v>3.3463451173690907E-3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3.6222317770686324E-2</v>
          </cell>
          <cell r="G154">
            <v>4.4467146642396004E-2</v>
          </cell>
          <cell r="H154">
            <v>4.5784102350913937E-2</v>
          </cell>
          <cell r="I154">
            <v>4.7633178317858217E-2</v>
          </cell>
          <cell r="J154">
            <v>4.8837441943640217E-2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3.6222317770686324E-2</v>
          </cell>
          <cell r="G155">
            <v>4.4467146642396004E-2</v>
          </cell>
          <cell r="H155">
            <v>4.5784102350913937E-2</v>
          </cell>
          <cell r="I155">
            <v>4.7633178317858217E-2</v>
          </cell>
          <cell r="J155">
            <v>4.8837441943640217E-2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3.2607214348152301E-3</v>
          </cell>
          <cell r="G156">
            <v>7.5200272510093295E-4</v>
          </cell>
          <cell r="H156">
            <v>1.2666533598178899E-5</v>
          </cell>
          <cell r="I156">
            <v>5.5263504494142799E-6</v>
          </cell>
          <cell r="J156">
            <v>1.5428472381910399E-6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3.2607214348152301E-3</v>
          </cell>
          <cell r="G157">
            <v>4.0127241599161598E-3</v>
          </cell>
          <cell r="H157">
            <v>4.0253906935143399E-3</v>
          </cell>
          <cell r="I157">
            <v>4.0423811110742603E-3</v>
          </cell>
          <cell r="J157">
            <v>4.0439239583124603E-3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0.1125890986888516</v>
          </cell>
          <cell r="F158">
            <v>0.11274375311576502</v>
          </cell>
          <cell r="G158">
            <v>0.10855994804397667</v>
          </cell>
          <cell r="H158">
            <v>0.11248145097898195</v>
          </cell>
          <cell r="I158">
            <v>0.10889744308690427</v>
          </cell>
          <cell r="J158">
            <v>0.15632520830943328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5.6294549344425828</v>
          </cell>
          <cell r="F159">
            <v>5.6371876557882441</v>
          </cell>
          <cell r="G159">
            <v>5.4279974021988338</v>
          </cell>
          <cell r="H159">
            <v>5.624072548949095</v>
          </cell>
          <cell r="I159">
            <v>5.4448721543452088</v>
          </cell>
          <cell r="J159">
            <v>7.8162604154716755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9.6794456558501238</v>
          </cell>
          <cell r="F160">
            <v>9.6927415178667573</v>
          </cell>
          <cell r="G160">
            <v>9.333053818980737</v>
          </cell>
          <cell r="H160">
            <v>9.6701910284501924</v>
          </cell>
          <cell r="I160">
            <v>9.3620687499569879</v>
          </cell>
          <cell r="J160">
            <v>13.439501480088138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4.21363277470842E-3</v>
          </cell>
          <cell r="F161">
            <v>2.5536922013420001E-4</v>
          </cell>
          <cell r="G161">
            <v>3.6113834461172E-5</v>
          </cell>
          <cell r="H161">
            <v>7.3140325662645903E-2</v>
          </cell>
          <cell r="I161">
            <v>1.39505057011753E-2</v>
          </cell>
          <cell r="J161">
            <v>0.16907635347949501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0.21277075790278158</v>
          </cell>
          <cell r="F162">
            <v>0.21299488371605305</v>
          </cell>
          <cell r="G162">
            <v>0.21293711085316269</v>
          </cell>
          <cell r="H162">
            <v>0.21248492888170686</v>
          </cell>
          <cell r="I162">
            <v>0.20566752313058509</v>
          </cell>
          <cell r="J162">
            <v>0.29527705889888028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13.259136853164723</v>
          </cell>
          <cell r="J163">
            <v>12.054200737079627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-13.2591368531647</v>
          </cell>
          <cell r="J164">
            <v>-12.054200737079601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8.5583718631471892E-2</v>
          </cell>
          <cell r="J165">
            <v>7.7806220392337866E-2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9.6932812688409309E-2</v>
          </cell>
          <cell r="J166">
            <v>8.5996348854689431E-2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15.768514969730001</v>
          </cell>
          <cell r="J167">
            <v>13.9285494613571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0.2795835987540774</v>
          </cell>
          <cell r="J168">
            <v>0.24696009683257242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9.5079808947621403E-3</v>
          </cell>
          <cell r="J169">
            <v>1.7856374354276598E-5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9.5079808947621403E-3</v>
          </cell>
          <cell r="J170">
            <v>9.4995766672332869E-3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3.2944565209936201</v>
          </cell>
          <cell r="G171">
            <v>6.8323026071317603</v>
          </cell>
          <cell r="H171">
            <v>8.7666372808444102</v>
          </cell>
          <cell r="I171">
            <v>11.784118885107405</v>
          </cell>
          <cell r="J171">
            <v>15.83814009979128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3.2944565209936201</v>
          </cell>
          <cell r="G172">
            <v>6.8323026071317603</v>
          </cell>
          <cell r="H172">
            <v>8.7666372808444102</v>
          </cell>
          <cell r="I172">
            <v>11.784118885107405</v>
          </cell>
          <cell r="J172">
            <v>15.83814009979128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3.2944565209936201</v>
          </cell>
          <cell r="G173">
            <v>6.8323026071317603</v>
          </cell>
          <cell r="H173">
            <v>8.7666372808444208</v>
          </cell>
          <cell r="I173">
            <v>11.7841188851074</v>
          </cell>
          <cell r="J173">
            <v>15.8381400997913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5.0565617938012896E-7</v>
          </cell>
          <cell r="G174">
            <v>1.0046688860463699</v>
          </cell>
          <cell r="H174">
            <v>0.43182316672804399</v>
          </cell>
          <cell r="I174">
            <v>0.87443686448114799</v>
          </cell>
          <cell r="J174">
            <v>2.88590866699007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1.1231017672241894</v>
          </cell>
          <cell r="G175">
            <v>2.1798983917025501</v>
          </cell>
          <cell r="H175">
            <v>2.5271517366712803</v>
          </cell>
          <cell r="I175">
            <v>3.3970048909413788</v>
          </cell>
          <cell r="J175">
            <v>4.5656606538223903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5.610044767179879</v>
          </cell>
          <cell r="F176">
            <v>6.0767471279557403</v>
          </cell>
          <cell r="G176">
            <v>6.2641711452343403</v>
          </cell>
          <cell r="H176">
            <v>8.1670863064986197</v>
          </cell>
          <cell r="I176">
            <v>8.1682259225922653</v>
          </cell>
          <cell r="J176">
            <v>8.2525324402584754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6.0988244012563237</v>
          </cell>
          <cell r="F177">
            <v>6.6044523919960367</v>
          </cell>
          <cell r="G177">
            <v>6.8054694882137277</v>
          </cell>
          <cell r="H177">
            <v>8.8669953973975719</v>
          </cell>
          <cell r="I177">
            <v>8.8566067822041852</v>
          </cell>
          <cell r="J177">
            <v>8.936303136423815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0.84971265985644995</v>
          </cell>
          <cell r="F178">
            <v>1.33058093450685E-5</v>
          </cell>
          <cell r="G178">
            <v>7.5692042122082201E-6</v>
          </cell>
          <cell r="H178">
            <v>9.0251009927724597E-6</v>
          </cell>
          <cell r="I178">
            <v>1.0525150686547001E-5</v>
          </cell>
          <cell r="J178">
            <v>9.3623877758798095E-6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0.84971265985644995</v>
          </cell>
          <cell r="F179">
            <v>0.84972596566579495</v>
          </cell>
          <cell r="G179">
            <v>0.84973353487000702</v>
          </cell>
          <cell r="H179">
            <v>0.84974255997100001</v>
          </cell>
          <cell r="I179">
            <v>0.84976469772201702</v>
          </cell>
          <cell r="J179">
            <v>0.84977406010979295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1.4069820764632774E-2</v>
          </cell>
          <cell r="G180">
            <v>2.7643133836992937E-2</v>
          </cell>
          <cell r="H180">
            <v>2.8935082949429893E-2</v>
          </cell>
          <cell r="I180">
            <v>5.6552269248252643E-2</v>
          </cell>
          <cell r="J180">
            <v>6.0992121643678704E-2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1.4069820764632774E-2</v>
          </cell>
          <cell r="G181">
            <v>2.7643133836992937E-2</v>
          </cell>
          <cell r="H181">
            <v>2.8935082949429893E-2</v>
          </cell>
          <cell r="I181">
            <v>5.6552269248252643E-2</v>
          </cell>
          <cell r="J181">
            <v>6.0992121643678704E-2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1.2271733232238999E-3</v>
          </cell>
          <cell r="G182">
            <v>1.11874611061888E-3</v>
          </cell>
          <cell r="H182">
            <v>8.7961651959312404E-5</v>
          </cell>
          <cell r="I182">
            <v>4.5909774855509898E-5</v>
          </cell>
          <cell r="J182">
            <v>2.8586230499766101E-5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1.2271733232238999E-3</v>
          </cell>
          <cell r="G183">
            <v>2.34591943384278E-3</v>
          </cell>
          <cell r="H183">
            <v>2.43388108580209E-3</v>
          </cell>
          <cell r="I183">
            <v>4.25421800891516E-3</v>
          </cell>
          <cell r="J183">
            <v>4.2828042394149196E-3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5.7654463769438537E-2</v>
          </cell>
          <cell r="G184">
            <v>5.7964340836664421E-2</v>
          </cell>
          <cell r="H184">
            <v>5.8768472877239679E-2</v>
          </cell>
          <cell r="I184">
            <v>6.1987530157250573E-2</v>
          </cell>
          <cell r="J184">
            <v>5.9107552582387424E-2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5.7654463769438537E-2</v>
          </cell>
          <cell r="G185">
            <v>5.7964340836664421E-2</v>
          </cell>
          <cell r="H185">
            <v>5.8768472877239679E-2</v>
          </cell>
          <cell r="I185">
            <v>6.1987530157250573E-2</v>
          </cell>
          <cell r="J185">
            <v>5.9107552582387424E-2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4.9771148001521203E-3</v>
          </cell>
          <cell r="G186">
            <v>2.4308364857555601E-5</v>
          </cell>
          <cell r="H186">
            <v>4.5313168064672601E-6</v>
          </cell>
          <cell r="I186">
            <v>3.8635176041647998E-6</v>
          </cell>
          <cell r="J186">
            <v>2.0732626692619701E-6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4.9771148001521203E-3</v>
          </cell>
          <cell r="G187">
            <v>5.0014231650096696E-3</v>
          </cell>
          <cell r="H187">
            <v>5.0059544818161399E-3</v>
          </cell>
          <cell r="I187">
            <v>5.0150616713619499E-3</v>
          </cell>
          <cell r="J187">
            <v>5.0171349340312104E-3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0.66625295967379661</v>
          </cell>
          <cell r="F188">
            <v>1.8136467223465693</v>
          </cell>
          <cell r="G188">
            <v>3.2266730905630303</v>
          </cell>
          <cell r="H188">
            <v>5.4514070184844101</v>
          </cell>
          <cell r="I188">
            <v>7.7357674372838927</v>
          </cell>
          <cell r="J188">
            <v>2.3872543830701712E-2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0.17420981982994535</v>
          </cell>
          <cell r="F189">
            <v>0.52077084575672627</v>
          </cell>
          <cell r="G189">
            <v>1.0864561404322977</v>
          </cell>
          <cell r="H189">
            <v>2.5770287723744452</v>
          </cell>
          <cell r="I189">
            <v>3.6569082430796551</v>
          </cell>
          <cell r="J189">
            <v>1.1285202538149866E-2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0.89912025314389776</v>
          </cell>
          <cell r="F190">
            <v>2.3099992723621168</v>
          </cell>
          <cell r="G190">
            <v>4.4884658884867781</v>
          </cell>
          <cell r="H190">
            <v>7.6334991847674276</v>
          </cell>
          <cell r="I190">
            <v>10.391332091372295</v>
          </cell>
          <cell r="J190">
            <v>3.4082233957796131E-2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1.7593740123656498E-2</v>
          </cell>
          <cell r="G191">
            <v>2.09138861734663E-2</v>
          </cell>
          <cell r="H191">
            <v>5.51475201464234E-2</v>
          </cell>
          <cell r="I191">
            <v>2.1764854728205298E-2</v>
          </cell>
          <cell r="J191">
            <v>1.5295678104638899E-5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1.2997937234796E-2</v>
          </cell>
          <cell r="F192">
            <v>1.9270129283711915E-2</v>
          </cell>
          <cell r="G192">
            <v>4.0179969478819855E-2</v>
          </cell>
          <cell r="H192">
            <v>9.5312803463177956E-2</v>
          </cell>
          <cell r="I192">
            <v>0.14969168590815946</v>
          </cell>
          <cell r="J192">
            <v>8.3929858999089862E-4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2.4192564982824186E-2</v>
          </cell>
          <cell r="G193">
            <v>4.2965236621240348E-2</v>
          </cell>
          <cell r="H193">
            <v>4.6613830025215311E-2</v>
          </cell>
          <cell r="I193">
            <v>1.0867715749095233</v>
          </cell>
          <cell r="J193">
            <v>5.9498674298772922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2.4192564982824186E-2</v>
          </cell>
          <cell r="G194">
            <v>4.2965236621240348E-2</v>
          </cell>
          <cell r="H194">
            <v>4.6613830025215311E-2</v>
          </cell>
          <cell r="I194">
            <v>1.0867715749095233</v>
          </cell>
          <cell r="J194">
            <v>5.9498674298772922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2.0979305571112898E-3</v>
          </cell>
          <cell r="G195">
            <v>1.5228870804297799E-3</v>
          </cell>
          <cell r="H195">
            <v>1.49716691261553E-4</v>
          </cell>
          <cell r="I195">
            <v>6.08061691338182E-2</v>
          </cell>
          <cell r="J195">
            <v>0.34571888198349798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2.0979305571112898E-3</v>
          </cell>
          <cell r="G196">
            <v>3.62081763754107E-3</v>
          </cell>
          <cell r="H196">
            <v>3.77053432880262E-3</v>
          </cell>
          <cell r="I196">
            <v>7.7273236236056406E-2</v>
          </cell>
          <cell r="J196">
            <v>0.42299211821955401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1.0776200612351657E-4</v>
          </cell>
          <cell r="F197">
            <v>2.1853833393293488E-4</v>
          </cell>
          <cell r="G197">
            <v>2.2322129801508533E-4</v>
          </cell>
          <cell r="H197">
            <v>4.6353052663925275E-2</v>
          </cell>
          <cell r="I197">
            <v>0.1284358744885343</v>
          </cell>
          <cell r="J197">
            <v>0.1857295010413765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1.0776200612351674E-4</v>
          </cell>
          <cell r="F198">
            <v>2.1871696041277821E-4</v>
          </cell>
          <cell r="G198">
            <v>2.2350638268688007E-4</v>
          </cell>
          <cell r="H198">
            <v>4.6353052663925212E-2</v>
          </cell>
          <cell r="I198">
            <v>0.12843587448853414</v>
          </cell>
          <cell r="J198">
            <v>0.1857295010413765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1.0776200612351674E-4</v>
          </cell>
          <cell r="F199">
            <v>2.1871696041277821E-4</v>
          </cell>
          <cell r="G199">
            <v>2.2350638268688007E-4</v>
          </cell>
          <cell r="H199">
            <v>5.3290457505277375E-2</v>
          </cell>
          <cell r="I199">
            <v>0.13811417747611959</v>
          </cell>
          <cell r="J199">
            <v>0.18761664323331076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1.0776200612351674E-4</v>
          </cell>
          <cell r="F200">
            <v>2.1871696041277821E-4</v>
          </cell>
          <cell r="G200">
            <v>2.2350638268688007E-4</v>
          </cell>
          <cell r="H200">
            <v>5.3290457505277375E-2</v>
          </cell>
          <cell r="I200">
            <v>0.13811417747611959</v>
          </cell>
          <cell r="J200">
            <v>0.18761664323331076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4.3591502248226603E-2</v>
          </cell>
          <cell r="F201">
            <v>1.2413852829086501E-3</v>
          </cell>
          <cell r="G201">
            <v>2.1338298248993102E-3</v>
          </cell>
          <cell r="H201">
            <v>2.2870794854753101E-3</v>
          </cell>
          <cell r="I201">
            <v>4.5082879322427497E-3</v>
          </cell>
          <cell r="J201">
            <v>9.0584857481401208E-3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4.3591502248226603E-2</v>
          </cell>
          <cell r="F202">
            <v>4.4675991154625241E-2</v>
          </cell>
          <cell r="G202">
            <v>4.6425420658409509E-2</v>
          </cell>
          <cell r="H202">
            <v>4.8162144187971268E-2</v>
          </cell>
          <cell r="I202">
            <v>6.739364503173452E-2</v>
          </cell>
          <cell r="J202">
            <v>3.8047569863456344E-2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3.3733537473534277E-4</v>
          </cell>
          <cell r="G203">
            <v>2.0832443606144868</v>
          </cell>
          <cell r="H203">
            <v>2.673189846487718</v>
          </cell>
          <cell r="I203">
            <v>3.6002260946452136</v>
          </cell>
          <cell r="J203">
            <v>10.621557217512789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3.3733537473534277E-4</v>
          </cell>
          <cell r="G204">
            <v>2.0832443606144868</v>
          </cell>
          <cell r="H204">
            <v>2.673189846487718</v>
          </cell>
          <cell r="I204">
            <v>3.6002260946452136</v>
          </cell>
          <cell r="J204">
            <v>10.621557217512789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3.3733537473534298E-4</v>
          </cell>
          <cell r="G205">
            <v>2.0832443606144899</v>
          </cell>
          <cell r="H205">
            <v>2.6731898464877202</v>
          </cell>
          <cell r="I205">
            <v>3.6002260946452198</v>
          </cell>
          <cell r="J205">
            <v>10.6215572175128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1.15003318071981E-4</v>
          </cell>
          <cell r="G206">
            <v>0.66454896773078098</v>
          </cell>
          <cell r="H206">
            <v>0.105924515196455</v>
          </cell>
          <cell r="I206">
            <v>0.14313363926921199</v>
          </cell>
          <cell r="J206">
            <v>2.7922555136165199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1.15003318071981E-4</v>
          </cell>
          <cell r="G207">
            <v>0.664663971048853</v>
          </cell>
          <cell r="H207">
            <v>0.77058848624530796</v>
          </cell>
          <cell r="I207">
            <v>1.0378267153140399</v>
          </cell>
          <cell r="J207">
            <v>3.0618714843920198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0.96592434178712649</v>
          </cell>
          <cell r="F208">
            <v>5.7679256654861906E-3</v>
          </cell>
          <cell r="G208">
            <v>6.5847216023045232E-2</v>
          </cell>
          <cell r="H208">
            <v>7.6600672815882273E-2</v>
          </cell>
          <cell r="I208">
            <v>1.9344259504561111E-2</v>
          </cell>
          <cell r="J208">
            <v>8.5037970018636208E-3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1.8036326179161155</v>
          </cell>
          <cell r="F209">
            <v>1.1083386202078698E-2</v>
          </cell>
          <cell r="G209">
            <v>0.13189172856951595</v>
          </cell>
          <cell r="H209">
            <v>0.16382829465892873</v>
          </cell>
          <cell r="I209">
            <v>4.0927320719187185E-2</v>
          </cell>
          <cell r="J209">
            <v>1.780037634398628E-2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239.418374492818</v>
          </cell>
          <cell r="F210">
            <v>2.7230660242348299</v>
          </cell>
          <cell r="G210">
            <v>16.6956630116666</v>
          </cell>
          <cell r="H210">
            <v>18.199630363664099</v>
          </cell>
          <cell r="I210">
            <v>5.1301890723929198</v>
          </cell>
          <cell r="J210">
            <v>2.2767371074887102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4.2450066399435826</v>
          </cell>
          <cell r="F211">
            <v>4.8281312486433157E-2</v>
          </cell>
          <cell r="G211">
            <v>0.29602239382387641</v>
          </cell>
          <cell r="H211">
            <v>0.32268848162524932</v>
          </cell>
          <cell r="I211">
            <v>9.0960799155902786E-2</v>
          </cell>
          <cell r="J211">
            <v>4.036767921079263E-2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2.0917905942696701E-5</v>
          </cell>
          <cell r="G212">
            <v>6.95295598070109E-3</v>
          </cell>
          <cell r="H212">
            <v>6.1908089333633095E-4</v>
          </cell>
          <cell r="I212">
            <v>4.17164813180539E-5</v>
          </cell>
          <cell r="J212">
            <v>2.3937028624950998E-3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0.10886007189237706</v>
          </cell>
          <cell r="F213">
            <v>1.9521218572819826E-3</v>
          </cell>
          <cell r="G213">
            <v>8.8889795322760895E-3</v>
          </cell>
          <cell r="H213">
            <v>9.4532961433300214E-3</v>
          </cell>
          <cell r="I213">
            <v>6.5508643561956598E-3</v>
          </cell>
          <cell r="J213">
            <v>2.8616541535468614E-3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12.841943588667302</v>
          </cell>
          <cell r="F214">
            <v>16.033469608371085</v>
          </cell>
          <cell r="G214">
            <v>6.4202249571449332</v>
          </cell>
          <cell r="H214">
            <v>12.534449460463556</v>
          </cell>
          <cell r="I214">
            <v>13.054286776771068</v>
          </cell>
          <cell r="J214">
            <v>13.764856339508322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12.841943588667302</v>
          </cell>
          <cell r="F215">
            <v>16.033469608371085</v>
          </cell>
          <cell r="G215">
            <v>6.4202249571449332</v>
          </cell>
          <cell r="H215">
            <v>12.534449460463556</v>
          </cell>
          <cell r="I215">
            <v>13.054286776771068</v>
          </cell>
          <cell r="J215">
            <v>13.764856339508322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16.052444268102889</v>
          </cell>
          <cell r="F216">
            <v>20.041851792600266</v>
          </cell>
          <cell r="G216">
            <v>8.0252959779449089</v>
          </cell>
          <cell r="H216">
            <v>15.668076600791345</v>
          </cell>
          <cell r="I216">
            <v>16.317873246167093</v>
          </cell>
          <cell r="J216">
            <v>17.206085234180421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16.052444268102889</v>
          </cell>
          <cell r="F217">
            <v>20.041851792600266</v>
          </cell>
          <cell r="G217">
            <v>8.0252959779449089</v>
          </cell>
          <cell r="H217">
            <v>15.668076600791345</v>
          </cell>
          <cell r="I217">
            <v>16.317873246167093</v>
          </cell>
          <cell r="J217">
            <v>17.206085234180421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1.6100668770911581E-4</v>
          </cell>
          <cell r="F219">
            <v>4.5265112004563681E-3</v>
          </cell>
          <cell r="G219">
            <v>4.1733766156985062E-2</v>
          </cell>
          <cell r="H219">
            <v>3.3049853409036462E-2</v>
          </cell>
          <cell r="I219">
            <v>8.5214307829898847E-2</v>
          </cell>
          <cell r="J219">
            <v>3.473634604172491E-2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1.6100668770911621E-4</v>
          </cell>
          <cell r="F220">
            <v>4.5234955367652032E-3</v>
          </cell>
          <cell r="G220">
            <v>4.1690338720817587E-2</v>
          </cell>
          <cell r="H220">
            <v>3.3049853409036462E-2</v>
          </cell>
          <cell r="I220">
            <v>8.5214307829899083E-2</v>
          </cell>
          <cell r="J220">
            <v>3.4736346041724951E-2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1.2598257422504202E-4</v>
          </cell>
          <cell r="F221">
            <v>5.967022421541528E-3</v>
          </cell>
          <cell r="G221">
            <v>5.3861107473436483E-2</v>
          </cell>
          <cell r="H221">
            <v>4.1323403388731909E-2</v>
          </cell>
          <cell r="I221">
            <v>0.10026321348466027</v>
          </cell>
          <cell r="J221">
            <v>3.8607026672605918E-2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1.2598257422504202E-4</v>
          </cell>
          <cell r="F222">
            <v>5.967022421541528E-3</v>
          </cell>
          <cell r="G222">
            <v>5.3861107473436483E-2</v>
          </cell>
          <cell r="H222">
            <v>4.1323403388731909E-2</v>
          </cell>
          <cell r="I222">
            <v>0.10026321348466027</v>
          </cell>
          <cell r="J222">
            <v>3.8607026672605918E-2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7.3086999705086503E-2</v>
          </cell>
          <cell r="F223">
            <v>2.2121852629262001E-3</v>
          </cell>
          <cell r="G223">
            <v>1.7760071316315601E-3</v>
          </cell>
          <cell r="H223">
            <v>9.3282452916419105E-4</v>
          </cell>
          <cell r="I223">
            <v>6.7762137036180099E-3</v>
          </cell>
          <cell r="J223">
            <v>9.9443869725428895E-3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7.3086999705086503E-2</v>
          </cell>
          <cell r="F224">
            <v>7.5122065215914996E-2</v>
          </cell>
          <cell r="G224">
            <v>7.6390104934794631E-2</v>
          </cell>
          <cell r="H224">
            <v>7.6051838149268192E-2</v>
          </cell>
          <cell r="I224">
            <v>7.4222908582620123E-2</v>
          </cell>
          <cell r="J224">
            <v>4.2798485513891753E-2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1.5757937099992961E-2</v>
          </cell>
          <cell r="I225">
            <v>9.1534988631035499E-2</v>
          </cell>
          <cell r="J225">
            <v>1.8599771088241537E-2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7.8789685499964825E-3</v>
          </cell>
          <cell r="I226">
            <v>4.1148756357070979E-2</v>
          </cell>
          <cell r="J226">
            <v>7.5051707899922056E-3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1.7091301008453901</v>
          </cell>
          <cell r="I227">
            <v>9.4726116675053191</v>
          </cell>
          <cell r="J227">
            <v>1.84039840241548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3.0303725192294153E-2</v>
          </cell>
          <cell r="I228">
            <v>0.1679541075798815</v>
          </cell>
          <cell r="J228">
            <v>3.2631177347792181E-2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2.7524623531994998E-3</v>
          </cell>
          <cell r="I229">
            <v>2.2930668466639198E-3</v>
          </cell>
          <cell r="J229">
            <v>4.7729823771864102E-4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2.7524623531994998E-3</v>
          </cell>
          <cell r="I230">
            <v>5.9827874869613894E-3</v>
          </cell>
          <cell r="J230">
            <v>2.9057396643059554E-3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2.7202967781960564E-2</v>
          </cell>
          <cell r="F231">
            <v>9.1026245465719892E-3</v>
          </cell>
          <cell r="G231">
            <v>0.99317520026284423</v>
          </cell>
          <cell r="H231">
            <v>6.071823667686934E-2</v>
          </cell>
          <cell r="I231">
            <v>0.32011258179806612</v>
          </cell>
          <cell r="J231">
            <v>0.56454457831628169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2.7202967781960512E-2</v>
          </cell>
          <cell r="F232">
            <v>9.0951904190264173E-3</v>
          </cell>
          <cell r="G232">
            <v>0.99190839516046869</v>
          </cell>
          <cell r="H232">
            <v>6.0718236676869437E-2</v>
          </cell>
          <cell r="I232">
            <v>0.32011258179806645</v>
          </cell>
          <cell r="J232">
            <v>0.56454457831628191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3.3594997457902127E-2</v>
          </cell>
          <cell r="F233">
            <v>1.1084839119677456E-2</v>
          </cell>
          <cell r="G233">
            <v>1.1823625155105233</v>
          </cell>
          <cell r="H233">
            <v>6.980216326668072E-2</v>
          </cell>
          <cell r="I233">
            <v>0.3442181638291883</v>
          </cell>
          <cell r="J233">
            <v>0.57025813543108028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3.3594997457902127E-2</v>
          </cell>
          <cell r="F234">
            <v>1.1084839119677456E-2</v>
          </cell>
          <cell r="G234">
            <v>1.1823625155105233</v>
          </cell>
          <cell r="H234">
            <v>6.980216326668072E-2</v>
          </cell>
          <cell r="I234">
            <v>0.3442181638291883</v>
          </cell>
          <cell r="J234">
            <v>0.57025813543108028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7.7792380522438698E-2</v>
          </cell>
          <cell r="F235">
            <v>1.1019814987301901E-3</v>
          </cell>
          <cell r="G235">
            <v>1.16415118611943E-3</v>
          </cell>
          <cell r="H235">
            <v>7.0389760001956104E-4</v>
          </cell>
          <cell r="I235">
            <v>4.1516502542051102E-2</v>
          </cell>
          <cell r="J235">
            <v>4.9864825883090998E-3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7.780139633881511E-2</v>
          </cell>
          <cell r="F236">
            <v>7.8740621176865783E-2</v>
          </cell>
          <cell r="G236">
            <v>7.9465252378583456E-2</v>
          </cell>
          <cell r="H236">
            <v>7.9018194052493121E-2</v>
          </cell>
          <cell r="I236">
            <v>0.12204026520998663</v>
          </cell>
          <cell r="J236">
            <v>6.8645201138622394E-2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61.8529923905826</v>
          </cell>
          <cell r="F237">
            <v>166.89897312371701</v>
          </cell>
          <cell r="G237">
            <v>29.588737818114701</v>
          </cell>
          <cell r="H237">
            <v>7.0125871381384304</v>
          </cell>
          <cell r="I237">
            <v>6.9534723110790297</v>
          </cell>
          <cell r="J237">
            <v>6.9349938266203498E-3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0.82523711444323244</v>
          </cell>
          <cell r="F238">
            <v>2.2267512316045228</v>
          </cell>
          <cell r="G238">
            <v>0.39477030412446223</v>
          </cell>
          <cell r="H238">
            <v>9.3561312896806581E-2</v>
          </cell>
          <cell r="I238">
            <v>9.2772608140288676E-2</v>
          </cell>
          <cell r="J238">
            <v>9.2526069846754426E-5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0.8392536280947428</v>
          </cell>
          <cell r="F239">
            <v>2.2645722269161044</v>
          </cell>
          <cell r="G239">
            <v>0.40147541137197712</v>
          </cell>
          <cell r="H239">
            <v>9.5150436067007169E-2</v>
          </cell>
          <cell r="I239">
            <v>9.4348335292795515E-2</v>
          </cell>
          <cell r="J239">
            <v>9.4097609587793089E-5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66.745724020500248</v>
          </cell>
          <cell r="F240">
            <v>49.162588874777022</v>
          </cell>
          <cell r="G240">
            <v>67.648335916509438</v>
          </cell>
          <cell r="H240">
            <v>69.300518165798195</v>
          </cell>
          <cell r="I240">
            <v>69.697647286329257</v>
          </cell>
          <cell r="J240">
            <v>66.296754273163458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66.745724020500248</v>
          </cell>
          <cell r="F241">
            <v>49.162588874777022</v>
          </cell>
          <cell r="G241">
            <v>67.648335916509438</v>
          </cell>
          <cell r="H241">
            <v>69.300518165798195</v>
          </cell>
          <cell r="I241">
            <v>69.697647286329257</v>
          </cell>
          <cell r="J241">
            <v>66.296754273163458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1.6100669259160394E-4</v>
          </cell>
          <cell r="F243">
            <v>2.1685527772032215E-4</v>
          </cell>
          <cell r="G243">
            <v>2.2378144006534546E-4</v>
          </cell>
          <cell r="H243">
            <v>1.7694602290060459E-2</v>
          </cell>
          <cell r="I243">
            <v>3.5522815716825862E-2</v>
          </cell>
          <cell r="J243">
            <v>1.8238429165380765E-2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1.6100669259160348E-4</v>
          </cell>
          <cell r="F244">
            <v>2.169998479054686E-4</v>
          </cell>
          <cell r="G244">
            <v>2.2401454573207978E-4</v>
          </cell>
          <cell r="H244">
            <v>1.7694602290060459E-2</v>
          </cell>
          <cell r="I244">
            <v>3.5522815716825723E-2</v>
          </cell>
          <cell r="J244">
            <v>1.8238429165380762E-2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1.2598258130705291E-4</v>
          </cell>
          <cell r="F245">
            <v>1.5598764184576191E-4</v>
          </cell>
          <cell r="G245">
            <v>1.6459470743930722E-4</v>
          </cell>
          <cell r="H245">
            <v>2.212933948879307E-2</v>
          </cell>
          <cell r="I245">
            <v>4.1802634527670281E-2</v>
          </cell>
          <cell r="J245">
            <v>2.0276007921588107E-2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1.2598258130705291E-4</v>
          </cell>
          <cell r="F246">
            <v>1.5598764184576191E-4</v>
          </cell>
          <cell r="G246">
            <v>1.6459470743930722E-4</v>
          </cell>
          <cell r="H246">
            <v>2.212933948879307E-2</v>
          </cell>
          <cell r="I246">
            <v>4.1802634527670281E-2</v>
          </cell>
          <cell r="J246">
            <v>2.0276007921588107E-2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5.4362389769448599E-2</v>
          </cell>
          <cell r="F247">
            <v>1.4045746961254199E-3</v>
          </cell>
          <cell r="G247">
            <v>2.0726223158046399E-3</v>
          </cell>
          <cell r="H247">
            <v>1.6488996415303201E-3</v>
          </cell>
          <cell r="I247">
            <v>5.2555776193042702E-3</v>
          </cell>
          <cell r="J247">
            <v>1.0045773767612899E-2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5.4362389769448599E-2</v>
          </cell>
          <cell r="F248">
            <v>5.557061465169074E-2</v>
          </cell>
          <cell r="G248">
            <v>5.7150143203149921E-2</v>
          </cell>
          <cell r="H248">
            <v>5.8008803720790758E-2</v>
          </cell>
          <cell r="I248">
            <v>7.5429256107676021E-2</v>
          </cell>
          <cell r="J248">
            <v>4.2785027658764171E-2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0.12928739129160646</v>
          </cell>
          <cell r="F249">
            <v>5.851696166211455E-2</v>
          </cell>
          <cell r="G249">
            <v>6.5126849939813006E-2</v>
          </cell>
          <cell r="H249">
            <v>3.3955116789658332E-2</v>
          </cell>
          <cell r="I249">
            <v>4.7089881738955425E-2</v>
          </cell>
          <cell r="J249">
            <v>3.3516053544199211E-2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56.026692110374007</v>
          </cell>
          <cell r="F250">
            <v>57.354235043280177</v>
          </cell>
          <cell r="G250">
            <v>54.39218252983077</v>
          </cell>
          <cell r="H250">
            <v>53.646432632003204</v>
          </cell>
          <cell r="I250">
            <v>37.157994589402819</v>
          </cell>
          <cell r="J250">
            <v>34.565285481456208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0.12290882939387364</v>
          </cell>
          <cell r="F251">
            <v>3.6936733821537657E-2</v>
          </cell>
          <cell r="G251">
            <v>4.8815007323420007E-2</v>
          </cell>
          <cell r="H251">
            <v>2.4541267189355346E-2</v>
          </cell>
          <cell r="I251">
            <v>3.5651524678014801E-2</v>
          </cell>
          <cell r="J251">
            <v>2.5182080203194068E-2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25.961763197082284</v>
          </cell>
          <cell r="F252">
            <v>57.313962489799486</v>
          </cell>
          <cell r="G252">
            <v>54.2939971269221</v>
          </cell>
          <cell r="H252">
            <v>24.605294721249891</v>
          </cell>
          <cell r="I252">
            <v>16.91463505942043</v>
          </cell>
          <cell r="J252">
            <v>15.624718710301263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30.31703007026265</v>
          </cell>
          <cell r="F253">
            <v>0.13568190245983364</v>
          </cell>
          <cell r="G253">
            <v>0.21208291366710164</v>
          </cell>
          <cell r="H253">
            <v>29.099545601723261</v>
          </cell>
          <cell r="I253">
            <v>20.326100936399353</v>
          </cell>
          <cell r="J253">
            <v>18.998881021924078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8.2089856764247699E-6</v>
          </cell>
          <cell r="F254">
            <v>8.7657923359343407E-6</v>
          </cell>
          <cell r="G254">
            <v>8.4894060736196401E-6</v>
          </cell>
          <cell r="H254">
            <v>1.38886864177497E-5</v>
          </cell>
          <cell r="I254">
            <v>1.52450667224713E-5</v>
          </cell>
          <cell r="J254">
            <v>2.7482096154798102E-5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4.4927400322085402</v>
          </cell>
          <cell r="G255">
            <v>4.4927543379402222</v>
          </cell>
          <cell r="H255">
            <v>4.4927704687535268</v>
          </cell>
          <cell r="I255">
            <v>4.4927996504288412</v>
          </cell>
          <cell r="J255">
            <v>4.4928278909251791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0.23459794593898356</v>
          </cell>
          <cell r="I256">
            <v>8.3136933425505024</v>
          </cell>
          <cell r="J256">
            <v>6.8768302999574029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0.23459794593898356</v>
          </cell>
          <cell r="I257">
            <v>8.3136933425505024</v>
          </cell>
          <cell r="J257">
            <v>6.8768302999574029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1.1627910326930901E-2</v>
          </cell>
          <cell r="I258">
            <v>0.24259389452045399</v>
          </cell>
          <cell r="J258">
            <v>0.15932145479045201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1.1627910326930901E-2</v>
          </cell>
          <cell r="I259">
            <v>0.29447686010232599</v>
          </cell>
          <cell r="J259">
            <v>0.24241501799416301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5.5758161965755912E-4</v>
          </cell>
          <cell r="I260">
            <v>0.52824782071688803</v>
          </cell>
          <cell r="J260">
            <v>5.5365645449014798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5.5758161965755912E-4</v>
          </cell>
          <cell r="I261">
            <v>0.52824782071688803</v>
          </cell>
          <cell r="J261">
            <v>5.5365645449014798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5.5758161965755804E-4</v>
          </cell>
          <cell r="I262">
            <v>0.52824782071688803</v>
          </cell>
          <cell r="J262">
            <v>5.5365645449014798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1.6073938837077501E-4</v>
          </cell>
          <cell r="I263">
            <v>4.6406561432375702E-3</v>
          </cell>
          <cell r="J263">
            <v>1.4437604921055101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1.6073938837077501E-4</v>
          </cell>
          <cell r="I264">
            <v>0.15227489157063201</v>
          </cell>
          <cell r="J264">
            <v>1.5960353836761401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6.5070443147233137</v>
          </cell>
          <cell r="F265">
            <v>7.3028151487355935</v>
          </cell>
          <cell r="G265">
            <v>7.4121345555531386</v>
          </cell>
          <cell r="H265">
            <v>7.3983157703677351</v>
          </cell>
          <cell r="I265">
            <v>4.4968062533933315</v>
          </cell>
          <cell r="J265">
            <v>4.653531796150669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1689.3047010395501</v>
          </cell>
          <cell r="F266">
            <v>1895.8961034993999</v>
          </cell>
          <cell r="G266">
            <v>1924.2766982701901</v>
          </cell>
          <cell r="H266">
            <v>1920.68918024399</v>
          </cell>
          <cell r="I266">
            <v>1167.4234223874901</v>
          </cell>
          <cell r="J266">
            <v>1208.1112037130199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18.20371445085717</v>
          </cell>
          <cell r="F267">
            <v>20.429914908398668</v>
          </cell>
          <cell r="G267">
            <v>20.735740283083913</v>
          </cell>
          <cell r="H267">
            <v>20.697081683663665</v>
          </cell>
          <cell r="I267">
            <v>12.579993775727313</v>
          </cell>
          <cell r="J267">
            <v>13.018439695183366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1.1429116916382E-5</v>
          </cell>
          <cell r="G268">
            <v>4.6105604832020297E-5</v>
          </cell>
          <cell r="H268">
            <v>6.7381243821760903E-2</v>
          </cell>
          <cell r="I268">
            <v>7.5738107358624802E-6</v>
          </cell>
          <cell r="J268">
            <v>2.01025696583749E-2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0.27668873665355931</v>
          </cell>
          <cell r="F269">
            <v>0.27650056972734388</v>
          </cell>
          <cell r="G269">
            <v>0.27651395025654901</v>
          </cell>
          <cell r="H269">
            <v>0.27600985165205805</v>
          </cell>
          <cell r="I269">
            <v>0.18273836202317389</v>
          </cell>
          <cell r="J269">
            <v>0.18777879267991154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0.43678608580925476</v>
          </cell>
          <cell r="F270">
            <v>0.55212708236504526</v>
          </cell>
          <cell r="G270">
            <v>2.5487845492850001</v>
          </cell>
          <cell r="H270">
            <v>6.4265690839347291</v>
          </cell>
          <cell r="I270">
            <v>6.4271141905273623</v>
          </cell>
          <cell r="J270">
            <v>6.4272389710169975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0.43678608580925476</v>
          </cell>
          <cell r="F271">
            <v>0.55212708236504526</v>
          </cell>
          <cell r="G271">
            <v>2.5487845492850001</v>
          </cell>
          <cell r="H271">
            <v>6.4265690839347291</v>
          </cell>
          <cell r="I271">
            <v>6.4271141905273623</v>
          </cell>
          <cell r="J271">
            <v>6.4272389710169975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3.9718844785591809</v>
          </cell>
          <cell r="F272">
            <v>2.31686088053599</v>
          </cell>
          <cell r="G272">
            <v>3.0409193890578643</v>
          </cell>
          <cell r="H272">
            <v>1.580155206490494</v>
          </cell>
          <cell r="I272">
            <v>2.5190066161913025</v>
          </cell>
          <cell r="J272">
            <v>24.366382924994667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3.9718844785591809</v>
          </cell>
          <cell r="F273">
            <v>2.31686088053599</v>
          </cell>
          <cell r="G273">
            <v>3.0409193890578643</v>
          </cell>
          <cell r="H273">
            <v>1.580155206490494</v>
          </cell>
          <cell r="I273">
            <v>2.5190066161913025</v>
          </cell>
          <cell r="J273">
            <v>24.366382924994667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1.6785908140646788</v>
          </cell>
          <cell r="F274">
            <v>1.5149412872814279</v>
          </cell>
          <cell r="G274">
            <v>1.2988904489089039</v>
          </cell>
          <cell r="H274">
            <v>1.0050767300416099</v>
          </cell>
          <cell r="I274">
            <v>0.60181609824478577</v>
          </cell>
          <cell r="J274">
            <v>0.36042936761760053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2.3979868772352564</v>
          </cell>
          <cell r="F275">
            <v>2.1642018389734647</v>
          </cell>
          <cell r="G275">
            <v>1.855557784155575</v>
          </cell>
          <cell r="H275">
            <v>1.4358239000594413</v>
          </cell>
          <cell r="I275">
            <v>0.85973728320683673</v>
          </cell>
          <cell r="J275">
            <v>0.51489909659657229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0.21511979868381501</v>
          </cell>
          <cell r="F276">
            <v>1.0655707841413301E-4</v>
          </cell>
          <cell r="G276">
            <v>9.5650973024349902E-5</v>
          </cell>
          <cell r="H276">
            <v>8.02766724787738E-5</v>
          </cell>
          <cell r="I276">
            <v>3.0244507779136901E-2</v>
          </cell>
          <cell r="J276">
            <v>3.3009605474435703E-2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0.21511979868381501</v>
          </cell>
          <cell r="F277">
            <v>0.21522635576222901</v>
          </cell>
          <cell r="G277">
            <v>0.21532200673525301</v>
          </cell>
          <cell r="H277">
            <v>0.21540228340773199</v>
          </cell>
          <cell r="I277">
            <v>0.10657660949023499</v>
          </cell>
          <cell r="J277">
            <v>6.3932705182119798E-2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7.3575369155675904E-2</v>
          </cell>
          <cell r="J278">
            <v>3.8967574094976767E-2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7.4031327012063501</v>
          </cell>
          <cell r="J279">
            <v>4.00339205100315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0.13126121810649558</v>
          </cell>
          <cell r="J280">
            <v>7.0982128563885652E-2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8.0705855532251496E-3</v>
          </cell>
          <cell r="J281">
            <v>7.9881418214732755E-3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8.0705855532251496E-3</v>
          </cell>
          <cell r="J282">
            <v>1.8205434222705599E-5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8.0705855532251496E-3</v>
          </cell>
          <cell r="J283">
            <v>7.9881418214732686E-3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1547.7890641167301</v>
          </cell>
          <cell r="F284">
            <v>1356.38423082854</v>
          </cell>
          <cell r="G284">
            <v>1578.93509598322</v>
          </cell>
          <cell r="H284">
            <v>1740.0803183518201</v>
          </cell>
          <cell r="I284">
            <v>1588.1661316719201</v>
          </cell>
          <cell r="J284">
            <v>880.41454220988498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27.656311170696718</v>
          </cell>
          <cell r="F285">
            <v>28.493284973054966</v>
          </cell>
          <cell r="G285">
            <v>27.953137899431709</v>
          </cell>
          <cell r="H285">
            <v>30.768608106177517</v>
          </cell>
          <cell r="I285">
            <v>28.159711282971937</v>
          </cell>
          <cell r="J285">
            <v>15.633166301517988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27.443068512707963</v>
          </cell>
          <cell r="F286">
            <v>24.049365794832294</v>
          </cell>
          <cell r="G286">
            <v>27.995303120269806</v>
          </cell>
          <cell r="H286">
            <v>30.852487914039369</v>
          </cell>
          <cell r="I286">
            <v>28.158973965814148</v>
          </cell>
          <cell r="J286">
            <v>15.610186918614998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0.30159405138820006</v>
          </cell>
          <cell r="F287">
            <v>4.5349443845258515</v>
          </cell>
          <cell r="G287">
            <v>4.1877147138733424E-2</v>
          </cell>
          <cell r="H287">
            <v>8.4716942782902104E-3</v>
          </cell>
          <cell r="I287">
            <v>1.2685431536211298E-2</v>
          </cell>
          <cell r="J287">
            <v>1.4798459764955859E-2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5.2572739044886288E-3</v>
          </cell>
          <cell r="H288">
            <v>6.0310473519523088E-3</v>
          </cell>
          <cell r="I288">
            <v>7.8099953616228984E-2</v>
          </cell>
          <cell r="J288">
            <v>5.8339422772309364E-2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1.0933405172784199E-3</v>
          </cell>
          <cell r="F289">
            <v>9.0935609651742205E-6</v>
          </cell>
          <cell r="G289">
            <v>1.8826973097803798E-5</v>
          </cell>
          <cell r="H289">
            <v>2.07318562119427E-5</v>
          </cell>
          <cell r="I289">
            <v>4.39259567424406E-5</v>
          </cell>
          <cell r="J289">
            <v>7.4562747111356202E-5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2.2361455421424186</v>
          </cell>
          <cell r="F290">
            <v>2.2361546357033837</v>
          </cell>
          <cell r="G290">
            <v>2.2361734626764815</v>
          </cell>
          <cell r="H290">
            <v>2.2361941945326933</v>
          </cell>
          <cell r="I290">
            <v>2.236272081240664</v>
          </cell>
          <cell r="J290">
            <v>1.1221849448514951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1.2289521740395631E-2</v>
          </cell>
          <cell r="I291">
            <v>2.3283519630616548E-2</v>
          </cell>
          <cell r="J291">
            <v>8.2895577438427785E-3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3.31763974404728E-2</v>
          </cell>
          <cell r="I292">
            <v>6.0258108134939023E-2</v>
          </cell>
          <cell r="J292">
            <v>2.0602173873599409E-2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6.1661039742816948E-2</v>
          </cell>
          <cell r="I293">
            <v>0.11077365649763964</v>
          </cell>
          <cell r="J293">
            <v>3.4443271381676202E-2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1.08819194485896E-3</v>
          </cell>
          <cell r="I294">
            <v>3.71733967376652E-4</v>
          </cell>
          <cell r="J294">
            <v>7.1920549246052396E-5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1.08819194485896E-3</v>
          </cell>
          <cell r="I295">
            <v>2.0661793028389753E-3</v>
          </cell>
          <cell r="J295">
            <v>7.4343874343208024E-4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14.954116758361115</v>
          </cell>
          <cell r="F296">
            <v>14.95655054027854</v>
          </cell>
          <cell r="G296">
            <v>14.522681900255941</v>
          </cell>
          <cell r="H296">
            <v>15.048481435981525</v>
          </cell>
          <cell r="I296">
            <v>17.786463006890447</v>
          </cell>
          <cell r="J296">
            <v>18.202835890363723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41.5133111898473</v>
          </cell>
          <cell r="F297">
            <v>0.13751721996974342</v>
          </cell>
          <cell r="G297">
            <v>0.22824746764358306</v>
          </cell>
          <cell r="H297">
            <v>8.5014416638225482E-2</v>
          </cell>
          <cell r="I297">
            <v>0.37774798428418555</v>
          </cell>
          <cell r="J297">
            <v>2.7874143997144998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23.254969350630528</v>
          </cell>
          <cell r="F298">
            <v>18.40251127767694</v>
          </cell>
          <cell r="G298">
            <v>18.878861554710618</v>
          </cell>
          <cell r="H298">
            <v>17.701500275563294</v>
          </cell>
          <cell r="I298">
            <v>19.322527596851778</v>
          </cell>
          <cell r="J298">
            <v>20.506553000024187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10.570776452736506</v>
          </cell>
          <cell r="F299">
            <v>15.046961463391886</v>
          </cell>
          <cell r="G299">
            <v>14.979437899116867</v>
          </cell>
          <cell r="H299">
            <v>15.686241221725831</v>
          </cell>
          <cell r="I299">
            <v>18.805263430305317</v>
          </cell>
          <cell r="J299">
            <v>18.469973694161364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24.07558572325113</v>
          </cell>
          <cell r="F300">
            <v>19.394152293781094</v>
          </cell>
          <cell r="G300">
            <v>19.643032044950054</v>
          </cell>
          <cell r="H300">
            <v>18.678719750977304</v>
          </cell>
          <cell r="I300">
            <v>20.347061858224368</v>
          </cell>
          <cell r="J300">
            <v>21.622776282244967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114.36856730663996</v>
          </cell>
          <cell r="F301">
            <v>67.937692795098215</v>
          </cell>
          <cell r="G301">
            <v>68.252260866677105</v>
          </cell>
          <cell r="H301">
            <v>67.199957100886195</v>
          </cell>
          <cell r="I301">
            <v>76.639063876556051</v>
          </cell>
          <cell r="J301">
            <v>81.58955326650883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1.97162768369122E-6</v>
          </cell>
          <cell r="F302">
            <v>2.1098364533300999E-6</v>
          </cell>
          <cell r="G302">
            <v>2.5897119930138199E-6</v>
          </cell>
          <cell r="H302">
            <v>2.6703171623493002E-6</v>
          </cell>
          <cell r="I302">
            <v>4.1151121694312797E-6</v>
          </cell>
          <cell r="J302">
            <v>4.8667457422377499E-6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4.3300931553321655</v>
          </cell>
          <cell r="G303">
            <v>4.3300965957468671</v>
          </cell>
          <cell r="H303">
            <v>4.3301006546389003</v>
          </cell>
          <cell r="I303">
            <v>4.3301076774486882</v>
          </cell>
          <cell r="J303">
            <v>4.3301134123962095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118.867391121541</v>
          </cell>
          <cell r="F304">
            <v>98.3313613515123</v>
          </cell>
          <cell r="G304">
            <v>114.001015244031</v>
          </cell>
          <cell r="H304">
            <v>281.95858080052699</v>
          </cell>
          <cell r="I304">
            <v>266.82922297075498</v>
          </cell>
          <cell r="J304">
            <v>69.033331875272793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0.59448469010582938</v>
          </cell>
          <cell r="F305">
            <v>0.62633726296493086</v>
          </cell>
          <cell r="G305">
            <v>0.69074703044450536</v>
          </cell>
          <cell r="H305">
            <v>1.7935941081310651</v>
          </cell>
          <cell r="I305">
            <v>1.6946521023726726</v>
          </cell>
          <cell r="J305">
            <v>0.43843711212898401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0.69267741378492254</v>
          </cell>
          <cell r="F306">
            <v>0.75076263930829179</v>
          </cell>
          <cell r="G306">
            <v>0.8626598950014831</v>
          </cell>
          <cell r="H306">
            <v>2.3901191500963042</v>
          </cell>
          <cell r="I306">
            <v>2.541978153559008</v>
          </cell>
          <cell r="J306">
            <v>0.65765566819347587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2.1075778567649106</v>
          </cell>
          <cell r="F307">
            <v>1.7434638537502198</v>
          </cell>
          <cell r="G307">
            <v>2.021294596525367</v>
          </cell>
          <cell r="H307">
            <v>4.999265617030618</v>
          </cell>
          <cell r="I307">
            <v>4.731014591680049</v>
          </cell>
          <cell r="J307">
            <v>1.2239952460154762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2.7650982162636398E-2</v>
          </cell>
          <cell r="G308">
            <v>9.6440725836818807E-3</v>
          </cell>
          <cell r="H308">
            <v>8.7974535423291506E-2</v>
          </cell>
          <cell r="I308">
            <v>5.3405288405680103E-5</v>
          </cell>
          <cell r="J308">
            <v>2.3011407021811001E-5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6.5199020082741144E-2</v>
          </cell>
          <cell r="F309">
            <v>4.8319803712553192E-2</v>
          </cell>
          <cell r="G309">
            <v>5.0053917539742615E-2</v>
          </cell>
          <cell r="H309">
            <v>0.13625703438829465</v>
          </cell>
          <cell r="I309">
            <v>0.12812237819848582</v>
          </cell>
          <cell r="J309">
            <v>3.569579777948232E-2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0.62587013122975488</v>
          </cell>
          <cell r="F310">
            <v>0.73762001333193927</v>
          </cell>
          <cell r="G310">
            <v>0.73950977067877788</v>
          </cell>
          <cell r="H310">
            <v>0.74914348291698396</v>
          </cell>
          <cell r="I310">
            <v>0.79129187349278618</v>
          </cell>
          <cell r="J310">
            <v>0.79347569149179542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0.62587013122975488</v>
          </cell>
          <cell r="F311">
            <v>0.73762001333193927</v>
          </cell>
          <cell r="G311">
            <v>0.73950977067877788</v>
          </cell>
          <cell r="H311">
            <v>0.74914348291698396</v>
          </cell>
          <cell r="I311">
            <v>0.79129187349278618</v>
          </cell>
          <cell r="J311">
            <v>0.79347569149179542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8.6385803909401863E-3</v>
          </cell>
          <cell r="F312">
            <v>6.1622775075780012E-2</v>
          </cell>
          <cell r="G312">
            <v>9.799596903824552E-2</v>
          </cell>
          <cell r="H312">
            <v>4.4563314723283252E-2</v>
          </cell>
          <cell r="I312">
            <v>6.5382810811982522E-2</v>
          </cell>
          <cell r="J312">
            <v>0.30743591250123176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8.6385803909401707E-3</v>
          </cell>
          <cell r="F313">
            <v>6.1663856925830429E-2</v>
          </cell>
          <cell r="G313">
            <v>9.809804817266024E-2</v>
          </cell>
          <cell r="H313">
            <v>4.4563314723283252E-2</v>
          </cell>
          <cell r="I313">
            <v>6.53828108119823E-2</v>
          </cell>
          <cell r="J313">
            <v>0.30743591250123137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1.1529193814730032E-2</v>
          </cell>
          <cell r="F314">
            <v>8.1147740476066613E-2</v>
          </cell>
          <cell r="G314">
            <v>0.12658921330055914</v>
          </cell>
          <cell r="H314">
            <v>5.5715230030281379E-2</v>
          </cell>
          <cell r="I314">
            <v>7.6932040522643685E-2</v>
          </cell>
          <cell r="J314">
            <v>0.3416065449607662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1.1529193814730032E-2</v>
          </cell>
          <cell r="F315">
            <v>8.1147740476066613E-2</v>
          </cell>
          <cell r="G315">
            <v>0.12658921330055914</v>
          </cell>
          <cell r="H315">
            <v>5.5715230030281379E-2</v>
          </cell>
          <cell r="I315">
            <v>7.6932040522643685E-2</v>
          </cell>
          <cell r="J315">
            <v>0.3416065449607662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9.9641690694265393E-3</v>
          </cell>
          <cell r="F316">
            <v>1.92453386424859E-4</v>
          </cell>
          <cell r="G316">
            <v>1.2316361298685401E-4</v>
          </cell>
          <cell r="H316">
            <v>1.05911486481004E-4</v>
          </cell>
          <cell r="I316">
            <v>4.09862085671383E-3</v>
          </cell>
          <cell r="J316">
            <v>4.7613019920754403E-2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1.0122961889122855E-2</v>
          </cell>
          <cell r="F317">
            <v>1.0276936759748785E-2</v>
          </cell>
          <cell r="G317">
            <v>1.0315186008445052E-2</v>
          </cell>
          <cell r="H317">
            <v>1.0132985792626266E-2</v>
          </cell>
          <cell r="I317">
            <v>7.1263355851004465E-3</v>
          </cell>
          <cell r="J317">
            <v>5.1749314117638529E-2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0.9304789428610869</v>
          </cell>
          <cell r="F318">
            <v>2.0405500720013592</v>
          </cell>
          <cell r="G318">
            <v>0.20617374161304508</v>
          </cell>
          <cell r="H318">
            <v>1.2170557124146226</v>
          </cell>
          <cell r="I318">
            <v>0.11844332319799153</v>
          </cell>
          <cell r="J318">
            <v>5.4734712854306582E-2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7.0588057734289236E-2</v>
          </cell>
          <cell r="F319">
            <v>0.16884551152722554</v>
          </cell>
          <cell r="G319">
            <v>1.974741440441424E-2</v>
          </cell>
          <cell r="H319">
            <v>0.15807418872513077</v>
          </cell>
          <cell r="I319">
            <v>5.3431793444111288E-2</v>
          </cell>
          <cell r="J319">
            <v>2.4691757985929638E-2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36.304065364661398</v>
          </cell>
          <cell r="F320">
            <v>52.3040874002739</v>
          </cell>
          <cell r="G320">
            <v>7.3399846845706804</v>
          </cell>
          <cell r="H320">
            <v>44.742569788819303</v>
          </cell>
          <cell r="I320">
            <v>18.069336131531699</v>
          </cell>
          <cell r="J320">
            <v>7.4728422158107204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0.49259247441874388</v>
          </cell>
          <cell r="F321">
            <v>0.70968910990873579</v>
          </cell>
          <cell r="G321">
            <v>9.9592736561339004E-2</v>
          </cell>
          <cell r="H321">
            <v>0.60709049916986813</v>
          </cell>
          <cell r="I321">
            <v>0.24517416732064756</v>
          </cell>
          <cell r="J321">
            <v>0.10139541676812369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1.00275066912751E-2</v>
          </cell>
          <cell r="G322">
            <v>2.9297643216671802E-4</v>
          </cell>
          <cell r="H322">
            <v>1.48983104809368E-2</v>
          </cell>
          <cell r="I322">
            <v>9.3565874520129002E-4</v>
          </cell>
          <cell r="J322">
            <v>2.8601627864059198E-3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8.301462143425347E-3</v>
          </cell>
          <cell r="F323">
            <v>1.0953222073110202E-2</v>
          </cell>
          <cell r="G323">
            <v>1.1156271572079619E-2</v>
          </cell>
          <cell r="H323">
            <v>2.6037763939257323E-2</v>
          </cell>
          <cell r="I323">
            <v>1.2358304830926814E-2</v>
          </cell>
          <cell r="J323">
            <v>4.0447571262378643E-3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29.714444201376342</v>
          </cell>
          <cell r="F324">
            <v>29.710969203554122</v>
          </cell>
          <cell r="G324">
            <v>26.041719784609725</v>
          </cell>
          <cell r="H324">
            <v>29.709995881942934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89.580708608461862</v>
          </cell>
          <cell r="F325">
            <v>89.570232465438053</v>
          </cell>
          <cell r="G325">
            <v>78.508475402689314</v>
          </cell>
          <cell r="H325">
            <v>89.567298173985648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1.0099998664922123</v>
          </cell>
          <cell r="F326">
            <v>1.0099901536778808</v>
          </cell>
          <cell r="G326">
            <v>1.0099866545405489</v>
          </cell>
          <cell r="H326">
            <v>1.0099855213574511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2703.2447504982001</v>
          </cell>
          <cell r="F327">
            <v>2730.5382789586702</v>
          </cell>
          <cell r="G327">
            <v>2798.2589114960601</v>
          </cell>
          <cell r="H327">
            <v>2658.0528142664298</v>
          </cell>
          <cell r="I327">
            <v>2394.4146094604898</v>
          </cell>
          <cell r="J327">
            <v>1359.3005117898001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48.081894281189115</v>
          </cell>
          <cell r="F328">
            <v>48.283079290822286</v>
          </cell>
          <cell r="G328">
            <v>49.487329580743555</v>
          </cell>
          <cell r="H328">
            <v>47.008639102584858</v>
          </cell>
          <cell r="I328">
            <v>42.445198020202916</v>
          </cell>
          <cell r="J328">
            <v>24.138951024142944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47.929871462733949</v>
          </cell>
          <cell r="F329">
            <v>48.413799272316858</v>
          </cell>
          <cell r="G329">
            <v>49.6145197073769</v>
          </cell>
          <cell r="H329">
            <v>47.128595997631777</v>
          </cell>
          <cell r="I329">
            <v>42.454159742207317</v>
          </cell>
          <cell r="J329">
            <v>24.101072904074478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0.30562617975699019</v>
          </cell>
          <cell r="F330">
            <v>2.3526089379895625E-2</v>
          </cell>
          <cell r="G330">
            <v>2.3548755180928308E-2</v>
          </cell>
          <cell r="H330">
            <v>2.3591845862325562E-2</v>
          </cell>
          <cell r="I330">
            <v>2.3764839606142962E-2</v>
          </cell>
          <cell r="J330">
            <v>2.3906544261158087E-2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7.3543106252295064E-3</v>
          </cell>
          <cell r="H331">
            <v>6.6259783760439627E-3</v>
          </cell>
          <cell r="I331">
            <v>0.10286969940402743</v>
          </cell>
          <cell r="J331">
            <v>9.108634158431872E-2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1.15335241428878E-3</v>
          </cell>
          <cell r="F332">
            <v>1.3562663545215799E-5</v>
          </cell>
          <cell r="G332">
            <v>2.71180601932403E-4</v>
          </cell>
          <cell r="H332">
            <v>2.2528590816767998E-5</v>
          </cell>
          <cell r="I332">
            <v>3.2810040636476198E-5</v>
          </cell>
          <cell r="J332">
            <v>1.2862069696026199E-4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3.0983933598102089</v>
          </cell>
          <cell r="F333">
            <v>3.098406922473754</v>
          </cell>
          <cell r="G333">
            <v>3.0986781030756867</v>
          </cell>
          <cell r="H333">
            <v>3.0987006316665031</v>
          </cell>
          <cell r="I333">
            <v>3.0987741372044892</v>
          </cell>
          <cell r="J333">
            <v>1.5549449985417496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0.58383277459522498</v>
          </cell>
          <cell r="I334">
            <v>1.6374881398962899</v>
          </cell>
          <cell r="J334">
            <v>1.22726787292629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4.3476908746452958E-3</v>
          </cell>
          <cell r="I335">
            <v>1.2774730169403706E-2</v>
          </cell>
          <cell r="J335">
            <v>9.7920309010075968E-3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4.8694137796027326E-3</v>
          </cell>
          <cell r="I336">
            <v>1.3541213979567914E-2</v>
          </cell>
          <cell r="J336">
            <v>9.7920309010075968E-3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1.0351644939631654E-2</v>
          </cell>
          <cell r="I337">
            <v>2.9033477657735691E-2</v>
          </cell>
          <cell r="J337">
            <v>2.1760068668905785E-2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3.8564701095050301E-4</v>
          </cell>
          <cell r="I338">
            <v>1.1011370813459299E-5</v>
          </cell>
          <cell r="J338">
            <v>1.7051287601358101E-4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3.8564701095050301E-4</v>
          </cell>
          <cell r="I339">
            <v>1.1374599579703304E-3</v>
          </cell>
          <cell r="J339">
            <v>8.7042452520395635E-4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1.9200125496705578E-2</v>
          </cell>
          <cell r="I340">
            <v>0.24454136938018389</v>
          </cell>
          <cell r="J340">
            <v>0.18286565015743583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2.5686654380727716E-2</v>
          </cell>
          <cell r="I341">
            <v>0.40756894896697277</v>
          </cell>
          <cell r="J341">
            <v>0.36573130031487172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5.1802642174083639E-2</v>
          </cell>
          <cell r="I342">
            <v>0.74095387042109362</v>
          </cell>
          <cell r="J342">
            <v>0.6094858150042135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3.6717783990304902E-3</v>
          </cell>
          <cell r="I343">
            <v>3.5435945646499399E-2</v>
          </cell>
          <cell r="J343">
            <v>1.12103281392507E-2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3.6717783990304902E-3</v>
          </cell>
          <cell r="I344">
            <v>4.1696007413729627E-2</v>
          </cell>
          <cell r="J344">
            <v>3.8512326222876134E-2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2.5852521766915948</v>
          </cell>
          <cell r="F345">
            <v>12.691154748811755</v>
          </cell>
          <cell r="G345">
            <v>16.336406409078155</v>
          </cell>
          <cell r="H345">
            <v>26.434831601496448</v>
          </cell>
          <cell r="I345">
            <v>25.133234054568931</v>
          </cell>
          <cell r="J345">
            <v>21.701772756884569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2.3863866246383978</v>
          </cell>
          <cell r="F346">
            <v>12.596237551869804</v>
          </cell>
          <cell r="G346">
            <v>16.179686098266579</v>
          </cell>
          <cell r="H346">
            <v>18.582901422834123</v>
          </cell>
          <cell r="I346">
            <v>13.121026602017606</v>
          </cell>
          <cell r="J346">
            <v>9.9580919295831247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0.19886555205319964</v>
          </cell>
          <cell r="F347">
            <v>9.4917196941950735E-2</v>
          </cell>
          <cell r="G347">
            <v>0.15672031081158239</v>
          </cell>
          <cell r="H347">
            <v>7.8519301786623119</v>
          </cell>
          <cell r="I347">
            <v>12.012207452551328</v>
          </cell>
          <cell r="J347">
            <v>11.743680827301457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1.6425301983849002E-5</v>
          </cell>
          <cell r="F348">
            <v>1.7626526091317401E-5</v>
          </cell>
          <cell r="G348">
            <v>1.4199793239199801E-3</v>
          </cell>
          <cell r="H348">
            <v>1.4258452830598299E-3</v>
          </cell>
          <cell r="I348">
            <v>1.85347902584702E-5</v>
          </cell>
          <cell r="J348">
            <v>2.0701781100147599E-5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0.8635241467499396</v>
          </cell>
          <cell r="G349">
            <v>0.8635528581018922</v>
          </cell>
          <cell r="H349">
            <v>0.86575732230282298</v>
          </cell>
          <cell r="I349">
            <v>0.86643678573585914</v>
          </cell>
          <cell r="J349">
            <v>0.86646171480102219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2.7761514215331103E-5</v>
          </cell>
          <cell r="F350">
            <v>4.2082714369826605E-3</v>
          </cell>
          <cell r="G350">
            <v>0.16202042413197629</v>
          </cell>
          <cell r="H350">
            <v>5.3886265630174054E-2</v>
          </cell>
          <cell r="I350">
            <v>0.18143311466281983</v>
          </cell>
          <cell r="J350">
            <v>0.47282095736662771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2.7761514215331154E-5</v>
          </cell>
          <cell r="F351">
            <v>4.2117111479911817E-3</v>
          </cell>
          <cell r="G351">
            <v>0.16222734676816025</v>
          </cell>
          <cell r="H351">
            <v>5.3886265630173971E-2</v>
          </cell>
          <cell r="I351">
            <v>0.18143311466281961</v>
          </cell>
          <cell r="J351">
            <v>0.47282095736662771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4.5360130590042922E-5</v>
          </cell>
          <cell r="F352">
            <v>5.1348227816119625E-3</v>
          </cell>
          <cell r="G352">
            <v>0.19313888039691543</v>
          </cell>
          <cell r="H352">
            <v>6.1949322982214103E-2</v>
          </cell>
          <cell r="I352">
            <v>0.19510045723221286</v>
          </cell>
          <cell r="J352">
            <v>0.47760801325859692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4.5360130590042922E-5</v>
          </cell>
          <cell r="F353">
            <v>5.1348227816119625E-3</v>
          </cell>
          <cell r="G353">
            <v>0.19313888039691543</v>
          </cell>
          <cell r="H353">
            <v>6.1949322982214103E-2</v>
          </cell>
          <cell r="I353">
            <v>0.19510045723221286</v>
          </cell>
          <cell r="J353">
            <v>0.47760801325859692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7.6123691964078199E-2</v>
          </cell>
          <cell r="F354">
            <v>1.0802422422004599E-3</v>
          </cell>
          <cell r="G354">
            <v>1.14926578439829E-3</v>
          </cell>
          <cell r="H354">
            <v>7.0658502191083504E-4</v>
          </cell>
          <cell r="I354">
            <v>7.5483594502521404E-3</v>
          </cell>
          <cell r="J354">
            <v>3.5328612171843202E-2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7.6123691964078199E-2</v>
          </cell>
          <cell r="F355">
            <v>7.7041603993461938E-2</v>
          </cell>
          <cell r="G355">
            <v>7.7738373156392981E-2</v>
          </cell>
          <cell r="H355">
            <v>7.7346826904500066E-2</v>
          </cell>
          <cell r="I355">
            <v>6.7730892004078128E-2</v>
          </cell>
          <cell r="J355">
            <v>6.5795776202302161E-2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1.0776200607830567E-4</v>
          </cell>
          <cell r="F356">
            <v>2.1853833386218023E-4</v>
          </cell>
          <cell r="G356">
            <v>2.2322129835115271E-4</v>
          </cell>
          <cell r="H356">
            <v>2.1402988448423879E-2</v>
          </cell>
          <cell r="I356">
            <v>8.3501321160903669E-2</v>
          </cell>
          <cell r="J356">
            <v>0.30922485842905489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1.0776200607830584E-4</v>
          </cell>
          <cell r="F357">
            <v>2.1871696034196579E-4</v>
          </cell>
          <cell r="G357">
            <v>2.2350638302337614E-4</v>
          </cell>
          <cell r="H357">
            <v>2.1402988448423844E-2</v>
          </cell>
          <cell r="I357">
            <v>8.3501321160903572E-2</v>
          </cell>
          <cell r="J357">
            <v>0.30922485842905484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1.0776200607830584E-4</v>
          </cell>
          <cell r="F358">
            <v>2.1871696034196579E-4</v>
          </cell>
          <cell r="G358">
            <v>2.2350638302337614E-4</v>
          </cell>
          <cell r="H358">
            <v>2.4612222773386316E-2</v>
          </cell>
          <cell r="I358">
            <v>8.9797453466672325E-2</v>
          </cell>
          <cell r="J358">
            <v>0.31235942847292203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1.0776200607830584E-4</v>
          </cell>
          <cell r="F359">
            <v>2.1871696034196579E-4</v>
          </cell>
          <cell r="G359">
            <v>2.2350638302337614E-4</v>
          </cell>
          <cell r="H359">
            <v>2.4612222773386316E-2</v>
          </cell>
          <cell r="I359">
            <v>8.9797453466672325E-2</v>
          </cell>
          <cell r="J359">
            <v>0.31235942847292203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4.3587380355152403E-2</v>
          </cell>
          <cell r="F360">
            <v>1.2411087665183001E-3</v>
          </cell>
          <cell r="G360">
            <v>2.1321646153393999E-3</v>
          </cell>
          <cell r="H360">
            <v>2.2865307893902799E-3</v>
          </cell>
          <cell r="I360">
            <v>4.5106852327628996E-3</v>
          </cell>
          <cell r="J360">
            <v>9.1675743305905891E-3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4.3587380355152403E-2</v>
          </cell>
          <cell r="F361">
            <v>4.4671568174952672E-2</v>
          </cell>
          <cell r="G361">
            <v>4.641887875855745E-2</v>
          </cell>
          <cell r="H361">
            <v>4.8155403328243945E-2</v>
          </cell>
          <cell r="I361">
            <v>6.7386784751628931E-2</v>
          </cell>
          <cell r="J361">
            <v>3.8154788093781936E-2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213.78551661712601</v>
          </cell>
          <cell r="F362">
            <v>0.97949092819125005</v>
          </cell>
          <cell r="G362">
            <v>2.0331171175429099</v>
          </cell>
          <cell r="H362">
            <v>1.3917017660547499</v>
          </cell>
          <cell r="I362">
            <v>2.1965827640175801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2.7300655759085686</v>
          </cell>
          <cell r="F363">
            <v>1.2508211535015882E-2</v>
          </cell>
          <cell r="G363">
            <v>2.5963138860968581E-2</v>
          </cell>
          <cell r="H363">
            <v>1.7772191229594621E-2</v>
          </cell>
          <cell r="I363">
            <v>2.8050613921701512E-2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2.7764352807418975</v>
          </cell>
          <cell r="F364">
            <v>1.272066140508119E-2</v>
          </cell>
          <cell r="G364">
            <v>2.6404118409648143E-2</v>
          </cell>
          <cell r="H364">
            <v>1.8074048909801983E-2</v>
          </cell>
          <cell r="I364">
            <v>2.8527048883345264E-2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0.65558166860871703</v>
          </cell>
          <cell r="G365">
            <v>23.906478446147698</v>
          </cell>
          <cell r="H365">
            <v>19.285084727749201</v>
          </cell>
          <cell r="I365">
            <v>43.1400732633114</v>
          </cell>
          <cell r="J365">
            <v>47.740264616228501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2.668050250528714E-3</v>
          </cell>
          <cell r="G366">
            <v>0.10244844286800796</v>
          </cell>
          <cell r="H366">
            <v>9.7538763615406684E-2</v>
          </cell>
          <cell r="I366">
            <v>0.22753305358934847</v>
          </cell>
          <cell r="J366">
            <v>0.2602171995577181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5.7396814355052291E-3</v>
          </cell>
          <cell r="G367">
            <v>0.21714359614782411</v>
          </cell>
          <cell r="H367">
            <v>0.20158011147184082</v>
          </cell>
          <cell r="I367">
            <v>0.45879615723753847</v>
          </cell>
          <cell r="J367">
            <v>0.51204029590389688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1.1623788450509182E-2</v>
          </cell>
          <cell r="G368">
            <v>0.42387373131467593</v>
          </cell>
          <cell r="H368">
            <v>0.34193412637853077</v>
          </cell>
          <cell r="I368">
            <v>0.76489491601616022</v>
          </cell>
          <cell r="J368">
            <v>0.84645859248632083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7.7885055702836797E-4</v>
          </cell>
          <cell r="G369">
            <v>6.8279125252075704E-3</v>
          </cell>
          <cell r="H369">
            <v>1.02162139926694E-4</v>
          </cell>
          <cell r="I369">
            <v>7.4295163203045106E-5</v>
          </cell>
          <cell r="J369">
            <v>1.1583934532902599E-2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7.7885055702836797E-4</v>
          </cell>
          <cell r="G370">
            <v>7.6051292644538152E-3</v>
          </cell>
          <cell r="H370">
            <v>7.7026089896469951E-3</v>
          </cell>
          <cell r="I370">
            <v>1.8131663175174308E-2</v>
          </cell>
          <cell r="J370">
            <v>2.028150280131848E-2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26.493023471513776</v>
          </cell>
          <cell r="F371">
            <v>1.5185616135536385E-2</v>
          </cell>
          <cell r="G371">
            <v>1.6597823688268124E-2</v>
          </cell>
          <cell r="H371">
            <v>1.4590576471214775E-2</v>
          </cell>
          <cell r="I371">
            <v>3.0958969691608156E-2</v>
          </cell>
          <cell r="J371">
            <v>1.1861831670589304E-2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26.493023471513776</v>
          </cell>
          <cell r="F372">
            <v>1.5185616135536385E-2</v>
          </cell>
          <cell r="G372">
            <v>1.6597823688268124E-2</v>
          </cell>
          <cell r="H372">
            <v>1.4590576471214775E-2</v>
          </cell>
          <cell r="I372">
            <v>3.0958969691608156E-2</v>
          </cell>
          <cell r="J372">
            <v>1.1861831670589304E-2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3.9511556420690198E-5</v>
          </cell>
          <cell r="F373">
            <v>3.4954085294933203E-5</v>
          </cell>
          <cell r="G373">
            <v>4.3079421768834903E-5</v>
          </cell>
          <cell r="H373">
            <v>5.3548498351552302E-5</v>
          </cell>
          <cell r="I373">
            <v>6.5677455892506703E-5</v>
          </cell>
          <cell r="J373">
            <v>8.9836420108793997E-5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4.0489332113677845</v>
          </cell>
          <cell r="F374">
            <v>1.8933165812809349E-2</v>
          </cell>
          <cell r="G374">
            <v>1.8289720951079502E-2</v>
          </cell>
          <cell r="H374">
            <v>1.785490190469563E-2</v>
          </cell>
          <cell r="I374">
            <v>1.7744806579406358E-2</v>
          </cell>
          <cell r="J374">
            <v>9.0073727953638993E-3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0.11632731151136476</v>
          </cell>
          <cell r="F375">
            <v>9.7283981097405006E-2</v>
          </cell>
          <cell r="G375">
            <v>0.12343578750322483</v>
          </cell>
          <cell r="H375">
            <v>6.4140732027483327E-2</v>
          </cell>
          <cell r="I375">
            <v>0.2187548789600115</v>
          </cell>
          <cell r="J375">
            <v>1.7089063193105618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0.11632731151136441</v>
          </cell>
          <cell r="F376">
            <v>9.7283981097404743E-2</v>
          </cell>
          <cell r="G376">
            <v>0.12343578750322444</v>
          </cell>
          <cell r="H376">
            <v>6.4140732027483147E-2</v>
          </cell>
          <cell r="I376">
            <v>0.2187548789600107</v>
          </cell>
          <cell r="J376">
            <v>1.7089063193105578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0.13418090912750433</v>
          </cell>
          <cell r="F377">
            <v>0.11221728035648486</v>
          </cell>
          <cell r="G377">
            <v>0.14237947127179582</v>
          </cell>
          <cell r="H377">
            <v>7.3991507708364657E-2</v>
          </cell>
          <cell r="I377">
            <v>0.2523280268031669</v>
          </cell>
          <cell r="J377">
            <v>1.9709854771573019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0.13418090912750433</v>
          </cell>
          <cell r="F378">
            <v>0.11221728035648486</v>
          </cell>
          <cell r="G378">
            <v>0.14237947127179582</v>
          </cell>
          <cell r="H378">
            <v>7.3991507708364657E-2</v>
          </cell>
          <cell r="I378">
            <v>0.2523280268031669</v>
          </cell>
          <cell r="J378">
            <v>1.9709854771573019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2.1809567983484102E-2</v>
          </cell>
          <cell r="F379">
            <v>4.8538205186911599E-5</v>
          </cell>
          <cell r="G379">
            <v>1.56920144027753E-4</v>
          </cell>
          <cell r="H379">
            <v>1.8466617247234199E-4</v>
          </cell>
          <cell r="I379">
            <v>0.19287532705593299</v>
          </cell>
          <cell r="J379">
            <v>1.8505497934400199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2.1809567983484102E-2</v>
          </cell>
          <cell r="F380">
            <v>2.1849689189305948E-2</v>
          </cell>
          <cell r="G380">
            <v>2.1985000416244564E-2</v>
          </cell>
          <cell r="H380">
            <v>1.6263409094637395E-2</v>
          </cell>
          <cell r="I380">
            <v>0.23242385795110687</v>
          </cell>
          <cell r="J380">
            <v>1.9541894900329222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0.14075051716026837</v>
          </cell>
          <cell r="H381">
            <v>0.15648133727477906</v>
          </cell>
          <cell r="I381">
            <v>1.4209237346012173</v>
          </cell>
          <cell r="J381">
            <v>5.8666797280703342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0.14075051716026837</v>
          </cell>
          <cell r="H382">
            <v>0.15648133727477906</v>
          </cell>
          <cell r="I382">
            <v>1.4209237346012173</v>
          </cell>
          <cell r="J382">
            <v>5.8666797280703342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0.14075051716026801</v>
          </cell>
          <cell r="H383">
            <v>0.156481337274779</v>
          </cell>
          <cell r="I383">
            <v>1.42092373460122</v>
          </cell>
          <cell r="J383">
            <v>5.8666797280703298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4.4907855276261198E-2</v>
          </cell>
          <cell r="H384">
            <v>2.0115067214380601E-4</v>
          </cell>
          <cell r="I384">
            <v>0.170476062056334</v>
          </cell>
          <cell r="J384">
            <v>1.3660528436466199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4.4907855276261198E-2</v>
          </cell>
          <cell r="H385">
            <v>4.5109005948405001E-2</v>
          </cell>
          <cell r="I385">
            <v>0.409610873172714</v>
          </cell>
          <cell r="J385">
            <v>1.69119267102254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0.14314483485295629</v>
          </cell>
          <cell r="F386">
            <v>3.3663694125074823E-3</v>
          </cell>
          <cell r="G386">
            <v>8.4595892500275521E-2</v>
          </cell>
          <cell r="H386">
            <v>5.1602179641700052E-2</v>
          </cell>
          <cell r="I386">
            <v>0.14297383590456206</v>
          </cell>
          <cell r="J386">
            <v>0.10498630373495399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0.14314483485295673</v>
          </cell>
          <cell r="F387">
            <v>3.3641266613998878E-3</v>
          </cell>
          <cell r="G387">
            <v>8.4507863475821635E-2</v>
          </cell>
          <cell r="H387">
            <v>5.1602179641700052E-2</v>
          </cell>
          <cell r="I387">
            <v>0.14297383590456259</v>
          </cell>
          <cell r="J387">
            <v>0.10498630373495407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0.19087086643616935</v>
          </cell>
          <cell r="F388">
            <v>4.4405200615367686E-3</v>
          </cell>
          <cell r="G388">
            <v>0.10916707694706329</v>
          </cell>
          <cell r="H388">
            <v>6.4513811176928434E-2</v>
          </cell>
          <cell r="I388">
            <v>0.16821559945529102</v>
          </cell>
          <cell r="J388">
            <v>0.11666253522007784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0.19087086643616935</v>
          </cell>
          <cell r="F389">
            <v>4.4405200615367686E-3</v>
          </cell>
          <cell r="G389">
            <v>0.10916707694706329</v>
          </cell>
          <cell r="H389">
            <v>6.4513811176928434E-2</v>
          </cell>
          <cell r="I389">
            <v>0.16821559945529102</v>
          </cell>
          <cell r="J389">
            <v>0.11666253522007784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0.13025491823944099</v>
          </cell>
          <cell r="F390">
            <v>1.9437923842153401E-3</v>
          </cell>
          <cell r="G390">
            <v>2.004805068881E-3</v>
          </cell>
          <cell r="H390">
            <v>1.29865579253806E-3</v>
          </cell>
          <cell r="I390">
            <v>1.17583873198739E-2</v>
          </cell>
          <cell r="J390">
            <v>1.77701990621707E-2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0.13025491823944099</v>
          </cell>
          <cell r="F391">
            <v>0.13188297841670416</v>
          </cell>
          <cell r="G391">
            <v>0.13297780649342072</v>
          </cell>
          <cell r="H391">
            <v>0.13209235970004757</v>
          </cell>
          <cell r="I391">
            <v>0.11572560680967015</v>
          </cell>
          <cell r="J391">
            <v>6.9404765234752697E-2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3.1450008908499009E-4</v>
          </cell>
          <cell r="G392">
            <v>3.8231560452826976</v>
          </cell>
          <cell r="H392">
            <v>4.9055450182844673</v>
          </cell>
          <cell r="I392">
            <v>6.5933910640519624</v>
          </cell>
          <cell r="J392">
            <v>8.8617459519657373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3.1450008908499009E-4</v>
          </cell>
          <cell r="G393">
            <v>3.8231560452826976</v>
          </cell>
          <cell r="H393">
            <v>4.9055450182844673</v>
          </cell>
          <cell r="I393">
            <v>6.5933910640519624</v>
          </cell>
          <cell r="J393">
            <v>8.8617459519657373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3.1450008908498998E-4</v>
          </cell>
          <cell r="G394">
            <v>3.8231560452826998</v>
          </cell>
          <cell r="H394">
            <v>4.90554501828447</v>
          </cell>
          <cell r="I394">
            <v>6.5933910640519597</v>
          </cell>
          <cell r="J394">
            <v>8.8617459519657409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1.07218384099455E-4</v>
          </cell>
          <cell r="G395">
            <v>1.21969291631796</v>
          </cell>
          <cell r="H395">
            <v>0.19431124364830801</v>
          </cell>
          <cell r="I395">
            <v>0.26127070801076901</v>
          </cell>
          <cell r="J395">
            <v>2.0632073512850702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1.07218384099455E-4</v>
          </cell>
          <cell r="G396">
            <v>1.2198001347020599</v>
          </cell>
          <cell r="H396">
            <v>1.41411137835036</v>
          </cell>
          <cell r="I396">
            <v>1.9006688827534599</v>
          </cell>
          <cell r="J396">
            <v>2.55456921806634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8.3705331819174287</v>
          </cell>
          <cell r="F397">
            <v>1.8570179229852015E-2</v>
          </cell>
          <cell r="G397">
            <v>0.37987729578209833</v>
          </cell>
          <cell r="H397">
            <v>6.9232212565955117E-2</v>
          </cell>
          <cell r="I397">
            <v>0.33288808036746137</v>
          </cell>
          <cell r="J397">
            <v>7.1530230641021486E-2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8.3705331819174074</v>
          </cell>
          <cell r="F398">
            <v>1.8582559349338522E-2</v>
          </cell>
          <cell r="G398">
            <v>0.38027300129853714</v>
          </cell>
          <cell r="H398">
            <v>6.9232212565955117E-2</v>
          </cell>
          <cell r="I398">
            <v>0.33288808036746043</v>
          </cell>
          <cell r="J398">
            <v>7.1530230641021375E-2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11.160721995849256</v>
          </cell>
          <cell r="F399">
            <v>2.4461822613350236E-2</v>
          </cell>
          <cell r="G399">
            <v>0.49068592701195901</v>
          </cell>
          <cell r="H399">
            <v>8.6551352333058745E-2</v>
          </cell>
          <cell r="I399">
            <v>0.3916441223527562</v>
          </cell>
          <cell r="J399">
            <v>7.9489120671718164E-2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11.160721995849256</v>
          </cell>
          <cell r="F400">
            <v>2.4461822613350236E-2</v>
          </cell>
          <cell r="G400">
            <v>0.49068592701195901</v>
          </cell>
          <cell r="H400">
            <v>8.6551352333058745E-2</v>
          </cell>
          <cell r="I400">
            <v>0.3916441223527562</v>
          </cell>
          <cell r="J400">
            <v>7.9489120671718164E-2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0.57843536973041598</v>
          </cell>
          <cell r="F401">
            <v>1.02789404637443E-3</v>
          </cell>
          <cell r="G401">
            <v>1.1573503016491799E-3</v>
          </cell>
          <cell r="H401">
            <v>9.5736008557375098E-4</v>
          </cell>
          <cell r="I401">
            <v>3.1568658701247601E-2</v>
          </cell>
          <cell r="J401">
            <v>3.2176429181948502E-3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0.57908816309998012</v>
          </cell>
          <cell r="F402">
            <v>0.27147123201543394</v>
          </cell>
          <cell r="G402">
            <v>0.25591029668240495</v>
          </cell>
          <cell r="H402">
            <v>0.17924693833737521</v>
          </cell>
          <cell r="I402">
            <v>0.12567212795932448</v>
          </cell>
          <cell r="J402">
            <v>6.510393486548044E-2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46.969982829139283</v>
          </cell>
          <cell r="F403">
            <v>0.13947640258094923</v>
          </cell>
          <cell r="G403">
            <v>0.22100421843240084</v>
          </cell>
          <cell r="H403">
            <v>8.9193931019115866E-2</v>
          </cell>
          <cell r="I403">
            <v>0.41255359695297478</v>
          </cell>
          <cell r="J403">
            <v>3.7746141827394837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62.396005928111933</v>
          </cell>
          <cell r="F404">
            <v>58.388000465562854</v>
          </cell>
          <cell r="G404">
            <v>61.990874542574353</v>
          </cell>
          <cell r="H404">
            <v>63.754922378930637</v>
          </cell>
          <cell r="I404">
            <v>67.257172746409296</v>
          </cell>
          <cell r="J404">
            <v>69.569208737422059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109.36594441074655</v>
          </cell>
          <cell r="F405">
            <v>58.52747686814385</v>
          </cell>
          <cell r="G405">
            <v>62.211878761006702</v>
          </cell>
          <cell r="H405">
            <v>63.844116309949762</v>
          </cell>
          <cell r="I405">
            <v>67.669726343362257</v>
          </cell>
          <cell r="J405">
            <v>73.343822920161514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1.5539617735726999E-6</v>
          </cell>
          <cell r="F406">
            <v>1.7014659980120499E-6</v>
          </cell>
          <cell r="G406">
            <v>1.7237420725582801E-6</v>
          </cell>
          <cell r="H406">
            <v>2.35861877487718E-6</v>
          </cell>
          <cell r="I406">
            <v>3.8020371672520402E-6</v>
          </cell>
          <cell r="J406">
            <v>6.4541405915240696E-6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4.3683893641997456</v>
          </cell>
          <cell r="G407">
            <v>4.3683921143767916</v>
          </cell>
          <cell r="H407">
            <v>4.3683951358057742</v>
          </cell>
          <cell r="I407">
            <v>4.3684016858987986</v>
          </cell>
          <cell r="J407">
            <v>4.3684084331285202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0.3787056521677642</v>
          </cell>
          <cell r="F408">
            <v>3.2148417417423664E-2</v>
          </cell>
          <cell r="G408">
            <v>0.30077595023121811</v>
          </cell>
          <cell r="H408">
            <v>3.5359804437705818E-2</v>
          </cell>
          <cell r="I408">
            <v>0.44839618561037142</v>
          </cell>
          <cell r="J408">
            <v>6.131835776374113E-3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0.99038524078852141</v>
          </cell>
          <cell r="F409">
            <v>8.40740504998337E-2</v>
          </cell>
          <cell r="G409">
            <v>0.78658467384368669</v>
          </cell>
          <cell r="H409">
            <v>9.2472420814988951E-2</v>
          </cell>
          <cell r="I409">
            <v>1.1726388600549733</v>
          </cell>
          <cell r="J409">
            <v>1.6035883322833802E-2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1.5738976013239245</v>
          </cell>
          <cell r="F410">
            <v>0.15265904156252183</v>
          </cell>
          <cell r="G410">
            <v>1.1853616049022913</v>
          </cell>
          <cell r="H410">
            <v>0.14433130643105313</v>
          </cell>
          <cell r="I410">
            <v>1.4829357278058435</v>
          </cell>
          <cell r="J410">
            <v>2.4233679665506668E-2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5.4821497441391603E-6</v>
          </cell>
          <cell r="G411">
            <v>5.4030556893957197E-3</v>
          </cell>
          <cell r="H411">
            <v>1.3084154312615099E-4</v>
          </cell>
          <cell r="I411">
            <v>1.45832316980432E-2</v>
          </cell>
          <cell r="J411">
            <v>3.7026019330578697E-5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2.83212106974286E-2</v>
          </cell>
          <cell r="F412">
            <v>5.8612120446461455E-3</v>
          </cell>
          <cell r="G412">
            <v>1.1252159839692563E-2</v>
          </cell>
          <cell r="H412">
            <v>5.672403191405509E-3</v>
          </cell>
          <cell r="I412">
            <v>2.1820499785063723E-2</v>
          </cell>
          <cell r="J412">
            <v>1.1040785110047E-3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4.5035677457587971E-2</v>
          </cell>
          <cell r="J413">
            <v>4.3932521383951165E-2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4.5035677457587971E-2</v>
          </cell>
          <cell r="J414">
            <v>4.3932521383951165E-2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7.7396695166762099E-3</v>
          </cell>
          <cell r="J415">
            <v>3.4578237102260399E-3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7.7463122432090701E-3</v>
          </cell>
          <cell r="J416">
            <v>6.1088249624671699E-3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125.71657456622687</v>
          </cell>
          <cell r="F417">
            <v>140.0965844112271</v>
          </cell>
          <cell r="G417">
            <v>124.0690176197992</v>
          </cell>
          <cell r="H417">
            <v>127.26770034656931</v>
          </cell>
          <cell r="I417">
            <v>108.35022881789469</v>
          </cell>
          <cell r="J417">
            <v>65.184897212572849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127.04050051176561</v>
          </cell>
          <cell r="F418">
            <v>143.72786474914804</v>
          </cell>
          <cell r="G418">
            <v>127.00856028522342</v>
          </cell>
          <cell r="H418">
            <v>129.81337113045868</v>
          </cell>
          <cell r="I418">
            <v>109.72639712110424</v>
          </cell>
          <cell r="J418">
            <v>65.543643583551145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3.03257768673872E-6</v>
          </cell>
          <cell r="F419">
            <v>3.32048262153963E-6</v>
          </cell>
          <cell r="G419">
            <v>3.4056988096103699E-6</v>
          </cell>
          <cell r="H419">
            <v>4.9259787259651302E-6</v>
          </cell>
          <cell r="I419">
            <v>8.7096863231560703E-6</v>
          </cell>
          <cell r="J419">
            <v>2.5806339300593E-5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15.305612205574558</v>
          </cell>
          <cell r="I420">
            <v>15.305623868703044</v>
          </cell>
          <cell r="J420">
            <v>15.305641697087921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12.240044286724123</v>
          </cell>
          <cell r="F421">
            <v>12.206812389094527</v>
          </cell>
          <cell r="G421">
            <v>12.203469998598251</v>
          </cell>
          <cell r="H421">
            <v>12.210359257560324</v>
          </cell>
          <cell r="I421">
            <v>12.224974492342266</v>
          </cell>
          <cell r="J421">
            <v>12.240210509172957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12.240044286724123</v>
          </cell>
          <cell r="F422">
            <v>12.206812389094527</v>
          </cell>
          <cell r="G422">
            <v>12.203469998598251</v>
          </cell>
          <cell r="H422">
            <v>12.210359257560324</v>
          </cell>
          <cell r="I422">
            <v>12.224974492342266</v>
          </cell>
          <cell r="J422">
            <v>12.240210509172957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1.6100668259749006E-4</v>
          </cell>
          <cell r="F424">
            <v>2.1685511295358833E-4</v>
          </cell>
          <cell r="G424">
            <v>2.2378144629698336E-4</v>
          </cell>
          <cell r="H424">
            <v>2.0184356312820773E-2</v>
          </cell>
          <cell r="I424">
            <v>5.1732007460105159E-2</v>
          </cell>
          <cell r="J424">
            <v>2.0371395587249538E-2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1.6100668259748962E-4</v>
          </cell>
          <cell r="F425">
            <v>2.1699968302889023E-4</v>
          </cell>
          <cell r="G425">
            <v>2.2401455197020929E-4</v>
          </cell>
          <cell r="H425">
            <v>2.0184356312820773E-2</v>
          </cell>
          <cell r="I425">
            <v>5.1732007460104971E-2</v>
          </cell>
          <cell r="J425">
            <v>2.0371395587249513E-2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1.2598256734391888E-4</v>
          </cell>
          <cell r="F426">
            <v>1.5598742529377566E-4</v>
          </cell>
          <cell r="G426">
            <v>1.6459471545093835E-4</v>
          </cell>
          <cell r="H426">
            <v>2.5241532018075625E-2</v>
          </cell>
          <cell r="I426">
            <v>6.0872271873726749E-2</v>
          </cell>
          <cell r="J426">
            <v>2.2645970611534737E-2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1.2598256734391888E-4</v>
          </cell>
          <cell r="F427">
            <v>1.5598742529377566E-4</v>
          </cell>
          <cell r="G427">
            <v>1.6459471545093835E-4</v>
          </cell>
          <cell r="H427">
            <v>2.5241532018075625E-2</v>
          </cell>
          <cell r="I427">
            <v>6.0872271873726749E-2</v>
          </cell>
          <cell r="J427">
            <v>2.2645970611534737E-2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5.4375305786155501E-2</v>
          </cell>
          <cell r="F428">
            <v>1.4064847707741699E-3</v>
          </cell>
          <cell r="G428">
            <v>2.07101745739755E-3</v>
          </cell>
          <cell r="H428">
            <v>1.64958732550559E-3</v>
          </cell>
          <cell r="I428">
            <v>5.2799051120093702E-3</v>
          </cell>
          <cell r="J428">
            <v>1.00397454204014E-2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5.4375305786155501E-2</v>
          </cell>
          <cell r="F429">
            <v>5.5587047609803424E-2</v>
          </cell>
          <cell r="G429">
            <v>5.7162603245090399E-2</v>
          </cell>
          <cell r="H429">
            <v>5.802325627128737E-2</v>
          </cell>
          <cell r="I429">
            <v>7.5421640441182894E-2</v>
          </cell>
          <cell r="J429">
            <v>4.2782956778227667E-2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0.18410770645251845</v>
          </cell>
          <cell r="F430">
            <v>1.833102387849963</v>
          </cell>
          <cell r="G430">
            <v>2.0101274506801565E-2</v>
          </cell>
          <cell r="H430">
            <v>9.1512559076983805E-3</v>
          </cell>
          <cell r="I430">
            <v>3.4688946151391767E-3</v>
          </cell>
          <cell r="J430">
            <v>9.6821641226334522E-5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15.879991092688099</v>
          </cell>
          <cell r="F431">
            <v>158.11206468182399</v>
          </cell>
          <cell r="G431">
            <v>1.73381150778722</v>
          </cell>
          <cell r="H431">
            <v>0.78933068637536297</v>
          </cell>
          <cell r="I431">
            <v>0.29920537630558502</v>
          </cell>
          <cell r="J431">
            <v>8.3512354256076397E-3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0.21546799311652851</v>
          </cell>
          <cell r="F432">
            <v>2.1453468749229825</v>
          </cell>
          <cell r="G432">
            <v>2.3525257907560708E-2</v>
          </cell>
          <cell r="H432">
            <v>1.0710050018661647E-2</v>
          </cell>
          <cell r="I432">
            <v>4.0597744410527182E-3</v>
          </cell>
          <cell r="J432">
            <v>1.1331391350892313E-4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5.9283765432473698E-2</v>
          </cell>
          <cell r="F433">
            <v>0.13392931953849199</v>
          </cell>
          <cell r="G433">
            <v>4.4421565958909702E-4</v>
          </cell>
          <cell r="H433">
            <v>3.3140443483055301E-4</v>
          </cell>
          <cell r="I433">
            <v>1.8650734778110499E-3</v>
          </cell>
          <cell r="J433">
            <v>6.6037577843750103E-3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9.8828140346437526E-2</v>
          </cell>
          <cell r="F434">
            <v>0.23266569882687516</v>
          </cell>
          <cell r="G434">
            <v>6.7134622048449388E-2</v>
          </cell>
          <cell r="H434">
            <v>4.4086837287684921E-2</v>
          </cell>
          <cell r="I434">
            <v>2.2789080666692108E-2</v>
          </cell>
          <cell r="J434">
            <v>8.9672712970855738E-3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1.5082938992170609</v>
          </cell>
          <cell r="I435">
            <v>4.0019626377217561</v>
          </cell>
          <cell r="J435">
            <v>19.712780156769192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1.9508574439401388E-3</v>
          </cell>
          <cell r="I436">
            <v>7.2594123326654748E-3</v>
          </cell>
          <cell r="J436">
            <v>1.0904733535579641E-2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2.0983489831354458E-3</v>
          </cell>
          <cell r="I437">
            <v>7.653423647063156E-3</v>
          </cell>
          <cell r="J437">
            <v>1.2047720950576815E-2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2.3018217506401771E-3</v>
          </cell>
          <cell r="I438">
            <v>3.1470397825241491E-3</v>
          </cell>
          <cell r="J438">
            <v>5.7296985534100592E-3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3.7419518843893264E-3</v>
          </cell>
          <cell r="I439">
            <v>5.0236602372502248E-3</v>
          </cell>
          <cell r="J439">
            <v>4.5788491577608819E-3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0.22653935540447059</v>
          </cell>
          <cell r="I440">
            <v>0.78629664895388007</v>
          </cell>
          <cell r="J440">
            <v>4.6701206242511812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0.15995741479509115</v>
          </cell>
          <cell r="I441">
            <v>0.48984335683393027</v>
          </cell>
          <cell r="J441">
            <v>3.0724581557990969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0.23007534078581804</v>
          </cell>
          <cell r="I442">
            <v>0.6071883423357517</v>
          </cell>
          <cell r="J442">
            <v>2.7477227002680369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0.147878410483053</v>
          </cell>
          <cell r="I443">
            <v>0.47602229006611579</v>
          </cell>
          <cell r="J443">
            <v>2.8288156040682111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1.9960788173391981E-2</v>
          </cell>
          <cell r="I444">
            <v>4.4230816815824019E-2</v>
          </cell>
          <cell r="J444">
            <v>4.2747059462941259E-2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2.0869865844337341E-2</v>
          </cell>
          <cell r="I445">
            <v>4.3513108289724947E-2</v>
          </cell>
          <cell r="J445">
            <v>3.829113480069516E-2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0.14009183828060556</v>
          </cell>
          <cell r="I446">
            <v>0.47096330081503013</v>
          </cell>
          <cell r="J446">
            <v>5.3298314407675775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6.4288511974086249E-2</v>
          </cell>
          <cell r="I447">
            <v>8.5533704058911905E-2</v>
          </cell>
          <cell r="J447">
            <v>4.8515402409832077E-2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7.9894659269354688E-3</v>
          </cell>
          <cell r="I448">
            <v>0.11549079143997264</v>
          </cell>
          <cell r="J448">
            <v>0.15768529850375457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9.5368737192746009E-2</v>
          </cell>
          <cell r="I449">
            <v>0.12040622674706271</v>
          </cell>
          <cell r="J449">
            <v>8.4952695612955334E-2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0.12644474797170654</v>
          </cell>
          <cell r="I450">
            <v>0.24624047941713373</v>
          </cell>
          <cell r="J450">
            <v>0.14467470934261673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0.12752532571677963</v>
          </cell>
          <cell r="I451">
            <v>0.28618208879302387</v>
          </cell>
          <cell r="J451">
            <v>0.23064827028757187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1.221010256990851E-2</v>
          </cell>
          <cell r="I452">
            <v>1.3444675817262719E-2</v>
          </cell>
          <cell r="J452">
            <v>9.334267794613443E-3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1.0819378582234576E-2</v>
          </cell>
          <cell r="I453">
            <v>1.1005449247415254E-2</v>
          </cell>
          <cell r="J453">
            <v>8.7964990193561687E-3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5.5953447869629795E-3</v>
          </cell>
          <cell r="I454">
            <v>5.4650758289102987E-3</v>
          </cell>
          <cell r="J454">
            <v>4.0003042037266134E-3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6.4435659474647994E-3</v>
          </cell>
          <cell r="I455">
            <v>7.3452600740968668E-3</v>
          </cell>
          <cell r="J455">
            <v>5.421534758321479E-3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5.3831724908205224E-2</v>
          </cell>
          <cell r="I456">
            <v>5.0979606664586126E-2</v>
          </cell>
          <cell r="J456">
            <v>2.5527725311829848E-2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4.3674614852814056E-2</v>
          </cell>
          <cell r="I457">
            <v>0.1197298613075258</v>
          </cell>
          <cell r="J457">
            <v>0.23102637229631065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0.158575522611935</v>
          </cell>
          <cell r="I458">
            <v>0.81111331949568599</v>
          </cell>
          <cell r="J458">
            <v>4.2515765853121996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0.158575522611935</v>
          </cell>
          <cell r="I459">
            <v>1.4285470483282461</v>
          </cell>
          <cell r="J459">
            <v>5.0555220839093797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1.1840073033556928</v>
          </cell>
          <cell r="F460">
            <v>1.0241280396508758E-2</v>
          </cell>
          <cell r="G460">
            <v>2.7629770029496754E-2</v>
          </cell>
          <cell r="H460">
            <v>9.300830792877815E-3</v>
          </cell>
          <cell r="I460">
            <v>1.5086455319208171E-2</v>
          </cell>
          <cell r="J460">
            <v>9.4217437112125088E-3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1.1840073033556928</v>
          </cell>
          <cell r="F461">
            <v>1.0241280396508758E-2</v>
          </cell>
          <cell r="G461">
            <v>2.7629770029496754E-2</v>
          </cell>
          <cell r="H461">
            <v>9.300830792877815E-3</v>
          </cell>
          <cell r="I461">
            <v>1.5086455319208171E-2</v>
          </cell>
          <cell r="J461">
            <v>9.4217437112125088E-3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151.59154092910103</v>
          </cell>
          <cell r="F462">
            <v>105.42083848922836</v>
          </cell>
          <cell r="G462">
            <v>99.604207604607481</v>
          </cell>
          <cell r="H462">
            <v>129.8187775432275</v>
          </cell>
          <cell r="I462">
            <v>124.56771405656687</v>
          </cell>
          <cell r="J462">
            <v>98.02356038158635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28.348149821720689</v>
          </cell>
          <cell r="F463">
            <v>69.910200041669256</v>
          </cell>
          <cell r="G463">
            <v>70.473683225188751</v>
          </cell>
          <cell r="H463">
            <v>43.188196144084003</v>
          </cell>
          <cell r="I463">
            <v>30.035661661438063</v>
          </cell>
          <cell r="J463">
            <v>25.582810639884389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0.75530066164271736</v>
          </cell>
          <cell r="F464">
            <v>8.3294426538652433E-2</v>
          </cell>
          <cell r="G464">
            <v>0.14395332524807497</v>
          </cell>
          <cell r="H464">
            <v>5.0647693067681382E-2</v>
          </cell>
          <cell r="I464">
            <v>0.95063235616419683</v>
          </cell>
          <cell r="J464">
            <v>2.305546298051421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184.48022382867154</v>
          </cell>
          <cell r="F465">
            <v>183.68095537432487</v>
          </cell>
          <cell r="G465">
            <v>177.65807388474744</v>
          </cell>
          <cell r="H465">
            <v>179.63411718932531</v>
          </cell>
          <cell r="I465">
            <v>159.72492757847127</v>
          </cell>
          <cell r="J465">
            <v>127.91008095436153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4.0246173051782199E-6</v>
          </cell>
          <cell r="F466">
            <v>4.3948636952060198E-6</v>
          </cell>
          <cell r="G466">
            <v>4.5304703262797201E-6</v>
          </cell>
          <cell r="H466">
            <v>6.34084909172331E-6</v>
          </cell>
          <cell r="I466">
            <v>1.1114262779796299E-5</v>
          </cell>
          <cell r="J466">
            <v>3.2558811665083203E-5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13.914194172477091</v>
          </cell>
          <cell r="I467">
            <v>13.914209458041519</v>
          </cell>
          <cell r="J467">
            <v>13.914232098880522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0.9018179421032847</v>
          </cell>
          <cell r="F468">
            <v>7.8004336506256192E-3</v>
          </cell>
          <cell r="G468">
            <v>2.1044652577875467E-2</v>
          </cell>
          <cell r="H468">
            <v>7.0841252935786763E-3</v>
          </cell>
          <cell r="I468">
            <v>1.1490837979665951E-2</v>
          </cell>
          <cell r="J468">
            <v>7.176220535624259E-3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1.1840073033556928</v>
          </cell>
          <cell r="F469">
            <v>1.0241280396508758E-2</v>
          </cell>
          <cell r="G469">
            <v>2.7629770029496754E-2</v>
          </cell>
          <cell r="H469">
            <v>9.300830792877815E-3</v>
          </cell>
          <cell r="I469">
            <v>1.5086455319208171E-2</v>
          </cell>
          <cell r="J469">
            <v>9.4217437112125088E-3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1.6146113231729699E-3</v>
          </cell>
          <cell r="F470">
            <v>1.0206016724097001E-3</v>
          </cell>
          <cell r="G470">
            <v>8.1711470748625499E-4</v>
          </cell>
          <cell r="H470">
            <v>8.4825391271957905E-4</v>
          </cell>
          <cell r="I470">
            <v>1.56772703164067E-3</v>
          </cell>
          <cell r="J470">
            <v>8.7005285166242695E-4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0.11591271917877628</v>
          </cell>
          <cell r="F471">
            <v>5.8424031891810065E-2</v>
          </cell>
          <cell r="G471">
            <v>5.3106223143318004E-2</v>
          </cell>
          <cell r="H471">
            <v>2.3433715974733503E-2</v>
          </cell>
          <cell r="I471">
            <v>1.3862840388467241E-2</v>
          </cell>
          <cell r="J471">
            <v>1.0993599761294898E-2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1.60520839319497E-2</v>
          </cell>
          <cell r="J472">
            <v>2.4901386578303028E-2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2.0466407013235877E-2</v>
          </cell>
          <cell r="J473">
            <v>3.2994337216251529E-2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2.2633438344049099</v>
          </cell>
          <cell r="J474">
            <v>3.51109550754073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4.0130209829874267E-2</v>
          </cell>
          <cell r="J475">
            <v>6.2253466445757577E-2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2.9998384669387198E-3</v>
          </cell>
          <cell r="J476">
            <v>4.58990361454243E-4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2.9998384669387198E-3</v>
          </cell>
          <cell r="J477">
            <v>3.4561437016172934E-3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249.69960425163666</v>
          </cell>
          <cell r="F478">
            <v>120.20012826304463</v>
          </cell>
          <cell r="G478">
            <v>116.75523524927658</v>
          </cell>
          <cell r="H478">
            <v>147.23377658334451</v>
          </cell>
          <cell r="I478">
            <v>144.71985540283518</v>
          </cell>
          <cell r="J478">
            <v>137.67444417789989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4.3098919088041034</v>
          </cell>
          <cell r="F479">
            <v>7.6949630117558246E-2</v>
          </cell>
          <cell r="G479">
            <v>0.13839790746560138</v>
          </cell>
          <cell r="H479">
            <v>5.7471021192408198E-2</v>
          </cell>
          <cell r="I479">
            <v>8.6076139210727931E-2</v>
          </cell>
          <cell r="J479">
            <v>0.6177554140204855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262.03202723744755</v>
          </cell>
          <cell r="F480">
            <v>125.96531511502042</v>
          </cell>
          <cell r="G480">
            <v>122.1561072422607</v>
          </cell>
          <cell r="H480">
            <v>153.36738582284448</v>
          </cell>
          <cell r="I480">
            <v>149.70023460763426</v>
          </cell>
          <cell r="J480">
            <v>141.95023706088182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5.9392717402362901E-5</v>
          </cell>
          <cell r="F481">
            <v>5.84225250844835E-5</v>
          </cell>
          <cell r="G481">
            <v>7.5206188801038806E-5</v>
          </cell>
          <cell r="H481">
            <v>7.1382703113255703E-5</v>
          </cell>
          <cell r="I481">
            <v>7.2334034708852995E-5</v>
          </cell>
          <cell r="J481">
            <v>1.16082430111815E-4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12.64932027318547</v>
          </cell>
          <cell r="I482">
            <v>12.649528192535403</v>
          </cell>
          <cell r="J482">
            <v>12.649628370233389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2267.7926510186198</v>
          </cell>
          <cell r="F483">
            <v>2042.09409713225</v>
          </cell>
          <cell r="G483">
            <v>1940.91202075764</v>
          </cell>
          <cell r="H483">
            <v>1359.85608327818</v>
          </cell>
          <cell r="I483">
            <v>461.37820239935797</v>
          </cell>
          <cell r="J483">
            <v>2.57438093491478E-3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30.25668752878498</v>
          </cell>
          <cell r="F484">
            <v>27.24543752867088</v>
          </cell>
          <cell r="G484">
            <v>25.903920962230121</v>
          </cell>
          <cell r="H484">
            <v>18.149949788919493</v>
          </cell>
          <cell r="I484">
            <v>6.1755555352088516</v>
          </cell>
          <cell r="J484">
            <v>0.84774176004132606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30.770592279764095</v>
          </cell>
          <cell r="F485">
            <v>27.708196704643761</v>
          </cell>
          <cell r="G485">
            <v>26.335305573373642</v>
          </cell>
          <cell r="H485">
            <v>18.451235865375633</v>
          </cell>
          <cell r="I485">
            <v>6.2602198425964399</v>
          </cell>
          <cell r="J485">
            <v>3.4930541857731081E-5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8.597640532357476E-3</v>
          </cell>
          <cell r="H486">
            <v>6.9963453949592183E-3</v>
          </cell>
          <cell r="I486">
            <v>2.0237859965078819E-2</v>
          </cell>
          <cell r="J486">
            <v>0.86211429142157725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9.2754122160555603</v>
          </cell>
          <cell r="F487">
            <v>9.2735180605510195</v>
          </cell>
          <cell r="G487">
            <v>4.6440158403956104</v>
          </cell>
          <cell r="H487">
            <v>2.25827606497218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0.10005838420771912</v>
          </cell>
          <cell r="F488">
            <v>0.10003795103075548</v>
          </cell>
          <cell r="G488">
            <v>5.0097258256694754E-2</v>
          </cell>
          <cell r="H488">
            <v>2.4361122599484104E-2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0.10005838420771912</v>
          </cell>
          <cell r="F489">
            <v>0.10003795103075548</v>
          </cell>
          <cell r="G489">
            <v>5.0097258256694754E-2</v>
          </cell>
          <cell r="H489">
            <v>2.4361122599484104E-2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54.392444080825506</v>
          </cell>
          <cell r="F490">
            <v>43.425272995236647</v>
          </cell>
          <cell r="G490">
            <v>53.240172259085305</v>
          </cell>
          <cell r="H490">
            <v>52.147425305020398</v>
          </cell>
          <cell r="I490">
            <v>49.95826582157936</v>
          </cell>
          <cell r="J490">
            <v>47.775062394966596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54.392444080825506</v>
          </cell>
          <cell r="F491">
            <v>43.425272995236647</v>
          </cell>
          <cell r="G491">
            <v>53.240172259085305</v>
          </cell>
          <cell r="H491">
            <v>52.147425305020398</v>
          </cell>
          <cell r="I491">
            <v>49.95826582157936</v>
          </cell>
          <cell r="J491">
            <v>47.775062394966596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3.8125251261837025</v>
          </cell>
          <cell r="G493">
            <v>4.2097948130473606</v>
          </cell>
          <cell r="H493">
            <v>13.453599327561061</v>
          </cell>
          <cell r="I493">
            <v>15.490571938346401</v>
          </cell>
          <cell r="J493">
            <v>19.658443516606091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1.2708417087279029</v>
          </cell>
          <cell r="G494">
            <v>1.4032649376824529</v>
          </cell>
          <cell r="H494">
            <v>4.4845331091870229</v>
          </cell>
          <cell r="I494">
            <v>5.1635239794488008</v>
          </cell>
          <cell r="J494">
            <v>6.5528145055353662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0.23638975461154099</v>
          </cell>
          <cell r="G495">
            <v>2.47142469525976E-2</v>
          </cell>
          <cell r="H495">
            <v>0.568406444245252</v>
          </cell>
          <cell r="I495">
            <v>0.16192448835721501</v>
          </cell>
          <cell r="J495">
            <v>0.84084589997816295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0.23638975461154099</v>
          </cell>
          <cell r="G496">
            <v>0.2610889161907734</v>
          </cell>
          <cell r="H496">
            <v>0.82947257646853723</v>
          </cell>
          <cell r="I496">
            <v>0.95737902111217987</v>
          </cell>
          <cell r="J496">
            <v>1.2142065222060228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7.1200443465045513</v>
          </cell>
          <cell r="F497">
            <v>7.6289501375967257</v>
          </cell>
          <cell r="G497">
            <v>7.311197610222778</v>
          </cell>
          <cell r="H497">
            <v>8.3793358504197553</v>
          </cell>
          <cell r="I497">
            <v>10.306730621580567</v>
          </cell>
          <cell r="J497">
            <v>12.574290924641044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7.7403839007719668</v>
          </cell>
          <cell r="F498">
            <v>8.2914488498090755</v>
          </cell>
          <cell r="G498">
            <v>7.9429714011766359</v>
          </cell>
          <cell r="H498">
            <v>9.097434462006321</v>
          </cell>
          <cell r="I498">
            <v>11.175334912439927</v>
          </cell>
          <cell r="J498">
            <v>13.616144649127357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0.79614095354574199</v>
          </cell>
          <cell r="F499">
            <v>4.2373389070204997E-6</v>
          </cell>
          <cell r="G499">
            <v>4.8511961957520502E-6</v>
          </cell>
          <cell r="H499">
            <v>5.6024086243958904E-6</v>
          </cell>
          <cell r="I499">
            <v>1.0581670966960201E-5</v>
          </cell>
          <cell r="J499">
            <v>1.0175483792738701E-5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0.79614095354574199</v>
          </cell>
          <cell r="F500">
            <v>0.79614519088464897</v>
          </cell>
          <cell r="G500">
            <v>0.79615004208084506</v>
          </cell>
          <cell r="H500">
            <v>0.79615564448946896</v>
          </cell>
          <cell r="I500">
            <v>0.79617450403900503</v>
          </cell>
          <cell r="J500">
            <v>0.79618467952279703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7.9498206799174881E-2</v>
          </cell>
          <cell r="I501">
            <v>1.8562029237776525</v>
          </cell>
          <cell r="J501">
            <v>9.3018180327750457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8.010385498533433E-2</v>
          </cell>
          <cell r="I502">
            <v>1.870344197891791</v>
          </cell>
          <cell r="J502">
            <v>9.3726828918248284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9.0156582344643101E-3</v>
          </cell>
          <cell r="I503">
            <v>1.7015310921585001E-3</v>
          </cell>
          <cell r="J503">
            <v>0.32262656360424102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9.0156582344643101E-3</v>
          </cell>
          <cell r="I504">
            <v>0.10000105744489</v>
          </cell>
          <cell r="J504">
            <v>0.42262762104913099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1.2875840837603045</v>
          </cell>
          <cell r="G505">
            <v>2.1009122230481223</v>
          </cell>
          <cell r="H505">
            <v>2.6958593500875674</v>
          </cell>
          <cell r="I505">
            <v>3.6306646048312907</v>
          </cell>
          <cell r="J505">
            <v>10.87911009707328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1.2875840837603045</v>
          </cell>
          <cell r="G506">
            <v>2.1009122230481223</v>
          </cell>
          <cell r="H506">
            <v>2.6958593500875674</v>
          </cell>
          <cell r="I506">
            <v>3.6306646048312907</v>
          </cell>
          <cell r="J506">
            <v>10.87911009707328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1.2875840837603001</v>
          </cell>
          <cell r="G507">
            <v>2.1009122230481201</v>
          </cell>
          <cell r="H507">
            <v>2.69585935008757</v>
          </cell>
          <cell r="I507">
            <v>3.6306646048312898</v>
          </cell>
          <cell r="J507">
            <v>10.879110097073299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5.1492594843860905E-7</v>
          </cell>
          <cell r="G508">
            <v>0.18715256607713601</v>
          </cell>
          <cell r="H508">
            <v>0.118547152044562</v>
          </cell>
          <cell r="I508">
            <v>0.36927202500484402</v>
          </cell>
          <cell r="J508">
            <v>2.5657753227941398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0.43894583240236146</v>
          </cell>
          <cell r="G509">
            <v>0.67030108100308505</v>
          </cell>
          <cell r="H509">
            <v>0.77712344530712896</v>
          </cell>
          <cell r="I509">
            <v>1.04660124752579</v>
          </cell>
          <cell r="J509">
            <v>3.1361164650083801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1.4500443394225602</v>
          </cell>
          <cell r="F510">
            <v>3.7872904388020987</v>
          </cell>
          <cell r="G510">
            <v>3.7724012269571028</v>
          </cell>
          <cell r="H510">
            <v>1.0010554647864753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1.4500443394225602</v>
          </cell>
          <cell r="F511">
            <v>3.7872904388020987</v>
          </cell>
          <cell r="G511">
            <v>3.7724012269571028</v>
          </cell>
          <cell r="H511">
            <v>1.0010554647864753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77.316271315123714</v>
          </cell>
          <cell r="J513">
            <v>1660.9971202754436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-77.3162713151237</v>
          </cell>
          <cell r="J514">
            <v>-1660.99712027544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0.55040458808639336</v>
          </cell>
          <cell r="J515">
            <v>12.313037392560634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0.26019125982265784</v>
          </cell>
          <cell r="J516">
            <v>5.820708585574101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0.79395625478021259</v>
          </cell>
          <cell r="J517">
            <v>16.677560974372401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1.39110187268651E-2</v>
          </cell>
          <cell r="J518">
            <v>0.238011192872983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1.39110187268651E-2</v>
          </cell>
          <cell r="J519">
            <v>0.24810688551433199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4.073515815800367E-4</v>
          </cell>
          <cell r="G520">
            <v>4.3356216687142436E-4</v>
          </cell>
          <cell r="H520">
            <v>2.566533517467948E-4</v>
          </cell>
          <cell r="I520">
            <v>1.2976462965859261E-4</v>
          </cell>
          <cell r="J520">
            <v>1.1084988386062062E-4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1.0183789539500892E-2</v>
          </cell>
          <cell r="G521">
            <v>1.0839054171785595E-2</v>
          </cell>
          <cell r="H521">
            <v>6.4163337936698553E-3</v>
          </cell>
          <cell r="I521">
            <v>3.2441157414648137E-3</v>
          </cell>
          <cell r="J521">
            <v>2.7712470965155118E-3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1.2220547447401072E-3</v>
          </cell>
          <cell r="G522">
            <v>1.3006865006142711E-3</v>
          </cell>
          <cell r="H522">
            <v>7.699600552403844E-4</v>
          </cell>
          <cell r="I522">
            <v>3.8929388897577751E-4</v>
          </cell>
          <cell r="J522">
            <v>3.3254965158186162E-4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1.3748115878326209E-2</v>
          </cell>
          <cell r="G523">
            <v>1.463272313191057E-2</v>
          </cell>
          <cell r="H523">
            <v>8.6620506214543126E-3</v>
          </cell>
          <cell r="I523">
            <v>4.379556250977492E-3</v>
          </cell>
          <cell r="J523">
            <v>3.7411835802959449E-3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5.1549439537102601E-5</v>
          </cell>
          <cell r="F524">
            <v>1.23831507039892E-3</v>
          </cell>
          <cell r="G524">
            <v>3.7185290460358901E-5</v>
          </cell>
          <cell r="H524">
            <v>2.4250243810844401E-5</v>
          </cell>
          <cell r="I524">
            <v>1.84543747033196E-4</v>
          </cell>
          <cell r="J524">
            <v>2.7934891593181998E-4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5.1549439537102601E-5</v>
          </cell>
          <cell r="F525">
            <v>1.2873188500194452E-3</v>
          </cell>
          <cell r="G525">
            <v>1.3162780077000608E-3</v>
          </cell>
          <cell r="H525">
            <v>1.3200786542068598E-3</v>
          </cell>
          <cell r="I525">
            <v>1.1374625301325437E-3</v>
          </cell>
          <cell r="J525">
            <v>6.8741973858611684E-4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4514.4939637072102</v>
          </cell>
          <cell r="F526">
            <v>3846.53336079983</v>
          </cell>
          <cell r="G526">
            <v>3327.29631078792</v>
          </cell>
          <cell r="H526">
            <v>3156.4925698412599</v>
          </cell>
          <cell r="I526">
            <v>1816.5008304692601</v>
          </cell>
          <cell r="J526">
            <v>2.60014110238021E-3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60.231976300444458</v>
          </cell>
          <cell r="F527">
            <v>51.320105440191902</v>
          </cell>
          <cell r="G527">
            <v>44.400922651222338</v>
          </cell>
          <cell r="H527">
            <v>42.120820620339224</v>
          </cell>
          <cell r="I527">
            <v>24.258742227137638</v>
          </cell>
          <cell r="J527">
            <v>7.0332610754223882E-2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61.255006291821147</v>
          </cell>
          <cell r="F528">
            <v>52.191768803254135</v>
          </cell>
          <cell r="G528">
            <v>45.146489969985403</v>
          </cell>
          <cell r="H528">
            <v>42.828935818741641</v>
          </cell>
          <cell r="I528">
            <v>24.647229721428239</v>
          </cell>
          <cell r="J528">
            <v>3.5280069231753178E-5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8.5746384217718855E-3</v>
          </cell>
          <cell r="H529">
            <v>7.2996228238365038E-3</v>
          </cell>
          <cell r="I529">
            <v>2.3543122327668156E-2</v>
          </cell>
          <cell r="J529">
            <v>7.1491695659462909E-2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71.694151734339613</v>
          </cell>
          <cell r="F530">
            <v>35.13471278103431</v>
          </cell>
          <cell r="G530">
            <v>54.711981217099584</v>
          </cell>
          <cell r="H530">
            <v>30.693197119173028</v>
          </cell>
          <cell r="I530">
            <v>14.711604730880858</v>
          </cell>
          <cell r="J530">
            <v>21.755073680741852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71.694151734339613</v>
          </cell>
          <cell r="F531">
            <v>35.13471278103431</v>
          </cell>
          <cell r="G531">
            <v>54.711981217099584</v>
          </cell>
          <cell r="H531">
            <v>30.693197119173028</v>
          </cell>
          <cell r="I531">
            <v>14.711604730880858</v>
          </cell>
          <cell r="J531">
            <v>21.755073680741852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5.9556606032126098E-5</v>
          </cell>
          <cell r="F532">
            <v>5.9139940425132201E-5</v>
          </cell>
          <cell r="G532">
            <v>7.5207760443449801E-5</v>
          </cell>
          <cell r="H532">
            <v>4.23775065040131E-5</v>
          </cell>
          <cell r="I532">
            <v>4.0423141148356501E-5</v>
          </cell>
          <cell r="J532">
            <v>5.19723434420119E-5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3.7499505931279269</v>
          </cell>
          <cell r="F533">
            <v>3.7499131927712996</v>
          </cell>
          <cell r="G533">
            <v>3.7498977602754047</v>
          </cell>
          <cell r="H533">
            <v>3.7499378806268595</v>
          </cell>
          <cell r="I533">
            <v>2.3999967902176147</v>
          </cell>
          <cell r="J533">
            <v>2.3999985243277298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16.891618932441652</v>
          </cell>
          <cell r="J534">
            <v>2854.6833870520818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-16.891618932441698</v>
          </cell>
          <cell r="J535">
            <v>-2854.68338705208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3.7437626910820122E-2</v>
          </cell>
          <cell r="J536">
            <v>6.3269584768879179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0.17633360517862398</v>
          </cell>
          <cell r="J537">
            <v>23.827250148732574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4.9799497573543598E-3</v>
          </cell>
          <cell r="J538">
            <v>0.37968963437106201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4.9799497573543598E-3</v>
          </cell>
          <cell r="J539">
            <v>0.38466455839422586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3.9644346311145245E-2</v>
          </cell>
          <cell r="F540">
            <v>1.7379735601073161E-3</v>
          </cell>
          <cell r="G540">
            <v>5.8166223111845099E-2</v>
          </cell>
          <cell r="H540">
            <v>9.4679854834796781E-3</v>
          </cell>
          <cell r="I540">
            <v>1.5973849067654117E-2</v>
          </cell>
          <cell r="J540">
            <v>1.0481645025137815E-4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25.919047275488101</v>
          </cell>
          <cell r="F541">
            <v>2.8368962922980101</v>
          </cell>
          <cell r="G541">
            <v>14.671086974892599</v>
          </cell>
          <cell r="H541">
            <v>2.72294498498337</v>
          </cell>
          <cell r="I541">
            <v>4.0300249812594702</v>
          </cell>
          <cell r="J541">
            <v>3.8068086941754398E-2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0.35168313806632368</v>
          </cell>
          <cell r="F542">
            <v>3.8492487005400366E-2</v>
          </cell>
          <cell r="G542">
            <v>0.19906495216950626</v>
          </cell>
          <cell r="H542">
            <v>3.6946336295568025E-2</v>
          </cell>
          <cell r="I542">
            <v>5.4681478714511109E-2</v>
          </cell>
          <cell r="J542">
            <v>5.1652763828703447E-4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5.7817198193829201E-4</v>
          </cell>
          <cell r="G543">
            <v>2.5272488078270602E-3</v>
          </cell>
          <cell r="H543">
            <v>1.46448010435625E-3</v>
          </cell>
          <cell r="I543">
            <v>5.8268754041025195E-4</v>
          </cell>
          <cell r="J543">
            <v>6.4740002816227797E-4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8.147424663425118E-2</v>
          </cell>
          <cell r="F544">
            <v>6.0999893819077201E-2</v>
          </cell>
          <cell r="G544">
            <v>2.7979766298277732E-2</v>
          </cell>
          <cell r="H544">
            <v>1.144035851246988E-2</v>
          </cell>
          <cell r="I544">
            <v>1.9147949736519124E-2</v>
          </cell>
          <cell r="J544">
            <v>1.0491175633437263E-2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8.5744285503677684</v>
          </cell>
          <cell r="F545">
            <v>9.4890586223796483</v>
          </cell>
          <cell r="G545">
            <v>8.6224401703447615</v>
          </cell>
          <cell r="H545">
            <v>6.7590971531905932</v>
          </cell>
          <cell r="I545">
            <v>3.3211212705648605</v>
          </cell>
          <cell r="J545">
            <v>0.55411676606032512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8.5744285503677684</v>
          </cell>
          <cell r="F546">
            <v>9.4890586223796483</v>
          </cell>
          <cell r="G546">
            <v>8.6224401703447615</v>
          </cell>
          <cell r="H546">
            <v>6.7590971531905932</v>
          </cell>
          <cell r="I546">
            <v>3.3211212705648605</v>
          </cell>
          <cell r="J546">
            <v>0.55411676606032512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3.5438147656808715E-2</v>
          </cell>
          <cell r="I547">
            <v>5.4376608335013017E-2</v>
          </cell>
          <cell r="J547">
            <v>1.1340707712411892E-2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5.6636128319067579E-2</v>
          </cell>
          <cell r="I548">
            <v>8.3157160010762149E-2</v>
          </cell>
          <cell r="J548">
            <v>1.6654918654003932E-2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0.11770825421992531</v>
          </cell>
          <cell r="I549">
            <v>0.17620867779856356</v>
          </cell>
          <cell r="J549">
            <v>3.4978576541248557E-2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2.9258502195555398E-3</v>
          </cell>
          <cell r="I550">
            <v>9.0967901656072105E-4</v>
          </cell>
          <cell r="J550">
            <v>7.6762047806706003E-5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2.9258502195555398E-3</v>
          </cell>
          <cell r="I551">
            <v>4.7590381789318582E-3</v>
          </cell>
          <cell r="J551">
            <v>1.516439841609968E-3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32.820844186203487</v>
          </cell>
          <cell r="F552">
            <v>32.819636714186657</v>
          </cell>
          <cell r="G552">
            <v>31.672714127025596</v>
          </cell>
          <cell r="H552">
            <v>32.820587296378164</v>
          </cell>
          <cell r="I552">
            <v>32.820638921745832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98.945632615663811</v>
          </cell>
          <cell r="F553">
            <v>98.941992426462832</v>
          </cell>
          <cell r="G553">
            <v>95.484342760170989</v>
          </cell>
          <cell r="H553">
            <v>98.944858164947874</v>
          </cell>
          <cell r="I553">
            <v>98.945013800940245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1.2199998585814056</v>
          </cell>
          <cell r="F554">
            <v>1.2199958802688939</v>
          </cell>
          <cell r="G554">
            <v>1.219994575000217</v>
          </cell>
          <cell r="H554">
            <v>1.2199939245109588</v>
          </cell>
          <cell r="I554">
            <v>1.2199953057369219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3.1801860999913147E-2</v>
          </cell>
          <cell r="I555">
            <v>6.5356949534126185E-2</v>
          </cell>
          <cell r="J555">
            <v>5.9398318163440468E-2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3.1801860999913147E-2</v>
          </cell>
          <cell r="I556">
            <v>6.5356949534126185E-2</v>
          </cell>
          <cell r="J556">
            <v>5.9398318163440468E-2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2.3910581657713799E-3</v>
          </cell>
          <cell r="I557">
            <v>3.9701924381908803E-3</v>
          </cell>
          <cell r="J557">
            <v>2.0392981944593498E-3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2.3910581657713799E-3</v>
          </cell>
          <cell r="I558">
            <v>4.3338722704298303E-3</v>
          </cell>
          <cell r="J558">
            <v>3.3991734582034501E-3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5.9165021932010885E-3</v>
          </cell>
          <cell r="G559">
            <v>0.12044217089347983</v>
          </cell>
          <cell r="H559">
            <v>5.5405210618118067E-2</v>
          </cell>
          <cell r="I559">
            <v>5.069083784236824E-2</v>
          </cell>
          <cell r="J559">
            <v>3.0794956371989562E-2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2.2663037768441701</v>
          </cell>
          <cell r="G560">
            <v>19.5244356883994</v>
          </cell>
          <cell r="H560">
            <v>8.2706350629652405</v>
          </cell>
          <cell r="I560">
            <v>7.8277971663722399</v>
          </cell>
          <cell r="J560">
            <v>4.4194076578785504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4.0182691078797426E-2</v>
          </cell>
          <cell r="G561">
            <v>0.34617793773757843</v>
          </cell>
          <cell r="H561">
            <v>0.14664246565541222</v>
          </cell>
          <cell r="I561">
            <v>0.13879072990021701</v>
          </cell>
          <cell r="J561">
            <v>7.8358291806357241E-2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0.250010805174396</v>
          </cell>
          <cell r="G562">
            <v>8.7313199272762765E-2</v>
          </cell>
          <cell r="H562">
            <v>7.5154556629682776E-2</v>
          </cell>
          <cell r="I562">
            <v>7.572282169491773E-2</v>
          </cell>
          <cell r="J562">
            <v>3.1955968263296802E-2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0.250010805174396</v>
          </cell>
          <cell r="G563">
            <v>5.1013903336864703E-5</v>
          </cell>
          <cell r="H563">
            <v>2.6584643268736802E-3</v>
          </cell>
          <cell r="I563">
            <v>1.81192429839741E-4</v>
          </cell>
          <cell r="J563">
            <v>1.68185125065963E-2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0.250010805174396</v>
          </cell>
          <cell r="G564">
            <v>8.7313199272763015E-2</v>
          </cell>
          <cell r="H564">
            <v>7.5154556629683011E-2</v>
          </cell>
          <cell r="I564">
            <v>7.5722821694917009E-2</v>
          </cell>
          <cell r="J564">
            <v>3.1955968263296795E-2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2.7750981053932009E-2</v>
          </cell>
          <cell r="I565">
            <v>5.6503083898781142E-2</v>
          </cell>
          <cell r="J565">
            <v>6.7815882649484599E-2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2.7962398795490843E-2</v>
          </cell>
          <cell r="I566">
            <v>5.6933546316155631E-2</v>
          </cell>
          <cell r="J566">
            <v>6.8332530357315485E-2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3.14554785989384E-3</v>
          </cell>
          <cell r="I567">
            <v>1.5439422708658101E-4</v>
          </cell>
          <cell r="J567">
            <v>3.15476047008683E-4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3.14554785989384E-3</v>
          </cell>
          <cell r="I568">
            <v>5.3593483960244397E-3</v>
          </cell>
          <cell r="J568">
            <v>5.6748244430331199E-3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13.723188732813274</v>
          </cell>
          <cell r="F569">
            <v>12.637536186788877</v>
          </cell>
          <cell r="G569">
            <v>10.663888775247671</v>
          </cell>
          <cell r="H569">
            <v>10.188074188755365</v>
          </cell>
          <cell r="I569">
            <v>8.8077004328218127</v>
          </cell>
          <cell r="J569">
            <v>3.522869848688122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13.723188732813274</v>
          </cell>
          <cell r="F570">
            <v>12.637536186788877</v>
          </cell>
          <cell r="G570">
            <v>10.663888775247671</v>
          </cell>
          <cell r="H570">
            <v>10.188074188755365</v>
          </cell>
          <cell r="I570">
            <v>8.8077004328218127</v>
          </cell>
          <cell r="J570">
            <v>3.522869848688122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1.7784773496789099</v>
          </cell>
          <cell r="I571">
            <v>5.7379118461393803</v>
          </cell>
          <cell r="J571">
            <v>2.0972130733248799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1.8919971805094738E-2</v>
          </cell>
          <cell r="I572">
            <v>6.2058975640869173E-2</v>
          </cell>
          <cell r="J572">
            <v>2.3054469954989859E-2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5.6759915415284237E-3</v>
          </cell>
          <cell r="I573">
            <v>1.8312484615338482E-2</v>
          </cell>
          <cell r="J573">
            <v>6.6932332127389877E-3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3.1533286341824555E-2</v>
          </cell>
          <cell r="I574">
            <v>0.10173602564076922</v>
          </cell>
          <cell r="J574">
            <v>3.7184628959661084E-2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1.34822062969239E-3</v>
          </cell>
          <cell r="I575">
            <v>7.0114668277508906E-5</v>
          </cell>
          <cell r="J575">
            <v>8.5637687293773496E-4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1.34822062969239E-3</v>
          </cell>
          <cell r="I576">
            <v>3.6906778756466644E-3</v>
          </cell>
          <cell r="J576">
            <v>2.047763360592674E-3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1.8443464957649295E-3</v>
          </cell>
          <cell r="F577">
            <v>1.1209595754634169E-3</v>
          </cell>
          <cell r="G577">
            <v>1.6489814542092758E-2</v>
          </cell>
          <cell r="H577">
            <v>4.1580768487306631E-3</v>
          </cell>
          <cell r="I577">
            <v>3.2933623725144045E-3</v>
          </cell>
          <cell r="J577">
            <v>3.6461668422515975E-5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9.4852105496481959E-3</v>
          </cell>
          <cell r="F578">
            <v>5.7649349595261419E-3</v>
          </cell>
          <cell r="G578">
            <v>8.4804760502191268E-2</v>
          </cell>
          <cell r="H578">
            <v>2.1384395222043381E-2</v>
          </cell>
          <cell r="I578">
            <v>1.6937292201502648E-2</v>
          </cell>
          <cell r="J578">
            <v>1.8751715188722505E-4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19.020936966290101</v>
          </cell>
          <cell r="F579">
            <v>3.2075241416587899</v>
          </cell>
          <cell r="G579">
            <v>12.734592277821401</v>
          </cell>
          <cell r="H579">
            <v>3.4281124356642301</v>
          </cell>
          <cell r="I579">
            <v>2.6646100649300002</v>
          </cell>
          <cell r="J579">
            <v>4.6031564655094802E-2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0.25808598326038085</v>
          </cell>
          <cell r="F580">
            <v>4.3521358774203489E-2</v>
          </cell>
          <cell r="G580">
            <v>0.17278958314547319</v>
          </cell>
          <cell r="H580">
            <v>4.6514415680654453E-2</v>
          </cell>
          <cell r="I580">
            <v>3.6154817705970142E-2</v>
          </cell>
          <cell r="J580">
            <v>6.2458025312204547E-4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1.91316239395772E-4</v>
          </cell>
          <cell r="G581">
            <v>2.9421772517120899E-4</v>
          </cell>
          <cell r="H581">
            <v>3.7241885184646003E-4</v>
          </cell>
          <cell r="I581">
            <v>1.51729741977955E-3</v>
          </cell>
          <cell r="J581">
            <v>2.62751752571885E-4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1.0722514028191134E-2</v>
          </cell>
          <cell r="F582">
            <v>1.0157755522364991E-2</v>
          </cell>
          <cell r="G582">
            <v>9.9890347276852098E-3</v>
          </cell>
          <cell r="H582">
            <v>7.9439978648967995E-3</v>
          </cell>
          <cell r="I582">
            <v>3.323078996621532E-3</v>
          </cell>
          <cell r="J582">
            <v>2.4618956908021138E-3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4.1918466269707959E-2</v>
          </cell>
          <cell r="J583">
            <v>4.6866050650268755E-2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5.0900994756073771E-2</v>
          </cell>
          <cell r="J584">
            <v>5.9140492487243804E-2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9.9805872070733201E-2</v>
          </cell>
          <cell r="J585">
            <v>0.11158583488159231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4.3865635148779098E-3</v>
          </cell>
          <cell r="J586">
            <v>8.9404775270390097E-4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4.3865635148779098E-3</v>
          </cell>
          <cell r="J587">
            <v>5.2776801345670058E-3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4.8498372737751145</v>
          </cell>
          <cell r="G588">
            <v>9.5944985483358156</v>
          </cell>
          <cell r="H588">
            <v>12.307749869766909</v>
          </cell>
          <cell r="I588">
            <v>39.09922104728313</v>
          </cell>
          <cell r="J588">
            <v>62.59922262864567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4.8498372737751145</v>
          </cell>
          <cell r="G589">
            <v>9.5944985483358156</v>
          </cell>
          <cell r="H589">
            <v>12.307749869766909</v>
          </cell>
          <cell r="I589">
            <v>39.09922104728313</v>
          </cell>
          <cell r="J589">
            <v>62.59922262864567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4.8498372737751199</v>
          </cell>
          <cell r="G590">
            <v>9.5944985483358192</v>
          </cell>
          <cell r="H590">
            <v>12.3077498697669</v>
          </cell>
          <cell r="I590">
            <v>39.099221047283102</v>
          </cell>
          <cell r="J590">
            <v>62.599222628645698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5.2760436813541399E-7</v>
          </cell>
          <cell r="G591">
            <v>1.26794676543069</v>
          </cell>
          <cell r="H591">
            <v>0.55684944665787495</v>
          </cell>
          <cell r="I591">
            <v>3.7923529175151298</v>
          </cell>
          <cell r="J591">
            <v>10.003877372238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1.6529275421914182</v>
          </cell>
          <cell r="G592">
            <v>3.0611682930350597</v>
          </cell>
          <cell r="H592">
            <v>3.5491018428888301</v>
          </cell>
          <cell r="I592">
            <v>11.274807583781337</v>
          </cell>
          <cell r="J592">
            <v>18.051369274203001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2.7691065531705328E-4</v>
          </cell>
          <cell r="J593">
            <v>3.2901268371706062E-4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0.40357573127475471</v>
          </cell>
          <cell r="J594">
            <v>0.5241495082247688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-0.40357573127475499</v>
          </cell>
          <cell r="J595">
            <v>-0.52414950822476902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6.3112329178197021E-3</v>
          </cell>
          <cell r="J596">
            <v>8.2253170929265061E-3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7.5835668688527084E-4</v>
          </cell>
          <cell r="J597">
            <v>9.8703805115118071E-4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9.4496369233173175E-3</v>
          </cell>
          <cell r="J598">
            <v>1.2315542956409098E-2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5.4457865628878296E-4</v>
          </cell>
          <cell r="J599">
            <v>4.6253387801785199E-6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5.4457865628878296E-4</v>
          </cell>
          <cell r="J600">
            <v>5.4920399506896197E-4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0.54564248088296596</v>
          </cell>
          <cell r="G601">
            <v>11.979318278580999</v>
          </cell>
          <cell r="H601">
            <v>8.4965604697090704</v>
          </cell>
          <cell r="I601">
            <v>10.1249776311774</v>
          </cell>
          <cell r="J601">
            <v>4.8393392489750999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4.7400347629222486E-3</v>
          </cell>
          <cell r="G602">
            <v>8.6999697538390888E-2</v>
          </cell>
          <cell r="H602">
            <v>8.5388934414337259E-2</v>
          </cell>
          <cell r="I602">
            <v>0.1036867975517274</v>
          </cell>
          <cell r="J602">
            <v>5.0492512738718062E-2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1.9890465590415279E-3</v>
          </cell>
          <cell r="G603">
            <v>3.7075406617262323E-2</v>
          </cell>
          <cell r="H603">
            <v>3.7357658806272495E-2</v>
          </cell>
          <cell r="I603">
            <v>4.6173027034753629E-2</v>
          </cell>
          <cell r="J603">
            <v>2.3242585228933701E-2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9.6745120723930062E-3</v>
          </cell>
          <cell r="G604">
            <v>0.21239926025852776</v>
          </cell>
          <cell r="H604">
            <v>0.15064823527852977</v>
          </cell>
          <cell r="I604">
            <v>0.17952087998541499</v>
          </cell>
          <cell r="J604">
            <v>8.5803887393175488E-2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5.7117485580851198E-4</v>
          </cell>
          <cell r="G605">
            <v>2.71808010667907E-3</v>
          </cell>
          <cell r="H605">
            <v>3.7923195317403502E-5</v>
          </cell>
          <cell r="I605">
            <v>2.3552794018047199E-5</v>
          </cell>
          <cell r="J605">
            <v>1.1986267213730899E-3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5.7117485580851198E-4</v>
          </cell>
          <cell r="G606">
            <v>3.2889360925554664E-3</v>
          </cell>
          <cell r="H606">
            <v>3.3260484046961549E-3</v>
          </cell>
          <cell r="I606">
            <v>4.1282352614395862E-3</v>
          </cell>
          <cell r="J606">
            <v>2.0732911601632955E-3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20.224844247723215</v>
          </cell>
          <cell r="F607">
            <v>20.221825272575714</v>
          </cell>
          <cell r="G607">
            <v>6.6954841557532516</v>
          </cell>
          <cell r="H607">
            <v>5.2677206127748715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60.97222841956777</v>
          </cell>
          <cell r="F608">
            <v>60.963127056905513</v>
          </cell>
          <cell r="G608">
            <v>20.185005349059317</v>
          </cell>
          <cell r="H608">
            <v>15.880699031278425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0.72999973018993525</v>
          </cell>
          <cell r="F609">
            <v>0.72993457139497164</v>
          </cell>
          <cell r="G609">
            <v>0.25993799960161701</v>
          </cell>
          <cell r="H609">
            <v>0.19015511855200939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5.8982287313413324E-2</v>
          </cell>
          <cell r="I610">
            <v>9.877678401317555E-2</v>
          </cell>
          <cell r="J610">
            <v>2.9925158543158241E-2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2.2172970971523848E-2</v>
          </cell>
          <cell r="I611">
            <v>3.7132753990138205E-2</v>
          </cell>
          <cell r="J611">
            <v>1.1249642933816875E-2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9.5447097469999034E-2</v>
          </cell>
          <cell r="I612">
            <v>0.1543660474922765</v>
          </cell>
          <cell r="J612">
            <v>4.2893376960840598E-2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1.7379736080756799E-3</v>
          </cell>
          <cell r="I613">
            <v>3.7902131954100097E-4</v>
          </cell>
          <cell r="J613">
            <v>3.63057762310659E-4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1.7379736080756799E-3</v>
          </cell>
          <cell r="I614">
            <v>2.9684717288271517E-3</v>
          </cell>
          <cell r="J614">
            <v>1.2298857546795214E-3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1.610066914052124E-4</v>
          </cell>
          <cell r="F615">
            <v>4.0444412031113638E-3</v>
          </cell>
          <cell r="G615">
            <v>8.0823837894191564E-2</v>
          </cell>
          <cell r="H615">
            <v>4.5595734083298797E-2</v>
          </cell>
          <cell r="I615">
            <v>0.13074712492175355</v>
          </cell>
          <cell r="J615">
            <v>7.4518131925008071E-2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1.6100669140521202E-4</v>
          </cell>
          <cell r="F616">
            <v>4.047137497246763E-3</v>
          </cell>
          <cell r="G616">
            <v>8.0908029391997968E-2</v>
          </cell>
          <cell r="H616">
            <v>4.5595734083298797E-2</v>
          </cell>
          <cell r="I616">
            <v>0.13074712492175322</v>
          </cell>
          <cell r="J616">
            <v>7.4518131925007974E-2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1.2598258102726513E-4</v>
          </cell>
          <cell r="F617">
            <v>5.3362675464033961E-3</v>
          </cell>
          <cell r="G617">
            <v>0.10440854390595249</v>
          </cell>
          <cell r="H617">
            <v>5.7005754230225775E-2</v>
          </cell>
          <cell r="I617">
            <v>0.15383123359245565</v>
          </cell>
          <cell r="J617">
            <v>8.2809010986799256E-2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1.2598258102726513E-4</v>
          </cell>
          <cell r="F618">
            <v>5.3362675464033961E-3</v>
          </cell>
          <cell r="G618">
            <v>0.10440854390595249</v>
          </cell>
          <cell r="H618">
            <v>5.7005754230225775E-2</v>
          </cell>
          <cell r="I618">
            <v>0.15383123359245565</v>
          </cell>
          <cell r="J618">
            <v>8.2809010986799256E-2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0.11322209854875501</v>
          </cell>
          <cell r="F619">
            <v>3.4594749769229802E-3</v>
          </cell>
          <cell r="G619">
            <v>2.7773774107007002E-3</v>
          </cell>
          <cell r="H619">
            <v>1.4611893429782501E-3</v>
          </cell>
          <cell r="I619">
            <v>1.0683100431576701E-2</v>
          </cell>
          <cell r="J619">
            <v>1.6358251516377698E-2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0.11322209854875501</v>
          </cell>
          <cell r="F620">
            <v>0.11639866694549736</v>
          </cell>
          <cell r="G620">
            <v>0.11837799022146382</v>
          </cell>
          <cell r="H620">
            <v>0.11783328691524399</v>
          </cell>
          <cell r="I620">
            <v>0.115324791516364</v>
          </cell>
          <cell r="J620">
            <v>6.7443640970992494E-2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0.38612520471046241</v>
          </cell>
          <cell r="F621">
            <v>0.23724020468472987</v>
          </cell>
          <cell r="G621">
            <v>0.5660756385773793</v>
          </cell>
          <cell r="H621">
            <v>3.808263301910652E-3</v>
          </cell>
          <cell r="I621">
            <v>3.373972167843387E-3</v>
          </cell>
          <cell r="J621">
            <v>8.8793395537059908E-4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0.15058882983708013</v>
          </cell>
          <cell r="F622">
            <v>9.25236798270445E-2</v>
          </cell>
          <cell r="G622">
            <v>0.22076949904517751</v>
          </cell>
          <cell r="H622">
            <v>1.4852226877451523E-3</v>
          </cell>
          <cell r="I622">
            <v>1.3158491454589186E-3</v>
          </cell>
          <cell r="J622">
            <v>3.4629424259453325E-4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1.1002637708224614</v>
          </cell>
          <cell r="F623">
            <v>0.67601596324913771</v>
          </cell>
          <cell r="G623">
            <v>1.6130325321262409</v>
          </cell>
          <cell r="H623">
            <v>1.0851646278794404E-2</v>
          </cell>
          <cell r="I623">
            <v>9.6141336922697229E-3</v>
          </cell>
          <cell r="J623">
            <v>2.5301678058285218E-3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2.6835701727377141E-2</v>
          </cell>
          <cell r="F624">
            <v>1.6488194225588709E-2</v>
          </cell>
          <cell r="G624">
            <v>3.9342256881127843E-2</v>
          </cell>
          <cell r="H624">
            <v>2.6467429948279014E-4</v>
          </cell>
          <cell r="I624">
            <v>2.344910656651153E-4</v>
          </cell>
          <cell r="J624">
            <v>6.1711409898256605E-5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3.00566194207697E-5</v>
          </cell>
          <cell r="F625">
            <v>1.8652162101584401E-5</v>
          </cell>
          <cell r="G625">
            <v>1.91123845258368E-5</v>
          </cell>
          <cell r="H625">
            <v>2.0472116113423699E-5</v>
          </cell>
          <cell r="I625">
            <v>1.0138048066712901E-4</v>
          </cell>
          <cell r="J625">
            <v>3.7653133396404898E-5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3.0317278484907471E-2</v>
          </cell>
          <cell r="F626">
            <v>2.9627494877191254E-2</v>
          </cell>
          <cell r="G626">
            <v>2.9577364788239489E-2</v>
          </cell>
          <cell r="H626">
            <v>1.4960076006398162E-3</v>
          </cell>
          <cell r="I626">
            <v>9.6872619636271119E-4</v>
          </cell>
          <cell r="J626">
            <v>7.9418760554027408E-4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5.5996615988011401E-2</v>
          </cell>
          <cell r="F627">
            <v>5.5967686652876374E-2</v>
          </cell>
          <cell r="G627">
            <v>5.8259213853015232E-2</v>
          </cell>
          <cell r="H627">
            <v>7.2026723790104982E-2</v>
          </cell>
          <cell r="I627">
            <v>0.13312323118924183</v>
          </cell>
          <cell r="J627">
            <v>0.16813538213626408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5.5996615988011464E-2</v>
          </cell>
          <cell r="F628">
            <v>5.5967686652876436E-2</v>
          </cell>
          <cell r="G628">
            <v>5.8259213853015281E-2</v>
          </cell>
          <cell r="H628">
            <v>7.2026723790105066E-2</v>
          </cell>
          <cell r="I628">
            <v>0.13312323118924188</v>
          </cell>
          <cell r="J628">
            <v>0.16813538213626425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6.1939468505011051E-2</v>
          </cell>
          <cell r="F629">
            <v>6.1907476571493494E-2</v>
          </cell>
          <cell r="G629">
            <v>6.4441595831865151E-2</v>
          </cell>
          <cell r="H629">
            <v>7.9666600404936241E-2</v>
          </cell>
          <cell r="I629">
            <v>0.14723107711829594</v>
          </cell>
          <cell r="J629">
            <v>0.18594978229551037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6.1939468505011051E-2</v>
          </cell>
          <cell r="F630">
            <v>6.1907476571493494E-2</v>
          </cell>
          <cell r="G630">
            <v>6.4441595831865151E-2</v>
          </cell>
          <cell r="H630">
            <v>7.9666600404936241E-2</v>
          </cell>
          <cell r="I630">
            <v>0.14723107711829594</v>
          </cell>
          <cell r="J630">
            <v>0.18594978229551037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2.3205372389713302E-2</v>
          </cell>
          <cell r="F631">
            <v>7.7431935792317101E-5</v>
          </cell>
          <cell r="G631">
            <v>8.4041211711941802E-4</v>
          </cell>
          <cell r="H631">
            <v>1.2077024570454099E-2</v>
          </cell>
          <cell r="I631">
            <v>2.73381097541818E-2</v>
          </cell>
          <cell r="J631">
            <v>7.52489182612011E-2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2.3207567272451921E-2</v>
          </cell>
          <cell r="F632">
            <v>2.3279066638334567E-2</v>
          </cell>
          <cell r="G632">
            <v>2.4106596668127415E-2</v>
          </cell>
          <cell r="H632">
            <v>2.9914425171566651E-2</v>
          </cell>
          <cell r="I632">
            <v>5.562488083574163E-2</v>
          </cell>
          <cell r="J632">
            <v>9.3552517056236364E-2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6.2295987816785949</v>
          </cell>
          <cell r="F633">
            <v>2.4286511964251325E-2</v>
          </cell>
          <cell r="G633">
            <v>2.652005114146069E-2</v>
          </cell>
          <cell r="H633">
            <v>4.8083964758795306E-3</v>
          </cell>
          <cell r="I633">
            <v>5.0218032865999556E-3</v>
          </cell>
          <cell r="J633">
            <v>3.9854710708262008E-3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6.2295987816785949</v>
          </cell>
          <cell r="F634">
            <v>2.4286511964251325E-2</v>
          </cell>
          <cell r="G634">
            <v>2.652005114146069E-2</v>
          </cell>
          <cell r="H634">
            <v>4.8083964758795306E-3</v>
          </cell>
          <cell r="I634">
            <v>5.0218032865999556E-3</v>
          </cell>
          <cell r="J634">
            <v>3.9854710708262008E-3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3.7919174747437502E-5</v>
          </cell>
          <cell r="F635">
            <v>3.2224378512975102E-5</v>
          </cell>
          <cell r="G635">
            <v>3.5331844642315201E-5</v>
          </cell>
          <cell r="H635">
            <v>3.74517943101203E-5</v>
          </cell>
          <cell r="I635">
            <v>2.7703888252151501E-5</v>
          </cell>
          <cell r="J635">
            <v>3.4819662125320202E-5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0.25973315740027092</v>
          </cell>
          <cell r="F636">
            <v>1.5405714648550006E-2</v>
          </cell>
          <cell r="G636">
            <v>1.4816677731569916E-2</v>
          </cell>
          <cell r="H636">
            <v>1.4326625863353204E-2</v>
          </cell>
          <cell r="I636">
            <v>1.4272175924992858E-2</v>
          </cell>
          <cell r="J636">
            <v>1.4246402042050521E-2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46.398519678284828</v>
          </cell>
          <cell r="F637">
            <v>18.542007056220246</v>
          </cell>
          <cell r="G637">
            <v>15.937503007972863</v>
          </cell>
          <cell r="H637">
            <v>9.2290594883659036</v>
          </cell>
          <cell r="I637">
            <v>10.072455281627928</v>
          </cell>
          <cell r="J637">
            <v>7.3196567641520467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46.398519678284828</v>
          </cell>
          <cell r="F638">
            <v>18.542007056220246</v>
          </cell>
          <cell r="G638">
            <v>15.937503007972863</v>
          </cell>
          <cell r="H638">
            <v>9.2290594883659036</v>
          </cell>
          <cell r="I638">
            <v>10.072455281627928</v>
          </cell>
          <cell r="J638">
            <v>7.3196567641520467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4.33282118564837E-5</v>
          </cell>
          <cell r="F639">
            <v>4.0017732584365803E-5</v>
          </cell>
          <cell r="G639">
            <v>5.29358291919174E-5</v>
          </cell>
          <cell r="H639">
            <v>5.6697828203397799E-5</v>
          </cell>
          <cell r="I639">
            <v>4.68210588193659E-5</v>
          </cell>
          <cell r="J639">
            <v>6.4899112768610506E-5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1.7531077386180203</v>
          </cell>
          <cell r="F640">
            <v>1.4541439285988202</v>
          </cell>
          <cell r="G640">
            <v>1.4538498143576901</v>
          </cell>
          <cell r="H640">
            <v>1.4537176169394193</v>
          </cell>
          <cell r="I640">
            <v>1.4536501056439066</v>
          </cell>
          <cell r="J640">
            <v>1.4534245631385549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1.6100669207910425E-4</v>
          </cell>
          <cell r="F641">
            <v>2.1685512767022201E-4</v>
          </cell>
          <cell r="G641">
            <v>2.2378145571006982E-4</v>
          </cell>
          <cell r="H641">
            <v>2.5075371259812636E-2</v>
          </cell>
          <cell r="I641">
            <v>6.3914473174859404E-2</v>
          </cell>
          <cell r="J641">
            <v>2.2371145823990482E-2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1.6100669207910387E-4</v>
          </cell>
          <cell r="F642">
            <v>2.1699969775533509E-4</v>
          </cell>
          <cell r="G642">
            <v>2.2401456139310103E-4</v>
          </cell>
          <cell r="H642">
            <v>2.5075371259812636E-2</v>
          </cell>
          <cell r="I642">
            <v>6.391447317485914E-2</v>
          </cell>
          <cell r="J642">
            <v>2.2371145823990468E-2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1.259825802155569E-4</v>
          </cell>
          <cell r="F643">
            <v>1.5598744403496061E-4</v>
          </cell>
          <cell r="G643">
            <v>1.6459472840852526E-4</v>
          </cell>
          <cell r="H643">
            <v>3.1355300700549107E-2</v>
          </cell>
          <cell r="I643">
            <v>7.5204584480216038E-2</v>
          </cell>
          <cell r="J643">
            <v>2.4867915319109601E-2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1.259825802155569E-4</v>
          </cell>
          <cell r="F644">
            <v>1.5598744403496061E-4</v>
          </cell>
          <cell r="G644">
            <v>1.6459472840852526E-4</v>
          </cell>
          <cell r="H644">
            <v>3.1355300700549107E-2</v>
          </cell>
          <cell r="I644">
            <v>7.5204584480216038E-2</v>
          </cell>
          <cell r="J644">
            <v>2.4867915319109601E-2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8.4383448469511402E-2</v>
          </cell>
          <cell r="F645">
            <v>2.2049773576477698E-3</v>
          </cell>
          <cell r="G645">
            <v>3.2326004135764599E-3</v>
          </cell>
          <cell r="H645">
            <v>2.5711884622342399E-3</v>
          </cell>
          <cell r="I645">
            <v>8.2689780058256106E-3</v>
          </cell>
          <cell r="J645">
            <v>1.5744579954926799E-2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8.4383448469511402E-2</v>
          </cell>
          <cell r="F646">
            <v>8.6280112949703405E-2</v>
          </cell>
          <cell r="G646">
            <v>8.8733209645015312E-2</v>
          </cell>
          <cell r="H646">
            <v>9.0056802588113924E-2</v>
          </cell>
          <cell r="I646">
            <v>0.11684094108257427</v>
          </cell>
          <cell r="J646">
            <v>6.648486599547597E-2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2.0739273081463399</v>
          </cell>
          <cell r="I647">
            <v>6.3901213284164697</v>
          </cell>
          <cell r="J647">
            <v>4.5890057022037896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1.5444139528749345E-2</v>
          </cell>
          <cell r="I648">
            <v>4.9852010363532727E-2</v>
          </cell>
          <cell r="J648">
            <v>3.6614407198434486E-2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1.7297436272199269E-2</v>
          </cell>
          <cell r="I649">
            <v>5.2843130985344725E-2</v>
          </cell>
          <cell r="J649">
            <v>3.6614407198434486E-2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3.6771760782736571E-2</v>
          </cell>
          <cell r="I650">
            <v>0.11330002355348358</v>
          </cell>
          <cell r="J650">
            <v>8.1365349329854411E-2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1.3795487331232201E-3</v>
          </cell>
          <cell r="I651">
            <v>3.9751447465876099E-5</v>
          </cell>
          <cell r="J651">
            <v>4.6300915765104902E-4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1.3795487331232201E-3</v>
          </cell>
          <cell r="I652">
            <v>4.4496774442293547E-3</v>
          </cell>
          <cell r="J652">
            <v>3.2703554041527225E-3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12.753402826213987</v>
          </cell>
          <cell r="F653">
            <v>1.8154441743692757E-2</v>
          </cell>
          <cell r="G653">
            <v>1.7389543828940764E-2</v>
          </cell>
          <cell r="H653">
            <v>8.3171585349133652E-3</v>
          </cell>
          <cell r="I653">
            <v>2.1690811095645898E-2</v>
          </cell>
          <cell r="J653">
            <v>1.9348721611072057E-2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12.753402826213987</v>
          </cell>
          <cell r="F654">
            <v>1.8154441743692757E-2</v>
          </cell>
          <cell r="G654">
            <v>1.7389543828940764E-2</v>
          </cell>
          <cell r="H654">
            <v>8.3171585349133652E-3</v>
          </cell>
          <cell r="I654">
            <v>2.1690811095645898E-2</v>
          </cell>
          <cell r="J654">
            <v>1.9348721611072057E-2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3.74366741246178E-5</v>
          </cell>
          <cell r="F655">
            <v>3.1834232175476599E-5</v>
          </cell>
          <cell r="G655">
            <v>3.6329939450260901E-5</v>
          </cell>
          <cell r="H655">
            <v>4.1297514285808602E-5</v>
          </cell>
          <cell r="I655">
            <v>3.8970974199972701E-5</v>
          </cell>
          <cell r="J655">
            <v>5.1264646798840502E-5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1.2998896504141775</v>
          </cell>
          <cell r="F656">
            <v>1.7651297785679976E-2</v>
          </cell>
          <cell r="G656">
            <v>1.7250820493690089E-2</v>
          </cell>
          <cell r="H656">
            <v>1.7020697352080782E-2</v>
          </cell>
          <cell r="I656">
            <v>1.6946579466306178E-2</v>
          </cell>
          <cell r="J656">
            <v>1.6965209395997105E-2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5.6000493886332152E-2</v>
          </cell>
          <cell r="F657">
            <v>5.597151491369895E-2</v>
          </cell>
          <cell r="G657">
            <v>5.8258014593364049E-2</v>
          </cell>
          <cell r="H657">
            <v>7.2012249806609169E-2</v>
          </cell>
          <cell r="I657">
            <v>0.13311764871653495</v>
          </cell>
          <cell r="J657">
            <v>0.16815616471183539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5.6000493886332207E-2</v>
          </cell>
          <cell r="F658">
            <v>5.5971514913699012E-2</v>
          </cell>
          <cell r="G658">
            <v>5.8258014593364098E-2</v>
          </cell>
          <cell r="H658">
            <v>7.2012249806609238E-2</v>
          </cell>
          <cell r="I658">
            <v>0.13311764871653503</v>
          </cell>
          <cell r="J658">
            <v>0.16815616471183556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6.1943756935928053E-2</v>
          </cell>
          <cell r="F659">
            <v>6.1911710110242074E-2</v>
          </cell>
          <cell r="G659">
            <v>6.4440269612899517E-2</v>
          </cell>
          <cell r="H659">
            <v>7.9650594136124575E-2</v>
          </cell>
          <cell r="I659">
            <v>0.14722490365824503</v>
          </cell>
          <cell r="J659">
            <v>0.18597276501420207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6.1943756935928053E-2</v>
          </cell>
          <cell r="F660">
            <v>6.1911710110242074E-2</v>
          </cell>
          <cell r="G660">
            <v>6.4440269612899517E-2</v>
          </cell>
          <cell r="H660">
            <v>7.9650594136124575E-2</v>
          </cell>
          <cell r="I660">
            <v>0.14722490365824503</v>
          </cell>
          <cell r="J660">
            <v>0.18597276501420207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2.3206933266059899E-2</v>
          </cell>
          <cell r="F661">
            <v>7.7427187284353799E-5</v>
          </cell>
          <cell r="G661">
            <v>8.3847066479033998E-4</v>
          </cell>
          <cell r="H661">
            <v>1.2073010811317101E-2</v>
          </cell>
          <cell r="I661">
            <v>2.7332175531680099E-2</v>
          </cell>
          <cell r="J661">
            <v>7.5311647791607497E-2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2.320912814030586E-2</v>
          </cell>
          <cell r="F662">
            <v>2.328062210598179E-2</v>
          </cell>
          <cell r="G662">
            <v>2.4106215414685061E-2</v>
          </cell>
          <cell r="H662">
            <v>2.9909613675679441E-2</v>
          </cell>
          <cell r="I662">
            <v>5.5622860622518179E-2</v>
          </cell>
          <cell r="J662">
            <v>9.3613032456914103E-2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1.9355254871746093</v>
          </cell>
          <cell r="F663">
            <v>1.8594751613318841</v>
          </cell>
          <cell r="G663">
            <v>2.5509980173951634</v>
          </cell>
          <cell r="H663">
            <v>2.2440382839215669</v>
          </cell>
          <cell r="I663">
            <v>0.31550742840344442</v>
          </cell>
          <cell r="J663">
            <v>5.7287089907430474E-3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0.23012869188562063</v>
          </cell>
          <cell r="F664">
            <v>0.23024522693197541</v>
          </cell>
          <cell r="G664">
            <v>0.33679981106437801</v>
          </cell>
          <cell r="H664">
            <v>0.33305056577308445</v>
          </cell>
          <cell r="I664">
            <v>6.2291214853138564E-2</v>
          </cell>
          <cell r="J664">
            <v>1.6887651441745248E-3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344.536292314241</v>
          </cell>
          <cell r="F665">
            <v>344.71079594128997</v>
          </cell>
          <cell r="G665">
            <v>504.26933211750003</v>
          </cell>
          <cell r="H665">
            <v>498.65508196284702</v>
          </cell>
          <cell r="I665">
            <v>93.277029229023498</v>
          </cell>
          <cell r="J665">
            <v>2.5288155976008602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3.7126755637310471</v>
          </cell>
          <cell r="F666">
            <v>3.7145559907466561</v>
          </cell>
          <cell r="G666">
            <v>5.4339367685075439</v>
          </cell>
          <cell r="H666">
            <v>5.373438383220333</v>
          </cell>
          <cell r="I666">
            <v>1.0051404011748215</v>
          </cell>
          <cell r="J666">
            <v>2.7250168077595449E-2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8.3322017294167905E-6</v>
          </cell>
          <cell r="G667">
            <v>2.12009069575875E-5</v>
          </cell>
          <cell r="H667">
            <v>4.8602466436815402E-4</v>
          </cell>
          <cell r="I667">
            <v>3.3898420044161499E-6</v>
          </cell>
          <cell r="J667">
            <v>2.1298162420303701E-6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4.3503654729131799E-2</v>
          </cell>
          <cell r="F668">
            <v>1.7074120401649719E-2</v>
          </cell>
          <cell r="G668">
            <v>1.7030901615737101E-2</v>
          </cell>
          <cell r="H668">
            <v>1.3973845433072257E-2</v>
          </cell>
          <cell r="I668">
            <v>9.2690338885305298E-3</v>
          </cell>
          <cell r="J668">
            <v>1.3452496372441895E-3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0.10182067200986787</v>
          </cell>
          <cell r="F669">
            <v>6.3891847887978734E-2</v>
          </cell>
          <cell r="G669">
            <v>9.4547625392958731E-2</v>
          </cell>
          <cell r="H669">
            <v>3.2247034316585065E-2</v>
          </cell>
          <cell r="I669">
            <v>6.2819875404139927E-2</v>
          </cell>
          <cell r="J669">
            <v>8.8011526164212886E-2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0.1018206720098678</v>
          </cell>
          <cell r="F670">
            <v>6.3891847887978664E-2</v>
          </cell>
          <cell r="G670">
            <v>9.4547625392958676E-2</v>
          </cell>
          <cell r="H670">
            <v>3.2247034316585023E-2</v>
          </cell>
          <cell r="I670">
            <v>6.2819875404139844E-2</v>
          </cell>
          <cell r="J670">
            <v>8.8011526164212789E-2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0.14547288503579889</v>
          </cell>
          <cell r="F671">
            <v>9.1288850931007276E-2</v>
          </cell>
          <cell r="G671">
            <v>0.13508282170573785</v>
          </cell>
          <cell r="H671">
            <v>4.6081974040383673E-2</v>
          </cell>
          <cell r="I671">
            <v>8.9757738906486195E-2</v>
          </cell>
          <cell r="J671">
            <v>0.12574543891122952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0.14547288503579889</v>
          </cell>
          <cell r="F672">
            <v>9.1288850931007276E-2</v>
          </cell>
          <cell r="G672">
            <v>0.13508282170573785</v>
          </cell>
          <cell r="H672">
            <v>4.6081974040383673E-2</v>
          </cell>
          <cell r="I672">
            <v>8.9757738906486195E-2</v>
          </cell>
          <cell r="J672">
            <v>0.12574543891122952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3.4053479092528799E-5</v>
          </cell>
          <cell r="G673">
            <v>3.2028320914195397E-5</v>
          </cell>
          <cell r="H673">
            <v>2.9722176968742901E-5</v>
          </cell>
          <cell r="I673">
            <v>7.2178200217425795E-5</v>
          </cell>
          <cell r="J673">
            <v>4.5465424962429401E-5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9.993611764038382E-2</v>
          </cell>
          <cell r="G674">
            <v>9.9933550633272292E-2</v>
          </cell>
          <cell r="H674">
            <v>9.9931180355183918E-2</v>
          </cell>
          <cell r="I674">
            <v>9.9985202366786999E-2</v>
          </cell>
          <cell r="J674">
            <v>9.9991654839885064E-2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9.5245440722835746E-6</v>
          </cell>
          <cell r="I675">
            <v>3.592508423018868E-5</v>
          </cell>
          <cell r="J675">
            <v>7.1929556448760545E-5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9.5245440722835746E-6</v>
          </cell>
          <cell r="I676">
            <v>3.592508423018868E-5</v>
          </cell>
          <cell r="J676">
            <v>7.1929556448760545E-5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1.3953398930877501E-6</v>
          </cell>
          <cell r="I677">
            <v>2.0904082771717501E-6</v>
          </cell>
          <cell r="J677">
            <v>6.6067059635996099E-6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1.3953398930877501E-6</v>
          </cell>
          <cell r="I678">
            <v>5.2296562317663804E-6</v>
          </cell>
          <cell r="J678">
            <v>1.04496039344065E-5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31.156342891559699</v>
          </cell>
          <cell r="F679">
            <v>3.28757099485028</v>
          </cell>
          <cell r="G679">
            <v>50.6036102186644</v>
          </cell>
          <cell r="H679">
            <v>50.997322764904702</v>
          </cell>
          <cell r="I679">
            <v>98.093147723690706</v>
          </cell>
          <cell r="J679">
            <v>97.680549882814802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0.11428325145724577</v>
          </cell>
          <cell r="F680">
            <v>3.4810793676144716E-2</v>
          </cell>
          <cell r="G680">
            <v>0.51291911440941562</v>
          </cell>
          <cell r="H680">
            <v>0.54965216394878058</v>
          </cell>
          <cell r="I680">
            <v>1.0563669331784487</v>
          </cell>
          <cell r="J680">
            <v>1.050718902285996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5.2606576067621036E-2</v>
          </cell>
          <cell r="F681">
            <v>1.6181550811202105E-2</v>
          </cell>
          <cell r="G681">
            <v>0.24199546070292355</v>
          </cell>
          <cell r="H681">
            <v>0.26596072449134533</v>
          </cell>
          <cell r="I681">
            <v>0.52388929206410861</v>
          </cell>
          <cell r="J681">
            <v>0.53397190116173698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0.55241742715531417</v>
          </cell>
          <cell r="F682">
            <v>5.8290265866139744E-2</v>
          </cell>
          <cell r="G682">
            <v>0.89722713153660227</v>
          </cell>
          <cell r="H682">
            <v>0.90420785044157137</v>
          </cell>
          <cell r="I682">
            <v>1.7392402078668545</v>
          </cell>
          <cell r="J682">
            <v>1.7319246433123194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5.6017249667395998E-6</v>
          </cell>
          <cell r="G683">
            <v>1.3099711126476E-2</v>
          </cell>
          <cell r="H683">
            <v>1.8158765041637499E-3</v>
          </cell>
          <cell r="I683">
            <v>7.5090461318387598E-5</v>
          </cell>
          <cell r="J683">
            <v>2.1233940214306399E-2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1.2070911098891378E-2</v>
          </cell>
          <cell r="F684">
            <v>4.8636492804965013E-3</v>
          </cell>
          <cell r="G684">
            <v>1.7955219397299521E-2</v>
          </cell>
          <cell r="H684">
            <v>1.9760953104718652E-2</v>
          </cell>
          <cell r="I684">
            <v>3.909379387648286E-2</v>
          </cell>
          <cell r="J684">
            <v>3.9659835513722812E-2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4.0296423652651762E-4</v>
          </cell>
          <cell r="I685">
            <v>0.40529814044503187</v>
          </cell>
          <cell r="J685">
            <v>4.4945830975510193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4.07034582350018E-4</v>
          </cell>
          <cell r="I686">
            <v>0.40939206105558801</v>
          </cell>
          <cell r="J686">
            <v>4.5399829268192127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1.4739534793969001E-3</v>
          </cell>
          <cell r="I687">
            <v>5.0258750854907403E-3</v>
          </cell>
          <cell r="J687">
            <v>0.54816692051343596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1.4739534793969001E-3</v>
          </cell>
          <cell r="I688">
            <v>5.6651917606102102E-2</v>
          </cell>
          <cell r="J688">
            <v>0.60481883811953796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4.0478635353982719</v>
          </cell>
          <cell r="F689">
            <v>4.5975112553294775</v>
          </cell>
          <cell r="G689">
            <v>5.7566351141376586</v>
          </cell>
          <cell r="H689">
            <v>6.0439731947361128</v>
          </cell>
          <cell r="I689">
            <v>8.1904435419169186</v>
          </cell>
          <cell r="J689">
            <v>14.342551480632302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4.0478635353982719</v>
          </cell>
          <cell r="F690">
            <v>4.5975112553294775</v>
          </cell>
          <cell r="G690">
            <v>5.7566351141376586</v>
          </cell>
          <cell r="H690">
            <v>6.0439731947361128</v>
          </cell>
          <cell r="I690">
            <v>8.1904435419169186</v>
          </cell>
          <cell r="J690">
            <v>14.342551480632302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1.4244393257320505</v>
          </cell>
          <cell r="F691">
            <v>1.5797676178546245</v>
          </cell>
          <cell r="G691">
            <v>2.0620165479586277</v>
          </cell>
          <cell r="H691">
            <v>1.8735307157881371</v>
          </cell>
          <cell r="I691">
            <v>1.4407204738994566</v>
          </cell>
          <cell r="J691">
            <v>2.2651891842577867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0.95945281806193616</v>
          </cell>
          <cell r="F692">
            <v>1.1069553808532444</v>
          </cell>
          <cell r="G692">
            <v>1.537824949108626</v>
          </cell>
          <cell r="H692">
            <v>1.5650656798380107</v>
          </cell>
          <cell r="I692">
            <v>1.5839912188474619</v>
          </cell>
          <cell r="J692">
            <v>2.4904482457871819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2.6455364127837502</v>
          </cell>
          <cell r="F693">
            <v>3.0602378329324935</v>
          </cell>
          <cell r="G693">
            <v>4.2597597420784172</v>
          </cell>
          <cell r="H693">
            <v>4.3001055535008001</v>
          </cell>
          <cell r="I693">
            <v>4.244759692443524</v>
          </cell>
          <cell r="J693">
            <v>6.480282507193067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2.63143370659524E-2</v>
          </cell>
          <cell r="G694">
            <v>3.9643524187107301E-2</v>
          </cell>
          <cell r="H694">
            <v>1.43072641191459E-2</v>
          </cell>
          <cell r="I694">
            <v>5.9157025109316599E-2</v>
          </cell>
          <cell r="J694">
            <v>0.12867724535389599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7.351114376800276E-2</v>
          </cell>
          <cell r="F695">
            <v>8.4836558448356317E-2</v>
          </cell>
          <cell r="G695">
            <v>0.11783297973108385</v>
          </cell>
          <cell r="H695">
            <v>0.11994465664407625</v>
          </cell>
          <cell r="I695">
            <v>0.1214163663096683</v>
          </cell>
          <cell r="J695">
            <v>0.19084347915128361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1.8313534697504373E-2</v>
          </cell>
          <cell r="I696">
            <v>4.4513218735672024E-2</v>
          </cell>
          <cell r="J696">
            <v>4.9160893021030543E-2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1.3783344535490115E-2</v>
          </cell>
          <cell r="I697">
            <v>2.8026841426163882E-2</v>
          </cell>
          <cell r="J697">
            <v>2.7786591707539041E-2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3.8461448827258986E-2</v>
          </cell>
          <cell r="I698">
            <v>8.2349763390954955E-2</v>
          </cell>
          <cell r="J698">
            <v>8.5420379884155406E-2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1.5805182502844101E-3</v>
          </cell>
          <cell r="I699">
            <v>9.5141932185476301E-4</v>
          </cell>
          <cell r="J699">
            <v>2.6916902461911799E-3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1.5805182502844101E-3</v>
          </cell>
          <cell r="I700">
            <v>3.375019484652617E-3</v>
          </cell>
          <cell r="J700">
            <v>3.9487407435013248E-3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5.6019379607528189E-2</v>
          </cell>
          <cell r="F701">
            <v>5.5987541871941576E-2</v>
          </cell>
          <cell r="G701">
            <v>5.8268054334299345E-2</v>
          </cell>
          <cell r="H701">
            <v>7.2006217059561881E-2</v>
          </cell>
          <cell r="I701">
            <v>0.13313031904263142</v>
          </cell>
          <cell r="J701">
            <v>0.16814771635226411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5.6019379607528237E-2</v>
          </cell>
          <cell r="F702">
            <v>5.5987541871941632E-2</v>
          </cell>
          <cell r="G702">
            <v>5.826805433429938E-2</v>
          </cell>
          <cell r="H702">
            <v>7.2006217059561936E-2</v>
          </cell>
          <cell r="I702">
            <v>0.13313031904263156</v>
          </cell>
          <cell r="J702">
            <v>0.16814771635226425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6.1964641990245123E-2</v>
          </cell>
          <cell r="F703">
            <v>6.1929433759525136E-2</v>
          </cell>
          <cell r="G703">
            <v>6.4451372208893701E-2</v>
          </cell>
          <cell r="H703">
            <v>7.9643922733540137E-2</v>
          </cell>
          <cell r="I703">
            <v>0.14723891532586611</v>
          </cell>
          <cell r="J703">
            <v>0.18596342227076365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6.1964641990245123E-2</v>
          </cell>
          <cell r="F704">
            <v>6.1929433759525136E-2</v>
          </cell>
          <cell r="G704">
            <v>6.4451372208893701E-2</v>
          </cell>
          <cell r="H704">
            <v>7.9643922733540137E-2</v>
          </cell>
          <cell r="I704">
            <v>0.14723891532586611</v>
          </cell>
          <cell r="J704">
            <v>0.18596342227076365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2.32138345858478E-2</v>
          </cell>
          <cell r="F705">
            <v>7.7352542762723994E-5</v>
          </cell>
          <cell r="G705">
            <v>8.3609509982977999E-4</v>
          </cell>
          <cell r="H705">
            <v>1.2068301034065299E-2</v>
          </cell>
          <cell r="I705">
            <v>2.7324328489917001E-2</v>
          </cell>
          <cell r="J705">
            <v>7.5264924908611294E-2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2.3216029407122189E-2</v>
          </cell>
          <cell r="F706">
            <v>2.3287437547087047E-2</v>
          </cell>
          <cell r="G706">
            <v>2.411066538311623E-2</v>
          </cell>
          <cell r="H706">
            <v>2.9907541317065956E-2</v>
          </cell>
          <cell r="I706">
            <v>5.5627423756126816E-2</v>
          </cell>
          <cell r="J706">
            <v>9.3564672386589706E-2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2120.4912216462099</v>
          </cell>
          <cell r="F707">
            <v>1818.8194521477401</v>
          </cell>
          <cell r="G707">
            <v>1803.6828231489801</v>
          </cell>
          <cell r="H707">
            <v>1232.6714521029901</v>
          </cell>
          <cell r="I707">
            <v>630.51916036169905</v>
          </cell>
          <cell r="J707">
            <v>153.29210119207801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37.796185531514254</v>
          </cell>
          <cell r="F708">
            <v>32.149392210768902</v>
          </cell>
          <cell r="G708">
            <v>34.763512829719858</v>
          </cell>
          <cell r="H708">
            <v>24.714367423644006</v>
          </cell>
          <cell r="I708">
            <v>15.552000998774393</v>
          </cell>
          <cell r="J708">
            <v>7.0701427333691731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37.597362085925653</v>
          </cell>
          <cell r="F709">
            <v>32.248571846591126</v>
          </cell>
          <cell r="G709">
            <v>31.980191899804609</v>
          </cell>
          <cell r="H709">
            <v>21.855876810336607</v>
          </cell>
          <cell r="I709">
            <v>11.179417736909556</v>
          </cell>
          <cell r="J709">
            <v>2.7179450565971308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0.31956788024166133</v>
          </cell>
          <cell r="F710">
            <v>3.5144308619001943E-3</v>
          </cell>
          <cell r="G710">
            <v>2.8855852428741695</v>
          </cell>
          <cell r="H710">
            <v>2.88937000540245</v>
          </cell>
          <cell r="I710">
            <v>4.3279876074226582</v>
          </cell>
          <cell r="J710">
            <v>4.3280399396673728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8.7918860767388397E-3</v>
          </cell>
          <cell r="H711">
            <v>4.8162161522042529E-2</v>
          </cell>
          <cell r="I711">
            <v>9.4330745276987454E-2</v>
          </cell>
          <cell r="J711">
            <v>4.6903137178511731E-2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2.4156319287964599E-4</v>
          </cell>
          <cell r="F712">
            <v>4.2940078141758498E-5</v>
          </cell>
          <cell r="G712">
            <v>7.0807154200984299E-5</v>
          </cell>
          <cell r="H712">
            <v>8.7964358451409695E-5</v>
          </cell>
          <cell r="I712">
            <v>2.7029105570473599E-4</v>
          </cell>
          <cell r="J712">
            <v>9.8810706917931202E-4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1.9847249334589796</v>
          </cell>
          <cell r="F713">
            <v>1.9847678735371215</v>
          </cell>
          <cell r="G713">
            <v>1.9848386806913223</v>
          </cell>
          <cell r="H713">
            <v>1.9849266450497738</v>
          </cell>
          <cell r="I713">
            <v>1.9853705241640736</v>
          </cell>
          <cell r="J713">
            <v>1.0973346984130727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0.54529458440697143</v>
          </cell>
          <cell r="G714">
            <v>1.96242797229918</v>
          </cell>
          <cell r="H714">
            <v>5.5602110066437165</v>
          </cell>
          <cell r="I714">
            <v>15.560388257967642</v>
          </cell>
          <cell r="J714">
            <v>27.550927944854227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0.54529458440697143</v>
          </cell>
          <cell r="G715">
            <v>1.96242797229918</v>
          </cell>
          <cell r="H715">
            <v>5.5602110066437165</v>
          </cell>
          <cell r="I715">
            <v>15.560388257967642</v>
          </cell>
          <cell r="J715">
            <v>27.550927944854227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7.1325398136510201E-3</v>
          </cell>
          <cell r="G716">
            <v>0.24260896584918901</v>
          </cell>
          <cell r="H716">
            <v>0.62102043269940399</v>
          </cell>
          <cell r="I716">
            <v>0.97313631896688801</v>
          </cell>
          <cell r="J716">
            <v>2.85432135447991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9.0660427850258213E-2</v>
          </cell>
          <cell r="G717">
            <v>0.32626531119337621</v>
          </cell>
          <cell r="H717">
            <v>0.92443599907105034</v>
          </cell>
          <cell r="I717">
            <v>2.587057693932997</v>
          </cell>
          <cell r="J717">
            <v>4.5805998240198802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0.13909296021424836</v>
          </cell>
          <cell r="I718">
            <v>0.13203412121939681</v>
          </cell>
          <cell r="J718">
            <v>0.25008751234124355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0.13909296021424836</v>
          </cell>
          <cell r="I719">
            <v>0.13203412121939681</v>
          </cell>
          <cell r="J719">
            <v>0.25008751234124355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4.8084381947346502E-3</v>
          </cell>
          <cell r="I720">
            <v>2.96388902588275E-5</v>
          </cell>
          <cell r="J720">
            <v>3.8289718050501E-3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4.8084381947346502E-3</v>
          </cell>
          <cell r="I721">
            <v>4.8416854130113995E-3</v>
          </cell>
          <cell r="J721">
            <v>8.670620315581478E-3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2.0856822636515604</v>
          </cell>
          <cell r="F722">
            <v>2.4001399746047474</v>
          </cell>
          <cell r="G722">
            <v>2.3596502190845783</v>
          </cell>
          <cell r="H722">
            <v>2.4682672302360915</v>
          </cell>
          <cell r="I722">
            <v>2.5307208831967198</v>
          </cell>
          <cell r="J722">
            <v>2.4052581642663537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2.0856822636515604</v>
          </cell>
          <cell r="F723">
            <v>2.4001399746047474</v>
          </cell>
          <cell r="G723">
            <v>2.3596502190845783</v>
          </cell>
          <cell r="H723">
            <v>2.4682672302360915</v>
          </cell>
          <cell r="I723">
            <v>2.5307208831967198</v>
          </cell>
          <cell r="J723">
            <v>2.4052581642663537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3.3906665669145455</v>
          </cell>
          <cell r="G724">
            <v>4.2254814803994201</v>
          </cell>
          <cell r="H724">
            <v>5.4217651603608692</v>
          </cell>
          <cell r="I724">
            <v>7.2871177558588922</v>
          </cell>
          <cell r="J724">
            <v>9.7940561070322207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3.3906665669145455</v>
          </cell>
          <cell r="G725">
            <v>4.2254814803994201</v>
          </cell>
          <cell r="H725">
            <v>5.4217651603608692</v>
          </cell>
          <cell r="I725">
            <v>7.2871177558588922</v>
          </cell>
          <cell r="J725">
            <v>9.7940561070322207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3.3906665669145499</v>
          </cell>
          <cell r="G726">
            <v>4.2254814803994201</v>
          </cell>
          <cell r="H726">
            <v>5.4217651603608701</v>
          </cell>
          <cell r="I726">
            <v>7.2871177558588904</v>
          </cell>
          <cell r="J726">
            <v>9.7940561070322207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4.8322352945092603E-7</v>
          </cell>
          <cell r="G727">
            <v>5.9008597586058198E-2</v>
          </cell>
          <cell r="H727">
            <v>0.251639350628583</v>
          </cell>
          <cell r="I727">
            <v>0.87180246032959297</v>
          </cell>
          <cell r="J727">
            <v>1.5100388823986499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1.1559004009016793</v>
          </cell>
          <cell r="G728">
            <v>1.3481660808095879</v>
          </cell>
          <cell r="H728">
            <v>1.562922596494551</v>
          </cell>
          <cell r="I728">
            <v>2.1006500618438322</v>
          </cell>
          <cell r="J728">
            <v>2.8233270494381499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0.23189490178321062</v>
          </cell>
          <cell r="J729">
            <v>2.9094902315695292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-0.23189490178321101</v>
          </cell>
          <cell r="J730">
            <v>-2.9094902315695301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1.5419110190700042E-3</v>
          </cell>
          <cell r="J731">
            <v>1.8544422984167766E-2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3.2156093047271871E-4</v>
          </cell>
          <cell r="J732">
            <v>2.6476361107282721E-3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6.3884744269638402E-2</v>
          </cell>
          <cell r="J733">
            <v>0.34256554324556299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6.3884744269638402E-2</v>
          </cell>
          <cell r="J734">
            <v>0.38849715510222654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0.54601034954747418</v>
          </cell>
          <cell r="G735">
            <v>0.68765206746930363</v>
          </cell>
          <cell r="H735">
            <v>0.7087352851293508</v>
          </cell>
          <cell r="I735">
            <v>0.70677207711120882</v>
          </cell>
          <cell r="J735">
            <v>0.67353035128305794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0.54601034954747418</v>
          </cell>
          <cell r="G736">
            <v>0.68765206746930363</v>
          </cell>
          <cell r="H736">
            <v>0.7087352851293508</v>
          </cell>
          <cell r="I736">
            <v>0.70677207711120882</v>
          </cell>
          <cell r="J736">
            <v>0.67353035128305794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7.2862689148584403E-2</v>
          </cell>
          <cell r="G737">
            <v>2.23249808409136E-3</v>
          </cell>
          <cell r="H737">
            <v>1.7695452371675101E-4</v>
          </cell>
          <cell r="I737">
            <v>6.5933845501262904E-6</v>
          </cell>
          <cell r="J737">
            <v>9.8071802501604094E-7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7.2862689148584403E-2</v>
          </cell>
          <cell r="G738">
            <v>7.5095187232675706E-2</v>
          </cell>
          <cell r="H738">
            <v>7.5272141756392505E-2</v>
          </cell>
          <cell r="I738">
            <v>7.5288797138121005E-2</v>
          </cell>
          <cell r="J738">
            <v>7.5289777856146003E-2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0.11401355250157519</v>
          </cell>
          <cell r="F739">
            <v>8.4465337185263917E-2</v>
          </cell>
          <cell r="G739">
            <v>0.10917973935570398</v>
          </cell>
          <cell r="H739">
            <v>6.3148133579245411E-2</v>
          </cell>
          <cell r="I739">
            <v>0.14771738436636625</v>
          </cell>
          <cell r="J739">
            <v>0.2484491608937851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0.11401355250157515</v>
          </cell>
          <cell r="F740">
            <v>8.4465337185263903E-2</v>
          </cell>
          <cell r="G740">
            <v>0.10917973935570395</v>
          </cell>
          <cell r="H740">
            <v>6.3148133579245383E-2</v>
          </cell>
          <cell r="I740">
            <v>0.14771738436636622</v>
          </cell>
          <cell r="J740">
            <v>0.24844916089378502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0.12750826169761889</v>
          </cell>
          <cell r="F741">
            <v>9.4466533744003156E-2</v>
          </cell>
          <cell r="G741">
            <v>0.12210294238161203</v>
          </cell>
          <cell r="H741">
            <v>7.0628977577688976E-2</v>
          </cell>
          <cell r="I741">
            <v>0.16521028371277924</v>
          </cell>
          <cell r="J741">
            <v>0.2778430587179499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0.12750826169761889</v>
          </cell>
          <cell r="F742">
            <v>9.4466533744003156E-2</v>
          </cell>
          <cell r="G742">
            <v>0.12210294238161203</v>
          </cell>
          <cell r="H742">
            <v>7.0628977577688976E-2</v>
          </cell>
          <cell r="I742">
            <v>0.16521028371277924</v>
          </cell>
          <cell r="J742">
            <v>0.2778430587179499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1.65740819357071E-2</v>
          </cell>
          <cell r="F743">
            <v>3.7190334625747699E-5</v>
          </cell>
          <cell r="G743">
            <v>1.01334961225436E-4</v>
          </cell>
          <cell r="H743">
            <v>1.4149832448569701E-4</v>
          </cell>
          <cell r="I743">
            <v>2.1079410826150301E-2</v>
          </cell>
          <cell r="J743">
            <v>0.102240243939801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1.65740819357071E-2</v>
          </cell>
          <cell r="F744">
            <v>1.6605105774582064E-2</v>
          </cell>
          <cell r="G744">
            <v>1.6690110138161865E-2</v>
          </cell>
          <cell r="H744">
            <v>1.234330859994803E-2</v>
          </cell>
          <cell r="I744">
            <v>5.0929754672295331E-2</v>
          </cell>
          <cell r="J744">
            <v>0.11802702716677103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5.6011468508500237E-2</v>
          </cell>
          <cell r="F745">
            <v>5.5979625791018665E-2</v>
          </cell>
          <cell r="G745">
            <v>5.8261440638945859E-2</v>
          </cell>
          <cell r="H745">
            <v>7.1999843519052101E-2</v>
          </cell>
          <cell r="I745">
            <v>0.13312192841627696</v>
          </cell>
          <cell r="J745">
            <v>0.16823529874532273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5.6011468508500292E-2</v>
          </cell>
          <cell r="F746">
            <v>5.5979625791018728E-2</v>
          </cell>
          <cell r="G746">
            <v>5.8261440638945929E-2</v>
          </cell>
          <cell r="H746">
            <v>7.1999843519052184E-2</v>
          </cell>
          <cell r="I746">
            <v>0.13312192841627715</v>
          </cell>
          <cell r="J746">
            <v>0.16823529874532295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6.1955893384357065E-2</v>
          </cell>
          <cell r="F747">
            <v>6.1920679644140345E-2</v>
          </cell>
          <cell r="G747">
            <v>6.4444058356135522E-2</v>
          </cell>
          <cell r="H747">
            <v>7.963687445945962E-2</v>
          </cell>
          <cell r="I747">
            <v>0.1472296364275319</v>
          </cell>
          <cell r="J747">
            <v>0.18606027655603694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6.1955893384357065E-2</v>
          </cell>
          <cell r="F748">
            <v>6.1920679644140345E-2</v>
          </cell>
          <cell r="G748">
            <v>6.4444058356135522E-2</v>
          </cell>
          <cell r="H748">
            <v>7.963687445945962E-2</v>
          </cell>
          <cell r="I748">
            <v>0.1472296364275319</v>
          </cell>
          <cell r="J748">
            <v>0.18606027655603694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2.32105810718224E-2</v>
          </cell>
          <cell r="F749">
            <v>7.7354318986141095E-5</v>
          </cell>
          <cell r="G749">
            <v>8.3655232789562998E-4</v>
          </cell>
          <cell r="H749">
            <v>1.20661947159671E-2</v>
          </cell>
          <cell r="I749">
            <v>2.7314165687298001E-2</v>
          </cell>
          <cell r="J749">
            <v>7.5344720051758796E-2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2.3212775894508205E-2</v>
          </cell>
          <cell r="F750">
            <v>2.3284185934740097E-2</v>
          </cell>
          <cell r="G750">
            <v>2.4107867483370394E-2</v>
          </cell>
          <cell r="H750">
            <v>2.9903501863596978E-2</v>
          </cell>
          <cell r="I750">
            <v>5.5623114575681767E-2</v>
          </cell>
          <cell r="J750">
            <v>9.3640468388619877E-2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4.9323763399235967E-3</v>
          </cell>
          <cell r="J751">
            <v>5.4963763355449381E-3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5.802795694027767E-3</v>
          </cell>
          <cell r="J752">
            <v>6.4663251006411024E-3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3.9755263517874501E-4</v>
          </cell>
          <cell r="J753">
            <v>1.6751686281713102E-5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3.9755263517874501E-4</v>
          </cell>
          <cell r="J754">
            <v>4.1430432146045802E-4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0.43088109902834465</v>
          </cell>
          <cell r="J755">
            <v>0.40505251157129485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-0.43088109902834398</v>
          </cell>
          <cell r="J756">
            <v>-0.40505251157129502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2.410919628691709E-3</v>
          </cell>
          <cell r="J757">
            <v>2.2664002969735048E-3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9.4025865518976466E-4</v>
          </cell>
          <cell r="J758">
            <v>8.8389611581966507E-4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6.8699154819570176E-3</v>
          </cell>
          <cell r="J759">
            <v>6.4581076462260009E-3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3.1118084064613727E-4</v>
          </cell>
          <cell r="J760">
            <v>2.9252752404508039E-4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7.5309003464997201E-4</v>
          </cell>
          <cell r="J761">
            <v>2.22905151422542E-5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7.5309003464997201E-4</v>
          </cell>
          <cell r="J762">
            <v>7.7538054979222595E-4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8.2244312858134119E-2</v>
          </cell>
          <cell r="G763">
            <v>0.1161547048709755</v>
          </cell>
          <cell r="H763">
            <v>0.10211252428785564</v>
          </cell>
          <cell r="I763">
            <v>0.10048040053786984</v>
          </cell>
          <cell r="J763">
            <v>9.2467701246091022E-2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8.2244312858134119E-2</v>
          </cell>
          <cell r="G764">
            <v>0.1161547048709755</v>
          </cell>
          <cell r="H764">
            <v>0.10211252428785564</v>
          </cell>
          <cell r="I764">
            <v>0.10048040053786984</v>
          </cell>
          <cell r="J764">
            <v>9.2467701246091022E-2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0.10280539113640799</v>
          </cell>
          <cell r="G765">
            <v>0.14519338111554225</v>
          </cell>
          <cell r="H765">
            <v>0.12764065535295421</v>
          </cell>
          <cell r="I765">
            <v>0.12560058472809718</v>
          </cell>
          <cell r="J765">
            <v>0.11558475131939537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0.10280539113640799</v>
          </cell>
          <cell r="G766">
            <v>0.14519338111554225</v>
          </cell>
          <cell r="H766">
            <v>0.12764065535295421</v>
          </cell>
          <cell r="I766">
            <v>0.12560058472809718</v>
          </cell>
          <cell r="J766">
            <v>0.11558475131939537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1.25298105564472E-2</v>
          </cell>
          <cell r="G767">
            <v>1.3301234303511201E-5</v>
          </cell>
          <cell r="H767">
            <v>9.4470626690414103E-6</v>
          </cell>
          <cell r="I767">
            <v>1.6645904677517901E-5</v>
          </cell>
          <cell r="J767">
            <v>2.1787193021642001E-5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1.25298105564472E-2</v>
          </cell>
          <cell r="G768">
            <v>1.25431117907507E-2</v>
          </cell>
          <cell r="H768">
            <v>1.25525588534197E-2</v>
          </cell>
          <cell r="I768">
            <v>1.26715420544236E-2</v>
          </cell>
          <cell r="J768">
            <v>1.2693329247445199E-2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2236.6864786500901</v>
          </cell>
          <cell r="F769">
            <v>2235.4075906826201</v>
          </cell>
          <cell r="G769">
            <v>2268.7844616422699</v>
          </cell>
          <cell r="H769">
            <v>2238.5164180890101</v>
          </cell>
          <cell r="I769">
            <v>2266.12664250742</v>
          </cell>
          <cell r="J769">
            <v>2317.4001088975301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48.204449970907191</v>
          </cell>
          <cell r="F770">
            <v>48.177869962075341</v>
          </cell>
          <cell r="G770">
            <v>48.897199077588247</v>
          </cell>
          <cell r="H770">
            <v>48.244870552735151</v>
          </cell>
          <cell r="I770">
            <v>48.838936260935853</v>
          </cell>
          <cell r="J770">
            <v>49.943967864170972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24.102224985453599</v>
          </cell>
          <cell r="F771">
            <v>24.08844386511446</v>
          </cell>
          <cell r="G771">
            <v>24.448108422869335</v>
          </cell>
          <cell r="H771">
            <v>24.121944160441888</v>
          </cell>
          <cell r="I771">
            <v>24.419468130467926</v>
          </cell>
          <cell r="J771">
            <v>24.971983932085489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24.102224985453599</v>
          </cell>
          <cell r="F772">
            <v>24.08844386511446</v>
          </cell>
          <cell r="G772">
            <v>24.448108422869335</v>
          </cell>
          <cell r="H772">
            <v>24.121944160441888</v>
          </cell>
          <cell r="I772">
            <v>24.419468130467926</v>
          </cell>
          <cell r="J772">
            <v>24.971983932085489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299.81788835810073</v>
          </cell>
          <cell r="E4">
            <v>828.62106471915649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1.4171734507543923</v>
          </cell>
          <cell r="E5">
            <v>1.4116619662830379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25.007857263938106</v>
          </cell>
          <cell r="E6">
            <v>60.120542325653382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273.39285764340804</v>
          </cell>
          <cell r="E7">
            <v>767.0888604272202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803.73490853270175</v>
          </cell>
          <cell r="E8">
            <v>1141.0736880413381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4.4398160018323702</v>
          </cell>
          <cell r="E9">
            <v>201.03637989833311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896.58440430111671</v>
          </cell>
          <cell r="E10">
            <v>1088.8729465012752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303.80045507791795</v>
          </cell>
          <cell r="E11">
            <v>712.69354341488895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13.259136853164723</v>
          </cell>
          <cell r="E12">
            <v>12.054200737079627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0.1856823351085668</v>
          </cell>
          <cell r="E13">
            <v>0.36318030024313841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77.316271315123714</v>
          </cell>
          <cell r="E14">
            <v>1660.9971202754436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16.891618932441652</v>
          </cell>
          <cell r="E15">
            <v>2854.6833870520818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6.2278934866634916</v>
          </cell>
          <cell r="E16">
            <v>1031.875127667329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1.4084422159950483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0.40357573127475471</v>
          </cell>
          <cell r="E18">
            <v>0.5241495082247688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12.260824059910375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7.4186500690877136E-2</v>
          </cell>
          <cell r="E20">
            <v>3.803442349279984E-2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0.23189490178321062</v>
          </cell>
          <cell r="E21">
            <v>2.9094902315695292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0.43088109902834465</v>
          </cell>
          <cell r="E22">
            <v>0.40505251157129485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2121.9304783994316</v>
          </cell>
          <cell r="E23">
            <v>8719.748001935337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833.32937343134233</v>
          </cell>
          <cell r="E24">
            <v>1904.7595659226361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833.32937343134233</v>
          </cell>
          <cell r="E25">
            <v>1904.7595659226361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988.78321660998506</v>
          </cell>
          <cell r="E26">
            <v>5986.367371293526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988.78321660998506</v>
          </cell>
          <cell r="E27">
            <v>5986.367371293526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2.2265926705279538E-2</v>
          </cell>
          <cell r="F4">
            <v>4.37212626973391E-2</v>
          </cell>
          <cell r="G4">
            <v>1.2757688838773963E-2</v>
          </cell>
          <cell r="H4">
            <v>1.5126123276291247E-2</v>
          </cell>
          <cell r="I4">
            <v>1.7200318725956433E-2</v>
          </cell>
        </row>
        <row r="5">
          <cell r="A5" t="str">
            <v>EXPELC_DE</v>
          </cell>
          <cell r="C5" t="str">
            <v>ELC_E-DE</v>
          </cell>
          <cell r="D5">
            <v>26.493023471513776</v>
          </cell>
          <cell r="E5">
            <v>1.5185616135536385E-2</v>
          </cell>
          <cell r="F5">
            <v>1.6597823688268124E-2</v>
          </cell>
          <cell r="G5">
            <v>1.4590576471214775E-2</v>
          </cell>
          <cell r="H5">
            <v>3.0958969691608156E-2</v>
          </cell>
          <cell r="I5">
            <v>1.1861831670589304E-2</v>
          </cell>
        </row>
        <row r="6">
          <cell r="A6" t="str">
            <v>IMPDSL</v>
          </cell>
          <cell r="C6" t="str">
            <v>DSL</v>
          </cell>
          <cell r="D6">
            <v>118.76061754594267</v>
          </cell>
          <cell r="E6">
            <v>110.20980364296682</v>
          </cell>
          <cell r="F6">
            <v>89.036332181678176</v>
          </cell>
          <cell r="G6">
            <v>61.883625350457052</v>
          </cell>
          <cell r="H6">
            <v>36.069669061091034</v>
          </cell>
        </row>
        <row r="7">
          <cell r="A7" t="str">
            <v>IMPH2</v>
          </cell>
          <cell r="C7" t="str">
            <v>H2</v>
          </cell>
          <cell r="H7">
            <v>8.1977952316846636</v>
          </cell>
          <cell r="I7">
            <v>8.198571371563899</v>
          </cell>
        </row>
        <row r="8">
          <cell r="A8" t="str">
            <v>IMPELC_AT</v>
          </cell>
          <cell r="C8" t="str">
            <v>ELC_I-AT</v>
          </cell>
          <cell r="D8">
            <v>15.013849759575658</v>
          </cell>
          <cell r="E8">
            <v>9.9495223767524692</v>
          </cell>
          <cell r="F8">
            <v>6.8916742787358904</v>
          </cell>
          <cell r="G8">
            <v>2.961876523376251</v>
          </cell>
          <cell r="H8">
            <v>4.4799014118826932</v>
          </cell>
          <cell r="I8">
            <v>6.0268937428525886</v>
          </cell>
        </row>
        <row r="9">
          <cell r="A9" t="str">
            <v>IMPELC_AT</v>
          </cell>
          <cell r="C9" t="str">
            <v>ELCS</v>
          </cell>
          <cell r="D9">
            <v>15.013849759575658</v>
          </cell>
          <cell r="E9">
            <v>9.9495223767524692</v>
          </cell>
          <cell r="F9">
            <v>6.8916742787358904</v>
          </cell>
          <cell r="G9">
            <v>2.961876523376251</v>
          </cell>
          <cell r="H9">
            <v>4.4799014118826932</v>
          </cell>
          <cell r="I9">
            <v>6.0268937428525886</v>
          </cell>
        </row>
        <row r="10">
          <cell r="A10" t="str">
            <v>IMPELC_FR</v>
          </cell>
          <cell r="C10" t="str">
            <v>ELC_I-FR</v>
          </cell>
          <cell r="D10">
            <v>28.948665273117946</v>
          </cell>
          <cell r="E10">
            <v>21.807657883953521</v>
          </cell>
          <cell r="F10">
            <v>27.549904017764533</v>
          </cell>
          <cell r="G10">
            <v>13.486893386878469</v>
          </cell>
          <cell r="H10">
            <v>7.5782169965118822</v>
          </cell>
          <cell r="I10">
            <v>5.9633493660614052</v>
          </cell>
        </row>
        <row r="11">
          <cell r="A11" t="str">
            <v>IMPELC_FR</v>
          </cell>
          <cell r="C11" t="str">
            <v>ELCS</v>
          </cell>
          <cell r="D11">
            <v>28.948665273117946</v>
          </cell>
          <cell r="E11">
            <v>21.807657883953521</v>
          </cell>
          <cell r="F11">
            <v>27.549904017764533</v>
          </cell>
          <cell r="G11">
            <v>13.486893386878469</v>
          </cell>
          <cell r="H11">
            <v>7.5782169965118822</v>
          </cell>
          <cell r="I11">
            <v>5.9633493660614052</v>
          </cell>
        </row>
        <row r="12">
          <cell r="A12" t="str">
            <v>RNWHYDR1</v>
          </cell>
          <cell r="C12" t="str">
            <v>HYDR</v>
          </cell>
          <cell r="D12">
            <v>66.632488367549655</v>
          </cell>
          <cell r="E12">
            <v>55.764224551618796</v>
          </cell>
          <cell r="F12">
            <v>65.616682115620861</v>
          </cell>
          <cell r="G12">
            <v>64.537886050783442</v>
          </cell>
          <cell r="H12">
            <v>63.436184866554562</v>
          </cell>
          <cell r="I12">
            <v>66.134077450186538</v>
          </cell>
        </row>
        <row r="13">
          <cell r="A13" t="str">
            <v>EXPELC_IT</v>
          </cell>
          <cell r="C13" t="str">
            <v>ELC_E-IT</v>
          </cell>
          <cell r="D13">
            <v>71.694151734339613</v>
          </cell>
          <cell r="E13">
            <v>35.13471278103431</v>
          </cell>
          <cell r="F13">
            <v>54.711981217099584</v>
          </cell>
          <cell r="G13">
            <v>30.693197119173028</v>
          </cell>
          <cell r="H13">
            <v>14.711604730880858</v>
          </cell>
          <cell r="I13">
            <v>21.755073680741852</v>
          </cell>
        </row>
        <row r="14">
          <cell r="A14" t="str">
            <v>IMPLNG</v>
          </cell>
          <cell r="C14" t="str">
            <v>LBIO</v>
          </cell>
          <cell r="G14">
            <v>2.1069566490233731</v>
          </cell>
          <cell r="H14">
            <v>2.098793602460657</v>
          </cell>
          <cell r="I14">
            <v>2.1205578884036926</v>
          </cell>
        </row>
        <row r="15">
          <cell r="A15" t="str">
            <v>IMPLNG</v>
          </cell>
          <cell r="C15" t="str">
            <v>LNGA</v>
          </cell>
          <cell r="G15">
            <v>2.8657830052693262E-2</v>
          </cell>
          <cell r="H15">
            <v>3.684376953353382E-2</v>
          </cell>
          <cell r="I15">
            <v>1.5200525418152668E-2</v>
          </cell>
        </row>
        <row r="16">
          <cell r="A16" t="str">
            <v>IMPURN1</v>
          </cell>
          <cell r="C16" t="str">
            <v>URN</v>
          </cell>
          <cell r="D16">
            <v>250.94861398311602</v>
          </cell>
          <cell r="E16">
            <v>253.26264238760868</v>
          </cell>
          <cell r="F16">
            <v>197.9502247388769</v>
          </cell>
          <cell r="G16">
            <v>205.39391083499828</v>
          </cell>
          <cell r="H16">
            <v>98.945013800940245</v>
          </cell>
        </row>
        <row r="17">
          <cell r="A17" t="str">
            <v>EXPELC_AT</v>
          </cell>
          <cell r="C17" t="str">
            <v>ELC_E-AT</v>
          </cell>
          <cell r="D17">
            <v>6.2295987816785949</v>
          </cell>
          <cell r="E17">
            <v>2.4286511964251325E-2</v>
          </cell>
          <cell r="F17">
            <v>2.652005114146069E-2</v>
          </cell>
          <cell r="G17">
            <v>4.8083964758795306E-3</v>
          </cell>
          <cell r="H17">
            <v>5.0218032865999556E-3</v>
          </cell>
          <cell r="I17">
            <v>3.9854710708262008E-3</v>
          </cell>
        </row>
        <row r="18">
          <cell r="A18" t="str">
            <v>EXPELC_FR</v>
          </cell>
          <cell r="C18" t="str">
            <v>ELC_E-FR</v>
          </cell>
          <cell r="D18">
            <v>12.753402826213987</v>
          </cell>
          <cell r="E18">
            <v>1.8154441743692757E-2</v>
          </cell>
          <cell r="F18">
            <v>1.7389543828940764E-2</v>
          </cell>
          <cell r="G18">
            <v>8.3171585349133652E-3</v>
          </cell>
          <cell r="H18">
            <v>2.1690811095645898E-2</v>
          </cell>
          <cell r="I18">
            <v>1.9348721611072057E-2</v>
          </cell>
        </row>
        <row r="19">
          <cell r="A19" t="str">
            <v>RNWWND1</v>
          </cell>
          <cell r="C19" t="str">
            <v>WND</v>
          </cell>
          <cell r="D19">
            <v>0.42060391266654357</v>
          </cell>
          <cell r="E19">
            <v>0.44114802324673252</v>
          </cell>
          <cell r="F19">
            <v>1.8463326330957184</v>
          </cell>
          <cell r="G19">
            <v>2.5198412043450942</v>
          </cell>
          <cell r="H19">
            <v>2.5200010426433894</v>
          </cell>
          <cell r="I19">
            <v>2.5200273158832749</v>
          </cell>
        </row>
        <row r="20">
          <cell r="A20" t="str">
            <v>RNWWND2</v>
          </cell>
          <cell r="C20" t="str">
            <v>WND</v>
          </cell>
          <cell r="D20">
            <v>3.5659032959042478E-2</v>
          </cell>
          <cell r="E20">
            <v>3.5905389801538158E-2</v>
          </cell>
          <cell r="F20">
            <v>4.0196977985006516E-2</v>
          </cell>
          <cell r="G20">
            <v>2.8785139124323798</v>
          </cell>
          <cell r="H20">
            <v>5.3998257319099876</v>
          </cell>
          <cell r="I20">
            <v>5.3999980970969439</v>
          </cell>
        </row>
        <row r="21">
          <cell r="A21" t="str">
            <v>RNWMNR1</v>
          </cell>
          <cell r="C21" t="str">
            <v>MNR</v>
          </cell>
          <cell r="D21">
            <v>3.3931949737246061</v>
          </cell>
          <cell r="E21">
            <v>4.758952465932107</v>
          </cell>
          <cell r="F21">
            <v>5.1132370480335476</v>
          </cell>
          <cell r="G21">
            <v>5.7021849196005139</v>
          </cell>
          <cell r="H21">
            <v>7.19396876860562</v>
          </cell>
          <cell r="I21">
            <v>8.9999951006419536</v>
          </cell>
        </row>
        <row r="22">
          <cell r="A22" t="str">
            <v>RNWWND3</v>
          </cell>
          <cell r="C22" t="str">
            <v>WND</v>
          </cell>
          <cell r="D22">
            <v>3.2146405552883776E-2</v>
          </cell>
          <cell r="E22">
            <v>3.2363574920596362E-2</v>
          </cell>
          <cell r="F22">
            <v>3.6213909618822683E-2</v>
          </cell>
          <cell r="G22">
            <v>0.11724032688532597</v>
          </cell>
          <cell r="H22">
            <v>7.5577688417528783</v>
          </cell>
          <cell r="I22">
            <v>7.5599889939813165</v>
          </cell>
        </row>
        <row r="23">
          <cell r="A23" t="str">
            <v>RNWMNR2</v>
          </cell>
          <cell r="C23" t="str">
            <v>MNR</v>
          </cell>
          <cell r="D23">
            <v>0.2550206374793948</v>
          </cell>
          <cell r="E23">
            <v>4.7574680799087945</v>
          </cell>
          <cell r="F23">
            <v>5.1130224051201036</v>
          </cell>
          <cell r="G23">
            <v>5.7020893724226624</v>
          </cell>
          <cell r="H23">
            <v>7.1938050984400101</v>
          </cell>
          <cell r="I23">
            <v>8.9999758312258269</v>
          </cell>
        </row>
        <row r="24">
          <cell r="A24" t="str">
            <v>RNWWND4</v>
          </cell>
          <cell r="C24" t="str">
            <v>WND</v>
          </cell>
          <cell r="D24">
            <v>1.922170355838862E-2</v>
          </cell>
          <cell r="E24">
            <v>1.9369502663285642E-2</v>
          </cell>
          <cell r="F24">
            <v>2.1443560325510126E-2</v>
          </cell>
          <cell r="G24">
            <v>2.4641668000945468E-2</v>
          </cell>
          <cell r="H24">
            <v>4.9014104727633186E-2</v>
          </cell>
          <cell r="I24">
            <v>12.014531484923909</v>
          </cell>
        </row>
        <row r="25">
          <cell r="A25" t="str">
            <v>RNWMNR3</v>
          </cell>
          <cell r="C25" t="str">
            <v>MNR</v>
          </cell>
          <cell r="D25">
            <v>0.14999707946242008</v>
          </cell>
          <cell r="E25">
            <v>2.0892837174199617</v>
          </cell>
          <cell r="F25">
            <v>5.1065634879447863</v>
          </cell>
          <cell r="G25">
            <v>5.0114510139242601</v>
          </cell>
          <cell r="H25">
            <v>2.274677133234718</v>
          </cell>
          <cell r="I25">
            <v>8.9999379249607312</v>
          </cell>
        </row>
        <row r="26">
          <cell r="A26" t="str">
            <v>IMPLFO1</v>
          </cell>
          <cell r="C26" t="str">
            <v>LFO</v>
          </cell>
          <cell r="D26">
            <v>102.55894688127543</v>
          </cell>
          <cell r="E26">
            <v>91.009188932882566</v>
          </cell>
          <cell r="F26">
            <v>80.054997821847621</v>
          </cell>
          <cell r="G26">
            <v>68.435685222606267</v>
          </cell>
          <cell r="H26">
            <v>34.378576311109121</v>
          </cell>
        </row>
        <row r="27">
          <cell r="A27" t="str">
            <v>RNWWND5</v>
          </cell>
          <cell r="C27" t="str">
            <v>WND</v>
          </cell>
          <cell r="D27">
            <v>1.6590675226642801E-2</v>
          </cell>
          <cell r="E27">
            <v>1.672889748646882E-2</v>
          </cell>
          <cell r="F27">
            <v>1.8418277292349156E-2</v>
          </cell>
          <cell r="G27">
            <v>2.0179998494547984E-2</v>
          </cell>
          <cell r="H27">
            <v>3.3955922951966082E-2</v>
          </cell>
          <cell r="I27">
            <v>5.6559384500933466E-2</v>
          </cell>
        </row>
        <row r="28">
          <cell r="A28" t="str">
            <v>IMPBNGA</v>
          </cell>
          <cell r="C28" t="str">
            <v>BIO</v>
          </cell>
          <cell r="E28">
            <v>0.51653924124755257</v>
          </cell>
          <cell r="F28">
            <v>1.1671725512050948</v>
          </cell>
          <cell r="G28">
            <v>2.2314266150755784</v>
          </cell>
          <cell r="H28">
            <v>6.0927549278944069</v>
          </cell>
          <cell r="I28">
            <v>11.063466293437259</v>
          </cell>
        </row>
        <row r="29">
          <cell r="A29" t="str">
            <v>RNWGEO1</v>
          </cell>
          <cell r="C29" t="str">
            <v>GEO</v>
          </cell>
          <cell r="G29">
            <v>3.6763745955527935E-2</v>
          </cell>
          <cell r="H29">
            <v>3.0789895646744503E-2</v>
          </cell>
          <cell r="I29">
            <v>7.8555994175230376E-2</v>
          </cell>
        </row>
        <row r="30">
          <cell r="A30" t="str">
            <v>RNWGEO2</v>
          </cell>
          <cell r="C30" t="str">
            <v>GEO</v>
          </cell>
          <cell r="G30">
            <v>3.1602016874163003E-2</v>
          </cell>
          <cell r="H30">
            <v>2.9567822042065598E-2</v>
          </cell>
          <cell r="I30">
            <v>6.0952773293911487E-2</v>
          </cell>
        </row>
        <row r="31">
          <cell r="A31" t="str">
            <v>RNWGEO3</v>
          </cell>
          <cell r="C31" t="str">
            <v>GEO</v>
          </cell>
          <cell r="G31">
            <v>2.5237972903105987E-2</v>
          </cell>
          <cell r="H31">
            <v>2.9222051802303143E-2</v>
          </cell>
          <cell r="I31">
            <v>4.4850099952451421E-2</v>
          </cell>
        </row>
        <row r="32">
          <cell r="A32" t="str">
            <v>RNWGEO4</v>
          </cell>
          <cell r="C32" t="str">
            <v>GEO</v>
          </cell>
          <cell r="G32">
            <v>2.3061584372045158E-2</v>
          </cell>
          <cell r="H32">
            <v>2.5462402436009984E-2</v>
          </cell>
          <cell r="I32">
            <v>3.856347438668583E-2</v>
          </cell>
        </row>
        <row r="33">
          <cell r="A33" t="str">
            <v>RNWGEO5</v>
          </cell>
          <cell r="C33" t="str">
            <v>GEO</v>
          </cell>
          <cell r="G33">
            <v>2.26050261276316E-2</v>
          </cell>
          <cell r="H33">
            <v>2.2777989392097665E-2</v>
          </cell>
          <cell r="I33">
            <v>3.3739744351339675E-2</v>
          </cell>
        </row>
        <row r="34">
          <cell r="A34" t="str">
            <v>IMPGSL</v>
          </cell>
          <cell r="C34" t="str">
            <v>GSL</v>
          </cell>
          <cell r="D34">
            <v>79.689172718094838</v>
          </cell>
          <cell r="E34">
            <v>78.84067973719695</v>
          </cell>
          <cell r="F34">
            <v>73.359090684171107</v>
          </cell>
          <cell r="G34">
            <v>41.46651953731751</v>
          </cell>
          <cell r="H34">
            <v>5.9334385665140212</v>
          </cell>
        </row>
        <row r="35">
          <cell r="A35" t="str">
            <v>RNWWOD1</v>
          </cell>
          <cell r="C35" t="str">
            <v>WOD</v>
          </cell>
          <cell r="D35">
            <v>10.18234655850153</v>
          </cell>
          <cell r="E35">
            <v>11.15294057743375</v>
          </cell>
          <cell r="F35">
            <v>12.608866378020604</v>
          </cell>
          <cell r="G35">
            <v>15.035412724469655</v>
          </cell>
          <cell r="H35">
            <v>17.461974872754553</v>
          </cell>
          <cell r="I35">
            <v>17.46212783219697</v>
          </cell>
        </row>
        <row r="36">
          <cell r="A36" t="str">
            <v>RNWWOD2</v>
          </cell>
          <cell r="C36" t="str">
            <v>WOD</v>
          </cell>
          <cell r="D36">
            <v>7.4592229582166842</v>
          </cell>
          <cell r="E36">
            <v>8.0030269435098909</v>
          </cell>
          <cell r="F36">
            <v>8.818773334749082</v>
          </cell>
          <cell r="G36">
            <v>10.178352426331527</v>
          </cell>
          <cell r="H36">
            <v>10.230838574742226</v>
          </cell>
          <cell r="I36">
            <v>7.6167795935127094</v>
          </cell>
        </row>
        <row r="37">
          <cell r="A37" t="str">
            <v>RNWWOD3</v>
          </cell>
          <cell r="C37" t="str">
            <v>WOD</v>
          </cell>
          <cell r="D37">
            <v>2.6225318280695999</v>
          </cell>
          <cell r="E37">
            <v>3.2649565190569296</v>
          </cell>
          <cell r="F37">
            <v>4.2286984769944409</v>
          </cell>
          <cell r="G37">
            <v>5.8349157771142437</v>
          </cell>
          <cell r="H37">
            <v>6.3806515487586219</v>
          </cell>
          <cell r="I37">
            <v>4.2598766134709134</v>
          </cell>
        </row>
        <row r="38">
          <cell r="A38" t="str">
            <v>RNWWOD4</v>
          </cell>
          <cell r="C38" t="str">
            <v>WOD</v>
          </cell>
          <cell r="D38">
            <v>16.967540579239728</v>
          </cell>
          <cell r="E38">
            <v>16.921246974972089</v>
          </cell>
          <cell r="F38">
            <v>16.852936019241337</v>
          </cell>
          <cell r="G38">
            <v>16.738704739182314</v>
          </cell>
          <cell r="H38">
            <v>14.324940215421741</v>
          </cell>
          <cell r="I38">
            <v>21.183181313492582</v>
          </cell>
        </row>
        <row r="39">
          <cell r="A39" t="str">
            <v>RNWWOD5</v>
          </cell>
          <cell r="C39" t="str">
            <v>WOD</v>
          </cell>
          <cell r="D39">
            <v>7.5383599194797579</v>
          </cell>
          <cell r="E39">
            <v>7.0194142909300359</v>
          </cell>
          <cell r="F39">
            <v>3.9041765721041237</v>
          </cell>
          <cell r="G39">
            <v>0.21335129734179212</v>
          </cell>
          <cell r="H39">
            <v>0.11067601224642158</v>
          </cell>
          <cell r="I39">
            <v>13.234709839100713</v>
          </cell>
        </row>
        <row r="40">
          <cell r="A40" t="str">
            <v>RNNWWST1</v>
          </cell>
          <cell r="C40" t="str">
            <v>WSTNREN</v>
          </cell>
          <cell r="D40">
            <v>35.613024528206076</v>
          </cell>
          <cell r="E40">
            <v>35.88246821929517</v>
          </cell>
          <cell r="F40">
            <v>35.489586800143393</v>
          </cell>
          <cell r="G40">
            <v>35.040038064572684</v>
          </cell>
          <cell r="H40">
            <v>35.159876219273144</v>
          </cell>
          <cell r="I40">
            <v>35.603332132054561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16.524002848405189</v>
          </cell>
          <cell r="F41">
            <v>32.642322563381128</v>
          </cell>
          <cell r="G41">
            <v>40.807602917472778</v>
          </cell>
          <cell r="H41">
            <v>84.677679419370151</v>
          </cell>
          <cell r="I41">
            <v>140.72331113485669</v>
          </cell>
        </row>
        <row r="42">
          <cell r="A42" t="str">
            <v>IMPHFO1</v>
          </cell>
          <cell r="C42" t="str">
            <v>HFO</v>
          </cell>
          <cell r="D42">
            <v>2.7764352807418975</v>
          </cell>
          <cell r="E42">
            <v>1.272066140508119E-2</v>
          </cell>
          <cell r="F42">
            <v>2.6404118409648143E-2</v>
          </cell>
          <cell r="G42">
            <v>1.8074048909801983E-2</v>
          </cell>
          <cell r="H42">
            <v>2.8527048883345264E-2</v>
          </cell>
        </row>
        <row r="43">
          <cell r="A43" t="str">
            <v>RNWHYDD1</v>
          </cell>
          <cell r="C43" t="str">
            <v>HYDD</v>
          </cell>
          <cell r="D43">
            <v>66.745724020500248</v>
          </cell>
          <cell r="E43">
            <v>49.798886205766664</v>
          </cell>
          <cell r="F43">
            <v>68.469054207510879</v>
          </cell>
          <cell r="G43">
            <v>70.16168559235561</v>
          </cell>
          <cell r="H43">
            <v>71.877081924458452</v>
          </cell>
          <cell r="I43">
            <v>69.17929146370642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2.3590325998313513</v>
          </cell>
          <cell r="H44">
            <v>1.5407267681567034</v>
          </cell>
        </row>
        <row r="45">
          <cell r="A45" t="str">
            <v>IMPBDS</v>
          </cell>
          <cell r="C45" t="str">
            <v>BDS</v>
          </cell>
          <cell r="D45">
            <v>2.6300729003595626</v>
          </cell>
          <cell r="E45">
            <v>2.7558787849010793</v>
          </cell>
          <cell r="F45">
            <v>2.4435787661592872</v>
          </cell>
          <cell r="G45">
            <v>3.1967276095315378</v>
          </cell>
          <cell r="H45">
            <v>3.5207666764759624</v>
          </cell>
          <cell r="I45">
            <v>18.133509856449855</v>
          </cell>
        </row>
        <row r="46">
          <cell r="A46" t="str">
            <v>IMPCOA1</v>
          </cell>
          <cell r="C46" t="str">
            <v>COA</v>
          </cell>
          <cell r="D46">
            <v>3.6601250691993985</v>
          </cell>
          <cell r="E46">
            <v>3.5648209369542858</v>
          </cell>
          <cell r="F46">
            <v>0.20778571031236806</v>
          </cell>
          <cell r="G46">
            <v>3.9999593398357049E-2</v>
          </cell>
          <cell r="H46">
            <v>2.3134172795866079E-2</v>
          </cell>
          <cell r="I46">
            <v>7.0287001893676116E-3</v>
          </cell>
        </row>
        <row r="47">
          <cell r="A47" t="str">
            <v>IMPETH</v>
          </cell>
          <cell r="C47" t="str">
            <v>ETH</v>
          </cell>
          <cell r="D47">
            <v>4.4341801508631038</v>
          </cell>
          <cell r="E47">
            <v>4.5655668503654478</v>
          </cell>
          <cell r="F47">
            <v>4.2274314314948116</v>
          </cell>
          <cell r="G47">
            <v>2.4106529384648754</v>
          </cell>
          <cell r="H47">
            <v>4.9139708166021725</v>
          </cell>
          <cell r="I47">
            <v>4.4516218345852732</v>
          </cell>
        </row>
        <row r="48">
          <cell r="A48" t="str">
            <v>IMPELC_DE</v>
          </cell>
          <cell r="C48" t="str">
            <v>ELC_I-DE</v>
          </cell>
          <cell r="D48">
            <v>46.398519678284828</v>
          </cell>
          <cell r="E48">
            <v>18.542007056220246</v>
          </cell>
          <cell r="F48">
            <v>15.937503007972863</v>
          </cell>
          <cell r="G48">
            <v>9.2290594883659036</v>
          </cell>
          <cell r="H48">
            <v>10.072455281627928</v>
          </cell>
          <cell r="I48">
            <v>7.3196567641520467</v>
          </cell>
        </row>
        <row r="49">
          <cell r="A49" t="str">
            <v>IMPELC_DE</v>
          </cell>
          <cell r="C49" t="str">
            <v>ELCS</v>
          </cell>
          <cell r="D49">
            <v>46.398519678284828</v>
          </cell>
          <cell r="E49">
            <v>18.542007056220246</v>
          </cell>
          <cell r="F49">
            <v>15.937503007972863</v>
          </cell>
          <cell r="G49">
            <v>9.2290594883659036</v>
          </cell>
          <cell r="H49">
            <v>10.072455281627928</v>
          </cell>
          <cell r="I49">
            <v>7.3196567641520467</v>
          </cell>
        </row>
        <row r="50">
          <cell r="A50" t="str">
            <v>RNWWST1</v>
          </cell>
          <cell r="C50" t="str">
            <v>WSTREN</v>
          </cell>
          <cell r="D50">
            <v>33.781670641303691</v>
          </cell>
          <cell r="E50">
            <v>33.781185382981214</v>
          </cell>
          <cell r="F50">
            <v>33.781162241850069</v>
          </cell>
          <cell r="G50">
            <v>33.792060433356703</v>
          </cell>
          <cell r="H50">
            <v>33.80133203069559</v>
          </cell>
          <cell r="I50">
            <v>38.44483783348452</v>
          </cell>
        </row>
        <row r="51">
          <cell r="A51" t="str">
            <v>IMPNGA1</v>
          </cell>
          <cell r="C51" t="str">
            <v>NGA</v>
          </cell>
          <cell r="D51">
            <v>119.34336589779102</v>
          </cell>
          <cell r="E51">
            <v>106.7200366955629</v>
          </cell>
          <cell r="F51">
            <v>117.56289517737369</v>
          </cell>
          <cell r="G51">
            <v>107.68292307231256</v>
          </cell>
          <cell r="H51">
            <v>83.803407758547692</v>
          </cell>
          <cell r="I51">
            <v>44.78859041551857</v>
          </cell>
        </row>
        <row r="52">
          <cell r="A52" t="str">
            <v>IMPELC_IT</v>
          </cell>
          <cell r="C52" t="str">
            <v>ELC_I-IT</v>
          </cell>
          <cell r="D52">
            <v>6.7991422004967133</v>
          </cell>
          <cell r="E52">
            <v>1.5583588222027957E-2</v>
          </cell>
          <cell r="F52">
            <v>1.3387177379281481E-2</v>
          </cell>
          <cell r="G52">
            <v>5.2088050198251558E-3</v>
          </cell>
          <cell r="H52">
            <v>5.7055490385036862E-3</v>
          </cell>
          <cell r="I52">
            <v>3.7809952642891471E-3</v>
          </cell>
        </row>
        <row r="53">
          <cell r="A53" t="str">
            <v>IMPELC_IT</v>
          </cell>
          <cell r="C53" t="str">
            <v>ELCS</v>
          </cell>
          <cell r="D53">
            <v>6.7991422004967133</v>
          </cell>
          <cell r="E53">
            <v>1.5583588222027957E-2</v>
          </cell>
          <cell r="F53">
            <v>1.3387177379281481E-2</v>
          </cell>
          <cell r="G53">
            <v>5.2088050198251558E-3</v>
          </cell>
          <cell r="H53">
            <v>5.7055490385036862E-3</v>
          </cell>
          <cell r="I53">
            <v>3.7809952642891471E-3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3.2683672705578961</v>
          </cell>
          <cell r="E4">
            <v>3.8321943308638793</v>
          </cell>
          <cell r="F4">
            <v>3.766691606170538</v>
          </cell>
          <cell r="G4">
            <v>3.9138387572441729</v>
          </cell>
          <cell r="H4">
            <v>4.1776452599783696</v>
          </cell>
          <cell r="I4">
            <v>4.477528945623928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3.2683672705578961</v>
          </cell>
          <cell r="E5">
            <v>3.8321943308638793</v>
          </cell>
          <cell r="F5">
            <v>3.766691606170538</v>
          </cell>
          <cell r="G5">
            <v>3.9138387572441729</v>
          </cell>
          <cell r="H5">
            <v>4.1776452599783696</v>
          </cell>
          <cell r="I5">
            <v>4.477528945623928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4.4785873832841785E-5</v>
          </cell>
          <cell r="F6">
            <v>7.1693231236014884E-3</v>
          </cell>
          <cell r="G6">
            <v>7.7410719576183791E-3</v>
          </cell>
          <cell r="H6">
            <v>7.8145028985643471E-3</v>
          </cell>
          <cell r="I6">
            <v>7.9895705424832958E-3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4.2225342754340446E-7</v>
          </cell>
          <cell r="F7">
            <v>7.1266190859502771E-3</v>
          </cell>
          <cell r="G7">
            <v>7.6994643191821881E-3</v>
          </cell>
          <cell r="H7">
            <v>7.7961877150985312E-3</v>
          </cell>
          <cell r="I7">
            <v>7.9481324121368161E-3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2.1588744072238299E-4</v>
          </cell>
          <cell r="E8">
            <v>1.2752646927839201E-4</v>
          </cell>
          <cell r="F8">
            <v>1.14028917010665E-3</v>
          </cell>
          <cell r="G8">
            <v>8.1279577146025299E-5</v>
          </cell>
          <cell r="H8">
            <v>1.08988603896803E-3</v>
          </cell>
          <cell r="I8">
            <v>6.9182517348265801E-4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2.1588744072238299E-4</v>
          </cell>
          <cell r="E9">
            <v>3.4341391000077502E-4</v>
          </cell>
          <cell r="F9">
            <v>1.4837030801074301E-3</v>
          </cell>
          <cell r="G9">
            <v>1.5649826572534499E-3</v>
          </cell>
          <cell r="H9">
            <v>1.57851913743526E-3</v>
          </cell>
          <cell r="I9">
            <v>1.58056724360937E-3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1.88029555987555</v>
          </cell>
          <cell r="G10">
            <v>1.87191148838871</v>
          </cell>
          <cell r="H10">
            <v>2.6493039504387998</v>
          </cell>
          <cell r="I10">
            <v>0.95151199864971303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6.6677147513317381E-2</v>
          </cell>
          <cell r="G11">
            <v>6.9035033614335398E-2</v>
          </cell>
          <cell r="H11">
            <v>0.10428111294280375</v>
          </cell>
          <cell r="I11">
            <v>3.9477625475892342E-2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3.333857375665869E-2</v>
          </cell>
          <cell r="G12">
            <v>3.3189920006892006E-2</v>
          </cell>
          <cell r="H12">
            <v>4.6973474298560275E-2</v>
          </cell>
          <cell r="I12">
            <v>1.6870780117902721E-2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6.6677147513317381E-2</v>
          </cell>
          <cell r="G13">
            <v>6.9035033614335398E-2</v>
          </cell>
          <cell r="H13">
            <v>0.10428111294280375</v>
          </cell>
          <cell r="I13">
            <v>3.9477625475892342E-2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6.5383160052464697E-5</v>
          </cell>
          <cell r="F14">
            <v>5.6141755842664598E-3</v>
          </cell>
          <cell r="G14">
            <v>2.8620014856367601E-5</v>
          </cell>
          <cell r="H14">
            <v>9.5569945892185696E-4</v>
          </cell>
          <cell r="I14">
            <v>8.1236397274836E-5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6.5383160052464697E-5</v>
          </cell>
          <cell r="F15">
            <v>5.6767642505344846E-3</v>
          </cell>
          <cell r="G15">
            <v>5.6884825801975514E-3</v>
          </cell>
          <cell r="H15">
            <v>8.4681196746174362E-3</v>
          </cell>
          <cell r="I15">
            <v>3.5227711286621682E-3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0.46157922178194422</v>
          </cell>
          <cell r="E16">
            <v>0.54460944317674898</v>
          </cell>
          <cell r="F16">
            <v>0.54692910123117977</v>
          </cell>
          <cell r="G16">
            <v>0.55561474983009651</v>
          </cell>
          <cell r="H16">
            <v>0.59017185564670271</v>
          </cell>
          <cell r="I16">
            <v>0.5951067686188467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0.46157922178194422</v>
          </cell>
          <cell r="E17">
            <v>0.54460944317674898</v>
          </cell>
          <cell r="F17">
            <v>0.54692910123117977</v>
          </cell>
          <cell r="G17">
            <v>0.55561474983009651</v>
          </cell>
          <cell r="H17">
            <v>0.59017185564670271</v>
          </cell>
          <cell r="I17">
            <v>0.5951067686188467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0.62587013122975488</v>
          </cell>
          <cell r="E18">
            <v>0.73762001333193927</v>
          </cell>
          <cell r="F18">
            <v>0.73950977067877788</v>
          </cell>
          <cell r="G18">
            <v>0.74914348291698396</v>
          </cell>
          <cell r="H18">
            <v>0.79129187349278618</v>
          </cell>
          <cell r="I18">
            <v>0.79347569149179542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1.02887751285914E-2</v>
          </cell>
          <cell r="F19">
            <v>1.70068001097798E-3</v>
          </cell>
          <cell r="G19">
            <v>2.2550843841827499E-3</v>
          </cell>
          <cell r="H19">
            <v>1.4585952893238399E-2</v>
          </cell>
          <cell r="I19">
            <v>2.6180050161727499E-2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4.01107346466349E-2</v>
          </cell>
          <cell r="F20">
            <v>4.166996716562147E-2</v>
          </cell>
          <cell r="G20">
            <v>4.3648471004776396E-2</v>
          </cell>
          <cell r="H20">
            <v>4.7310938670785001E-2</v>
          </cell>
          <cell r="I20">
            <v>4.9792870398262246E-2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6.787002680671464E-3</v>
          </cell>
          <cell r="H21">
            <v>1.018957167846145E-2</v>
          </cell>
          <cell r="I21">
            <v>3.5737330714842772E-3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6.947663284084876E-3</v>
          </cell>
          <cell r="H22">
            <v>1.0923145448535046E-2</v>
          </cell>
          <cell r="I22">
            <v>3.6467859758138781E-3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1.3734665964756346E-2</v>
          </cell>
          <cell r="H23">
            <v>2.1112717126996507E-2</v>
          </cell>
          <cell r="I23">
            <v>7.2205190472981531E-3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0.52051374561454189</v>
          </cell>
          <cell r="E24">
            <v>0.59728449189287491</v>
          </cell>
          <cell r="F24">
            <v>0.29630301086642963</v>
          </cell>
          <cell r="G24">
            <v>0.27270017550853387</v>
          </cell>
          <cell r="H24">
            <v>0.2289080725887471</v>
          </cell>
          <cell r="I24">
            <v>9.3318599213836798E-2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1.0410274912290838</v>
          </cell>
          <cell r="E25">
            <v>1.1945689837857503</v>
          </cell>
          <cell r="F25">
            <v>0.59260602173285926</v>
          </cell>
          <cell r="G25">
            <v>0.54540035101706785</v>
          </cell>
          <cell r="H25">
            <v>0.45781614517749419</v>
          </cell>
          <cell r="I25">
            <v>0.18663719842767365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5.3848831935752002E-3</v>
          </cell>
          <cell r="F26">
            <v>1.61948889475538E-5</v>
          </cell>
          <cell r="G26">
            <v>4.2806605686859801E-5</v>
          </cell>
          <cell r="H26">
            <v>6.4748645330558003E-3</v>
          </cell>
          <cell r="I26">
            <v>7.1823128131284301E-6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4.0704470947502062E-2</v>
          </cell>
          <cell r="F27">
            <v>3.2760484104293455E-2</v>
          </cell>
          <cell r="G27">
            <v>3.228185138254553E-2</v>
          </cell>
          <cell r="H27">
            <v>1.6040358380508352E-2</v>
          </cell>
          <cell r="I27">
            <v>8.5566833138705552E-3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4.3871955872413988</v>
          </cell>
          <cell r="E28">
            <v>4.3830190588718487</v>
          </cell>
          <cell r="F28">
            <v>4.2191563734248199</v>
          </cell>
          <cell r="G28">
            <v>3.7572355292898663</v>
          </cell>
          <cell r="H28">
            <v>3.1957467034844895</v>
          </cell>
          <cell r="I28">
            <v>1.3266392599573615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6.0933272045019411</v>
          </cell>
          <cell r="E29">
            <v>6.0875264706553454</v>
          </cell>
          <cell r="F29">
            <v>5.8599394075344744</v>
          </cell>
          <cell r="G29">
            <v>5.2183826795692587</v>
          </cell>
          <cell r="H29">
            <v>4.4385370881729047</v>
          </cell>
          <cell r="I29">
            <v>1.8425545277185575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1.04564416644913E-4</v>
          </cell>
          <cell r="F30">
            <v>1.75754044286065E-5</v>
          </cell>
          <cell r="G30">
            <v>5.0746921606298897E-5</v>
          </cell>
          <cell r="H30">
            <v>8.7303224575147303E-2</v>
          </cell>
          <cell r="I30">
            <v>1.29694440223045E-5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0.35453074815570884</v>
          </cell>
          <cell r="F31">
            <v>0.35437009858883706</v>
          </cell>
          <cell r="G31">
            <v>0.35419486801689121</v>
          </cell>
          <cell r="H31">
            <v>0.25910709217201278</v>
          </cell>
          <cell r="I31">
            <v>0.13561803242004442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5.4756425679024272E-2</v>
          </cell>
          <cell r="I32">
            <v>6.7653313497641032E-2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5.5309520887903349E-2</v>
          </cell>
          <cell r="I33">
            <v>6.8336680300647518E-2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3.25404959974654E-5</v>
          </cell>
          <cell r="H34">
            <v>1.7283236053362801E-2</v>
          </cell>
          <cell r="I34">
            <v>3.4411143976316699E-4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3.25404959974654E-5</v>
          </cell>
          <cell r="H35">
            <v>1.7410574384357301E-2</v>
          </cell>
          <cell r="I35">
            <v>1.77546858241205E-2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6.1735885562648001</v>
          </cell>
          <cell r="E36">
            <v>6.8321222081133453</v>
          </cell>
          <cell r="F36">
            <v>6.2081569226482243</v>
          </cell>
          <cell r="G36">
            <v>4.7818000072588847</v>
          </cell>
          <cell r="H36">
            <v>2.2643370667917364</v>
          </cell>
          <cell r="I36">
            <v>0.37377949645373498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8.5744285503677684</v>
          </cell>
          <cell r="E37">
            <v>9.4890586223796483</v>
          </cell>
          <cell r="F37">
            <v>8.6224401703447615</v>
          </cell>
          <cell r="G37">
            <v>6.6413888989706766</v>
          </cell>
          <cell r="H37">
            <v>3.1449125927662993</v>
          </cell>
          <cell r="I37">
            <v>0.51913818951907631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1.5717153156561E-4</v>
          </cell>
          <cell r="E38">
            <v>5.0723447558114601E-2</v>
          </cell>
          <cell r="F38">
            <v>2.6302322198217101E-4</v>
          </cell>
          <cell r="G38">
            <v>6.6475906200936505E-5</v>
          </cell>
          <cell r="H38">
            <v>3.5889758963621801E-2</v>
          </cell>
          <cell r="I38">
            <v>1.4878126863814199E-4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0.47857744934867763</v>
          </cell>
          <cell r="E39">
            <v>0.52929499065093677</v>
          </cell>
          <cell r="F39">
            <v>0.52845727836928946</v>
          </cell>
          <cell r="G39">
            <v>0.52745188841485013</v>
          </cell>
          <cell r="H39">
            <v>0.18007621206537447</v>
          </cell>
          <cell r="I39">
            <v>4.31837654771614E-2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5.1850948579545628</v>
          </cell>
          <cell r="E40">
            <v>5.5675988360599424</v>
          </cell>
          <cell r="F40">
            <v>5.6343793850152943</v>
          </cell>
          <cell r="G40">
            <v>8.6081397794636061</v>
          </cell>
          <cell r="H40">
            <v>9.9505615876696432</v>
          </cell>
          <cell r="I40">
            <v>14.070695653931995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5.1850948579545628</v>
          </cell>
          <cell r="E41">
            <v>5.5675988360599424</v>
          </cell>
          <cell r="F41">
            <v>5.6343793850152943</v>
          </cell>
          <cell r="G41">
            <v>8.6081397794636061</v>
          </cell>
          <cell r="H41">
            <v>9.9505615876696432</v>
          </cell>
          <cell r="I41">
            <v>14.070695653931995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5.6086836071764612</v>
          </cell>
          <cell r="E42">
            <v>6.0095640244197019</v>
          </cell>
          <cell r="F42">
            <v>6.0622107109486976</v>
          </cell>
          <cell r="G42">
            <v>9.2127073842040588</v>
          </cell>
          <cell r="H42">
            <v>10.53775389763147</v>
          </cell>
          <cell r="I42">
            <v>14.811258583086317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0.25952527851055002</v>
          </cell>
          <cell r="F43">
            <v>0.24852526247248499</v>
          </cell>
          <cell r="G43">
            <v>0.30424685574295202</v>
          </cell>
          <cell r="H43">
            <v>0.40455458172000602</v>
          </cell>
          <cell r="I43">
            <v>0.99954888181051704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0.40450112280482597</v>
          </cell>
          <cell r="F44">
            <v>0.42300107881718307</v>
          </cell>
          <cell r="G44">
            <v>0.53152440072919305</v>
          </cell>
          <cell r="H44">
            <v>0.62425334953947997</v>
          </cell>
          <cell r="I44">
            <v>1.2035907446443399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2.4563771006125079E-3</v>
          </cell>
          <cell r="G45">
            <v>3.4404649548293955E-3</v>
          </cell>
          <cell r="H45">
            <v>7.2476198080487246E-3</v>
          </cell>
          <cell r="I45">
            <v>3.3164736925968825E-3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2.4568475868872661E-3</v>
          </cell>
          <cell r="G46">
            <v>3.4409477264378627E-3</v>
          </cell>
          <cell r="H46">
            <v>7.2485848057333956E-3</v>
          </cell>
          <cell r="I46">
            <v>3.3169189540446261E-3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6.33780135561562E-4</v>
          </cell>
          <cell r="E47">
            <v>1.4836009295459899E-5</v>
          </cell>
          <cell r="F47">
            <v>1.03357060856121E-3</v>
          </cell>
          <cell r="G47">
            <v>5.1143071914066499E-4</v>
          </cell>
          <cell r="H47">
            <v>8.87090223647582E-4</v>
          </cell>
          <cell r="I47">
            <v>4.9071615621498299E-4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6.3378447540162245E-4</v>
          </cell>
          <cell r="E48">
            <v>2.2626790223761409E-5</v>
          </cell>
          <cell r="F48">
            <v>1.0484173561248844E-3</v>
          </cell>
          <cell r="G48">
            <v>1.0657187205199807E-3</v>
          </cell>
          <cell r="H48">
            <v>2.1622087305498104E-3</v>
          </cell>
          <cell r="I48">
            <v>9.9606052398836702E-4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5.4495294410881384E-2</v>
          </cell>
          <cell r="F49">
            <v>7.184355831631066E-2</v>
          </cell>
          <cell r="G49">
            <v>0.11384978271295869</v>
          </cell>
          <cell r="H49">
            <v>0.25248161461521096</v>
          </cell>
          <cell r="I49">
            <v>0.45622672581865265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2.0594079005538179</v>
          </cell>
          <cell r="E50">
            <v>3.8270328769938402</v>
          </cell>
          <cell r="F50">
            <v>3.6151341304064282</v>
          </cell>
          <cell r="G50">
            <v>4.1296126074774007</v>
          </cell>
          <cell r="H50">
            <v>3.598938084153287</v>
          </cell>
          <cell r="I50">
            <v>3.2374061339854241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1.8311834439239056</v>
          </cell>
          <cell r="E51">
            <v>3.5392255261394023</v>
          </cell>
          <cell r="F51">
            <v>3.5431140699288597</v>
          </cell>
          <cell r="G51">
            <v>3.3094199604507613</v>
          </cell>
          <cell r="H51">
            <v>2.5327583395035655</v>
          </cell>
          <cell r="I51">
            <v>1.9971573895656438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4.4495383592862057</v>
          </cell>
          <cell r="E52">
            <v>1.8954101399327532</v>
          </cell>
          <cell r="F52">
            <v>1.8954527820326328</v>
          </cell>
          <cell r="G52">
            <v>1.8955422022446251</v>
          </cell>
          <cell r="H52">
            <v>1.8958682803697033</v>
          </cell>
          <cell r="I52">
            <v>1.8970141930016564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0.35012537197623089</v>
          </cell>
          <cell r="F53">
            <v>0.38495822256525741</v>
          </cell>
          <cell r="G53">
            <v>0.44636438088226155</v>
          </cell>
          <cell r="H53">
            <v>0.60080803680718198</v>
          </cell>
          <cell r="I53">
            <v>0.8076699824974557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9.2188714191106804</v>
          </cell>
          <cell r="E54">
            <v>10.684759168873411</v>
          </cell>
          <cell r="F54">
            <v>10.489199455497397</v>
          </cell>
          <cell r="G54">
            <v>10.872765479016504</v>
          </cell>
          <cell r="H54">
            <v>9.6871308094117072</v>
          </cell>
          <cell r="I54">
            <v>9.091088702508813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0.627783951288722</v>
          </cell>
          <cell r="E55">
            <v>3.3135455861884697E-2</v>
          </cell>
          <cell r="F55">
            <v>3.9848296127107299E-3</v>
          </cell>
          <cell r="G55">
            <v>6.9493674818091097E-3</v>
          </cell>
          <cell r="H55">
            <v>1.2367621712737999E-2</v>
          </cell>
          <cell r="I55">
            <v>3.0182776025581601E-2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0.627783951288722</v>
          </cell>
          <cell r="E56">
            <v>0.66091940715060704</v>
          </cell>
          <cell r="F56">
            <v>0.664904236763318</v>
          </cell>
          <cell r="G56">
            <v>0.67185360424512697</v>
          </cell>
          <cell r="H56">
            <v>0.69592168846370195</v>
          </cell>
          <cell r="I56">
            <v>0.72610446448928301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2.6252035781900072E-2</v>
          </cell>
          <cell r="E57">
            <v>8.083486787793347E-3</v>
          </cell>
          <cell r="F57">
            <v>0.12191366665496678</v>
          </cell>
          <cell r="G57">
            <v>0.15209852860270687</v>
          </cell>
          <cell r="H57">
            <v>0.33739506793801788</v>
          </cell>
          <cell r="I57">
            <v>0.31796791528631113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2.635454028572095E-2</v>
          </cell>
          <cell r="E58">
            <v>8.0980640234087631E-3</v>
          </cell>
          <cell r="F58">
            <v>0.12008179404795666</v>
          </cell>
          <cell r="G58">
            <v>0.13009868526590609</v>
          </cell>
          <cell r="H58">
            <v>0.23831746718137148</v>
          </cell>
          <cell r="I58">
            <v>0.25350235725083964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5.2606576067621036E-2</v>
          </cell>
          <cell r="E59">
            <v>1.6181550811202105E-2</v>
          </cell>
          <cell r="F59">
            <v>0.24199546070292355</v>
          </cell>
          <cell r="G59">
            <v>0.28219721386861313</v>
          </cell>
          <cell r="H59">
            <v>0.57571253511938925</v>
          </cell>
          <cell r="I59">
            <v>0.57147027253715066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73.238794683102483</v>
          </cell>
          <cell r="E60">
            <v>78.633481538576987</v>
          </cell>
          <cell r="F60">
            <v>79.114720128515756</v>
          </cell>
          <cell r="G60">
            <v>77.806119648552027</v>
          </cell>
          <cell r="H60">
            <v>73.913145246257642</v>
          </cell>
          <cell r="I60">
            <v>70.01431692203974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6.9639399930628993</v>
          </cell>
          <cell r="F61">
            <v>6.9768340636473019</v>
          </cell>
          <cell r="G61">
            <v>9.9125610378996818</v>
          </cell>
          <cell r="H61">
            <v>16.039371734996408</v>
          </cell>
          <cell r="I61">
            <v>22.801006147534252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6.1735885562648001</v>
          </cell>
          <cell r="E62">
            <v>6.8321222081133453</v>
          </cell>
          <cell r="F62">
            <v>6.2081569226482243</v>
          </cell>
          <cell r="G62">
            <v>4.7818000072588847</v>
          </cell>
          <cell r="H62">
            <v>2.2643370667917364</v>
          </cell>
          <cell r="I62">
            <v>0.37377949645373498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2.0018276865120914E-2</v>
          </cell>
          <cell r="H63">
            <v>3.7446786045608339E-2</v>
          </cell>
          <cell r="I63">
            <v>3.9604895550840388E-2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5.5539443195080782</v>
          </cell>
          <cell r="E64">
            <v>6.0159796566761781</v>
          </cell>
          <cell r="F64">
            <v>6.201529433781988</v>
          </cell>
          <cell r="G64">
            <v>8.0854154434336358</v>
          </cell>
          <cell r="H64">
            <v>8.0865436633663421</v>
          </cell>
          <cell r="I64">
            <v>8.1700071158558867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2.3940784340480064</v>
          </cell>
          <cell r="E65">
            <v>4.093456883521941E-3</v>
          </cell>
          <cell r="F65">
            <v>2.2495128800630466</v>
          </cell>
          <cell r="G65">
            <v>1.9214816416893123</v>
          </cell>
          <cell r="H65">
            <v>1.1792386179163865</v>
          </cell>
          <cell r="I65">
            <v>0.64508696731787651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1.2231097163443811</v>
          </cell>
          <cell r="E66">
            <v>1.3408098790146523</v>
          </cell>
          <cell r="F66">
            <v>1.305574699510071</v>
          </cell>
          <cell r="G66">
            <v>1.5210013566854361</v>
          </cell>
          <cell r="H66">
            <v>3.4414254535106958</v>
          </cell>
          <cell r="I66">
            <v>6.8574709986337021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4.2612488446879828</v>
          </cell>
          <cell r="E67">
            <v>4.6176921561348667</v>
          </cell>
          <cell r="F67">
            <v>4.7423889111586668</v>
          </cell>
          <cell r="G67">
            <v>5.1592415557996674</v>
          </cell>
          <cell r="H67">
            <v>5.5993640448813089</v>
          </cell>
          <cell r="I67">
            <v>8.4198710616446224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1.8771140372864044</v>
          </cell>
          <cell r="E68">
            <v>2.1601259771442725</v>
          </cell>
          <cell r="F68">
            <v>2.1236851971761221</v>
          </cell>
          <cell r="G68">
            <v>2.2214405072124852</v>
          </cell>
          <cell r="H68">
            <v>2.2776487948770443</v>
          </cell>
          <cell r="I68">
            <v>2.1647323478397205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0.68569267689303159</v>
          </cell>
          <cell r="E69">
            <v>0.74273255142227068</v>
          </cell>
          <cell r="F69">
            <v>0.80791446240032738</v>
          </cell>
          <cell r="G69">
            <v>2.354145019221404</v>
          </cell>
          <cell r="H69">
            <v>2.4995740757826201</v>
          </cell>
          <cell r="I69">
            <v>0.65343810282552772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0.62703769762254724</v>
          </cell>
          <cell r="E70">
            <v>0.68737561678023096</v>
          </cell>
          <cell r="F70">
            <v>0.66853019781676215</v>
          </cell>
          <cell r="G70">
            <v>0.69966113914848471</v>
          </cell>
          <cell r="H70">
            <v>3.917835075888477</v>
          </cell>
          <cell r="I70">
            <v>3.99675214704805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4.9091370948812135E-2</v>
          </cell>
          <cell r="H71">
            <v>7.2578661859713456E-2</v>
          </cell>
          <cell r="I71">
            <v>1.4518669381425977E-2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24.189758137658846</v>
          </cell>
          <cell r="E72">
            <v>25.326958293809838</v>
          </cell>
          <cell r="F72">
            <v>24.526313346069745</v>
          </cell>
          <cell r="G72">
            <v>24.342992664545228</v>
          </cell>
          <cell r="H72">
            <v>21.955180526337095</v>
          </cell>
          <cell r="I72">
            <v>13.557334720742583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3.9826153329251678E-2</v>
          </cell>
          <cell r="G73">
            <v>4.6819541385876684E-2</v>
          </cell>
          <cell r="H73">
            <v>0.27328496486018339</v>
          </cell>
          <cell r="I73">
            <v>0.11257973398357651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1.4101087281242477</v>
          </cell>
          <cell r="E74">
            <v>1.5274136085387093</v>
          </cell>
          <cell r="F74">
            <v>1.890740500965014</v>
          </cell>
          <cell r="G74">
            <v>1.6307758086737909</v>
          </cell>
          <cell r="H74">
            <v>1.0767290167361134</v>
          </cell>
          <cell r="I74">
            <v>1.4749238309563297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1.0455712037455576E-2</v>
          </cell>
          <cell r="H75">
            <v>2.1489583328476787E-2</v>
          </cell>
          <cell r="I75">
            <v>2.436445104605417E-2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24.843113534664127</v>
          </cell>
          <cell r="E76">
            <v>22.41493940732385</v>
          </cell>
          <cell r="F76">
            <v>21.374443615759798</v>
          </cell>
          <cell r="G76">
            <v>15.050082126950548</v>
          </cell>
          <cell r="H76">
            <v>5.1720277607374161</v>
          </cell>
          <cell r="I76">
            <v>0.70998372403460985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>
            <v>3.1057568689263105E-5</v>
          </cell>
          <cell r="E77">
            <v>3.3313958203913849E-5</v>
          </cell>
          <cell r="F77">
            <v>1.7724909615938075E-2</v>
          </cell>
          <cell r="G77">
            <v>1.267554532334788E-2</v>
          </cell>
          <cell r="H77">
            <v>2.293401535221555E-2</v>
          </cell>
          <cell r="I77">
            <v>1.6242031150481014E-2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>
            <v>3.1057568689263105E-5</v>
          </cell>
          <cell r="E78">
            <v>3.3313958203913849E-5</v>
          </cell>
          <cell r="F78">
            <v>2.2872010999223709E-2</v>
          </cell>
          <cell r="G78">
            <v>1.5845716903779328E-2</v>
          </cell>
          <cell r="H78">
            <v>2.6982694407910946E-2</v>
          </cell>
          <cell r="I78">
            <v>1.8047716884210592E-2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7.13733193546255E-2</v>
          </cell>
          <cell r="E79">
            <v>6.1658615692254096E-4</v>
          </cell>
          <cell r="F79">
            <v>1.19816996918716E-3</v>
          </cell>
          <cell r="G79">
            <v>9.30383390967E-4</v>
          </cell>
          <cell r="H79">
            <v>2.14437301762731E-3</v>
          </cell>
          <cell r="I79">
            <v>1.04260824369395E-3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7.13733193546255E-2</v>
          </cell>
          <cell r="E80">
            <v>1.9421258416757042E-3</v>
          </cell>
          <cell r="F80">
            <v>2.5780927624272088E-3</v>
          </cell>
          <cell r="G80">
            <v>2.8574686756222961E-3</v>
          </cell>
          <cell r="H80">
            <v>3.3341095839891834E-3</v>
          </cell>
          <cell r="I80">
            <v>2.2579696547432829E-3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0.33745039386489345</v>
          </cell>
          <cell r="F81">
            <v>0.34336085679283601</v>
          </cell>
          <cell r="G81">
            <v>0.34505141058360128</v>
          </cell>
          <cell r="H81">
            <v>0.53598307818808399</v>
          </cell>
          <cell r="I81">
            <v>0.76213061181406938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0.3374503938648899</v>
          </cell>
          <cell r="F82">
            <v>0.34336085679283573</v>
          </cell>
          <cell r="G82">
            <v>0.34505141058360123</v>
          </cell>
          <cell r="H82">
            <v>0.53598307818808444</v>
          </cell>
          <cell r="I82">
            <v>0.76213061181406994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1.5289374610999299E-2</v>
          </cell>
          <cell r="F83">
            <v>2.34547469511104E-4</v>
          </cell>
          <cell r="G83">
            <v>1.38670989499117E-4</v>
          </cell>
          <cell r="H83">
            <v>8.9749952664014906E-3</v>
          </cell>
          <cell r="I83">
            <v>1.9741907762283701E-2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1.5289374610999299E-2</v>
          </cell>
          <cell r="F84">
            <v>1.5503959080631577E-2</v>
          </cell>
          <cell r="G84">
            <v>1.5600160864840069E-2</v>
          </cell>
          <cell r="H84">
            <v>2.408817132145287E-2</v>
          </cell>
          <cell r="I84">
            <v>3.4271131687364259E-2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2.8586114002090345E-4</v>
          </cell>
          <cell r="F85">
            <v>2.8118708208257526E-3</v>
          </cell>
          <cell r="G85">
            <v>3.9279685485681367E-3</v>
          </cell>
          <cell r="H85">
            <v>4.0631872854525204E-3</v>
          </cell>
          <cell r="I85">
            <v>2.8005632065833471E-3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3.897050252173065E-5</v>
          </cell>
          <cell r="F86">
            <v>7.6639310661805047E-5</v>
          </cell>
          <cell r="G86">
            <v>1.1220429167876575E-4</v>
          </cell>
          <cell r="H86">
            <v>7.5776895036004373E-4</v>
          </cell>
          <cell r="I86">
            <v>6.3723521911720452E-4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6.634445819435246E-2</v>
          </cell>
          <cell r="E87">
            <v>1.4290036209896169E-2</v>
          </cell>
          <cell r="F87">
            <v>0.10475226255652205</v>
          </cell>
          <cell r="G87">
            <v>0.1060637820181153</v>
          </cell>
          <cell r="H87">
            <v>0.64239467524025362</v>
          </cell>
          <cell r="I87">
            <v>0.66891070528626406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6.634445819435246E-2</v>
          </cell>
          <cell r="E88">
            <v>1.4614867852438823E-2</v>
          </cell>
          <cell r="F88">
            <v>0.10764077268800969</v>
          </cell>
          <cell r="G88">
            <v>0.1101039548583622</v>
          </cell>
          <cell r="H88">
            <v>0.64721563147606631</v>
          </cell>
          <cell r="I88">
            <v>0.67234850371196508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3.5600666849916793</v>
          </cell>
          <cell r="E89">
            <v>3.4647829859235308</v>
          </cell>
          <cell r="F89">
            <v>0.15768845205567328</v>
          </cell>
          <cell r="G89">
            <v>1.5638470798872955E-2</v>
          </cell>
          <cell r="H89">
            <v>2.3134172795866079E-2</v>
          </cell>
          <cell r="I89">
            <v>7.0287001893676116E-3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330.01818169872899</v>
          </cell>
          <cell r="E90">
            <v>321.18538279511102</v>
          </cell>
          <cell r="F90">
            <v>14.617719505560901</v>
          </cell>
          <cell r="G90">
            <v>1.44968624305552</v>
          </cell>
          <cell r="H90">
            <v>2.14453781817679</v>
          </cell>
          <cell r="I90">
            <v>0.651560507554378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3.5600666849916793</v>
          </cell>
          <cell r="E91">
            <v>3.4647829859235308</v>
          </cell>
          <cell r="F91">
            <v>0.15768845205567328</v>
          </cell>
          <cell r="G91">
            <v>1.5638470798872955E-2</v>
          </cell>
          <cell r="H91">
            <v>2.3134172795866079E-2</v>
          </cell>
          <cell r="I91">
            <v>7.0287001893676116E-3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0.38998947372435744</v>
          </cell>
          <cell r="E92">
            <v>0.78021143384977043</v>
          </cell>
          <cell r="F92">
            <v>0.78029922831049447</v>
          </cell>
          <cell r="G92">
            <v>0.8188173159138562</v>
          </cell>
          <cell r="H92">
            <v>3.3980897572543904</v>
          </cell>
          <cell r="I92">
            <v>4.2469466339433373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0.38998947372435744</v>
          </cell>
          <cell r="E93">
            <v>0.78021143384977043</v>
          </cell>
          <cell r="F93">
            <v>0.78029922831049447</v>
          </cell>
          <cell r="G93">
            <v>0.8188173159138562</v>
          </cell>
          <cell r="H93">
            <v>3.3980897572543904</v>
          </cell>
          <cell r="I93">
            <v>4.2469466339433373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2.7551377513674698E-2</v>
          </cell>
          <cell r="E94">
            <v>2.75499523641159E-2</v>
          </cell>
          <cell r="F94">
            <v>2.2054989328745099E-5</v>
          </cell>
          <cell r="G94">
            <v>2.7164454894970601E-3</v>
          </cell>
          <cell r="H94">
            <v>0.10067108821519501</v>
          </cell>
          <cell r="I94">
            <v>8.5304608581015698E-2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2.7551377513674698E-2</v>
          </cell>
          <cell r="E95">
            <v>5.5101329877790498E-2</v>
          </cell>
          <cell r="F95">
            <v>5.5123384867119297E-2</v>
          </cell>
          <cell r="G95">
            <v>5.7839830356616301E-2</v>
          </cell>
          <cell r="H95">
            <v>0.24000595933892099</v>
          </cell>
          <cell r="I95">
            <v>0.29994857534267899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4.6280679137374765</v>
          </cell>
          <cell r="E96">
            <v>3.6650244415745812</v>
          </cell>
          <cell r="F96">
            <v>4.2988097894637658</v>
          </cell>
          <cell r="G96">
            <v>2.6321695772080456</v>
          </cell>
          <cell r="H96">
            <v>0.95340692042086339</v>
          </cell>
          <cell r="I96">
            <v>0.31875483090016782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4.8716504355131329</v>
          </cell>
          <cell r="E97">
            <v>3.8579204648153462</v>
          </cell>
          <cell r="F97">
            <v>4.5250629362776458</v>
          </cell>
          <cell r="G97">
            <v>2.7707048181137339</v>
          </cell>
          <cell r="H97">
            <v>1.0035862320219622</v>
          </cell>
          <cell r="I97">
            <v>0.33553140094754513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9.5993847629942907E-5</v>
          </cell>
          <cell r="E98">
            <v>1.7481123140489601E-4</v>
          </cell>
          <cell r="F98">
            <v>2.7136524358444301E-4</v>
          </cell>
          <cell r="G98">
            <v>5.1843129618321899E-5</v>
          </cell>
          <cell r="H98">
            <v>3.0663958618961398E-4</v>
          </cell>
          <cell r="I98">
            <v>5.3065319800683901E-5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0.32689713779596891</v>
          </cell>
          <cell r="E99">
            <v>0.32700375889285332</v>
          </cell>
          <cell r="F99">
            <v>0.32723095306679245</v>
          </cell>
          <cell r="G99">
            <v>0.3268923728547517</v>
          </cell>
          <cell r="H99">
            <v>8.0054368939103213E-2</v>
          </cell>
          <cell r="I99">
            <v>3.3880480753263324E-2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2.5958807508274771E-3</v>
          </cell>
          <cell r="F100">
            <v>0.15978431941155183</v>
          </cell>
          <cell r="G100">
            <v>0.16602197934320831</v>
          </cell>
          <cell r="H100">
            <v>0.41790958655284144</v>
          </cell>
          <cell r="I100">
            <v>0.52652424138581433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2.5958807508274771E-3</v>
          </cell>
          <cell r="F101">
            <v>0.15978431941155183</v>
          </cell>
          <cell r="G101">
            <v>0.16602197934320831</v>
          </cell>
          <cell r="H101">
            <v>0.41790958655284144</v>
          </cell>
          <cell r="I101">
            <v>0.52652424138581433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2.6221017685126046E-3</v>
          </cell>
          <cell r="F102">
            <v>0.16139830243591105</v>
          </cell>
          <cell r="G102">
            <v>0.16769896903354373</v>
          </cell>
          <cell r="H102">
            <v>0.4221308955079206</v>
          </cell>
          <cell r="I102">
            <v>0.53184266806647906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3.39777588804654E-4</v>
          </cell>
          <cell r="F103">
            <v>1.5876144135017301E-2</v>
          </cell>
          <cell r="G103">
            <v>1.2123541722863399E-2</v>
          </cell>
          <cell r="H103">
            <v>2.71527575988267E-2</v>
          </cell>
          <cell r="I103">
            <v>3.2436708459069E-2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3.39777588804654E-4</v>
          </cell>
          <cell r="F104">
            <v>1.6104222755958623E-2</v>
          </cell>
          <cell r="G104">
            <v>1.7360680699335801E-2</v>
          </cell>
          <cell r="H104">
            <v>4.0714603929684401E-2</v>
          </cell>
          <cell r="I104">
            <v>4.3147344744571103E-2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0.6073759202423139</v>
          </cell>
          <cell r="E105">
            <v>1.2152349541003082</v>
          </cell>
          <cell r="F105">
            <v>1.2150829417919551</v>
          </cell>
          <cell r="G105">
            <v>1.2438545325436503</v>
          </cell>
          <cell r="H105">
            <v>5.2614434037716169</v>
          </cell>
          <cell r="I105">
            <v>6.6147379962665065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0.6073759202423139</v>
          </cell>
          <cell r="E106">
            <v>1.2152349541003082</v>
          </cell>
          <cell r="F106">
            <v>1.2150829417919551</v>
          </cell>
          <cell r="G106">
            <v>1.2438545325436503</v>
          </cell>
          <cell r="H106">
            <v>5.2614434037716169</v>
          </cell>
          <cell r="I106">
            <v>6.6147379962665065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4.2911866824141803E-2</v>
          </cell>
          <cell r="E107">
            <v>4.2910410792584702E-2</v>
          </cell>
          <cell r="F107">
            <v>1.6179386683385699E-5</v>
          </cell>
          <cell r="G107">
            <v>2.0239770281058802E-3</v>
          </cell>
          <cell r="H107">
            <v>0.15681969547456401</v>
          </cell>
          <cell r="I107">
            <v>0.13505938874322901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4.2911866824141803E-2</v>
          </cell>
          <cell r="E108">
            <v>8.5822277616726506E-2</v>
          </cell>
          <cell r="F108">
            <v>8.5838457003409793E-2</v>
          </cell>
          <cell r="G108">
            <v>8.7862434031515696E-2</v>
          </cell>
          <cell r="H108">
            <v>0.37160149906242701</v>
          </cell>
          <cell r="I108">
            <v>0.467162404618858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3.8145532634222261E-2</v>
          </cell>
          <cell r="E109">
            <v>4.7646938405656765E-3</v>
          </cell>
          <cell r="F109">
            <v>4.4608233694960156E-2</v>
          </cell>
          <cell r="G109">
            <v>6.6225510587771985E-2</v>
          </cell>
          <cell r="H109">
            <v>7.6462228189430145E-2</v>
          </cell>
          <cell r="I109">
            <v>1.6864325584932699E-2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>
            <v>2.1728349715434382E-5</v>
          </cell>
          <cell r="E110">
            <v>1.9190089971123966E-5</v>
          </cell>
          <cell r="F110">
            <v>1.014036044762095E-5</v>
          </cell>
          <cell r="G110">
            <v>4.2937298310545087E-3</v>
          </cell>
          <cell r="H110">
            <v>1.1264037253630647E-2</v>
          </cell>
          <cell r="I110">
            <v>8.2731569520291229E-4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>
            <v>1.7679330202023725E-5</v>
          </cell>
          <cell r="E111">
            <v>1.6614617218893211E-6</v>
          </cell>
          <cell r="F111">
            <v>1.3166408511860423E-5</v>
          </cell>
          <cell r="G111">
            <v>4.957242127096138E-3</v>
          </cell>
          <cell r="H111">
            <v>2.8282664407064399E-3</v>
          </cell>
          <cell r="I111">
            <v>1.0774812429836748E-3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>
            <v>2.2858150334139198E-5</v>
          </cell>
          <cell r="E112">
            <v>1.1437585857524519E-5</v>
          </cell>
          <cell r="F112">
            <v>1.0675701425824906E-5</v>
          </cell>
          <cell r="G112">
            <v>3.045181219938554E-3</v>
          </cell>
          <cell r="H112">
            <v>5.2215081378654158E-3</v>
          </cell>
          <cell r="I112">
            <v>6.0340286978612589E-4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>
            <v>1.5727459242947168E-5</v>
          </cell>
          <cell r="E113">
            <v>1.4207801245132591E-5</v>
          </cell>
          <cell r="F113">
            <v>2.4901691065016479E-6</v>
          </cell>
          <cell r="G113">
            <v>2.6012081164241297E-4</v>
          </cell>
          <cell r="H113">
            <v>2.2041234925283771E-4</v>
          </cell>
          <cell r="I113">
            <v>2.4149332259998388E-3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6.579055154407952E-3</v>
          </cell>
          <cell r="E114">
            <v>5.9827308307622306E-4</v>
          </cell>
          <cell r="F114">
            <v>1.493028669321407E-2</v>
          </cell>
          <cell r="G114">
            <v>1.0416989843558485E-2</v>
          </cell>
          <cell r="H114">
            <v>4.0203781472091728E-2</v>
          </cell>
          <cell r="I114">
            <v>2.5148716135341711E-3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>
            <v>2.3675028931613733E-5</v>
          </cell>
          <cell r="E115">
            <v>1.0446475101853463E-3</v>
          </cell>
          <cell r="F115">
            <v>3.8855552931632525E-3</v>
          </cell>
          <cell r="G115">
            <v>2.7923977060427062E-2</v>
          </cell>
          <cell r="H115">
            <v>8.9012087915242635E-3</v>
          </cell>
          <cell r="I115">
            <v>3.5751930705681697E-4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3.1450370754714373E-2</v>
          </cell>
          <cell r="E116">
            <v>8.2964743180075204E-4</v>
          </cell>
          <cell r="F116">
            <v>1.5642015648198501E-2</v>
          </cell>
          <cell r="G116">
            <v>6.3341970643667764E-3</v>
          </cell>
          <cell r="H116">
            <v>4.1254407816048149E-3</v>
          </cell>
          <cell r="I116">
            <v>5.2715044356555266E-4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>
            <v>1.4438406673757515E-5</v>
          </cell>
          <cell r="E117">
            <v>2.245628876707686E-3</v>
          </cell>
          <cell r="F117">
            <v>1.0113903420892507E-2</v>
          </cell>
          <cell r="G117">
            <v>8.9940726296880557E-3</v>
          </cell>
          <cell r="H117">
            <v>3.6975729627540107E-3</v>
          </cell>
          <cell r="I117">
            <v>8.541651186803589E-3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5.1332558118527855E-2</v>
          </cell>
          <cell r="H118">
            <v>8.2916008471123626E-2</v>
          </cell>
          <cell r="I118">
            <v>2.443131043301713E-2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5.1851068806593806E-2</v>
          </cell>
          <cell r="H119">
            <v>8.3753543910225908E-2</v>
          </cell>
          <cell r="I119">
            <v>2.4678091346481953E-2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5.1332558118527855E-2</v>
          </cell>
          <cell r="H120">
            <v>8.2916008471123626E-2</v>
          </cell>
          <cell r="I120">
            <v>2.443131043301713E-2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5.0277512743181103E-3</v>
          </cell>
          <cell r="H121">
            <v>5.54115651975471E-3</v>
          </cell>
          <cell r="I121">
            <v>1.56195169373191E-3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5.0277512743181103E-3</v>
          </cell>
          <cell r="H122">
            <v>8.3201268539685805E-3</v>
          </cell>
          <cell r="I122">
            <v>2.9381509337656209E-3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>
            <v>2.1728349715434382E-5</v>
          </cell>
          <cell r="E123">
            <v>1.9190089971123966E-5</v>
          </cell>
          <cell r="F123">
            <v>1.014036044762095E-5</v>
          </cell>
          <cell r="G123">
            <v>5.6144798637648326E-2</v>
          </cell>
          <cell r="H123">
            <v>9.5017581163856557E-2</v>
          </cell>
          <cell r="I123">
            <v>2.5505407041684872E-2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>
            <v>1.3295762148112534E-5</v>
          </cell>
          <cell r="E124">
            <v>2.065701897470944E-5</v>
          </cell>
          <cell r="F124">
            <v>2.8288031164147347E-5</v>
          </cell>
          <cell r="G124">
            <v>4.394308019199049E-3</v>
          </cell>
          <cell r="H124">
            <v>4.3728749087429599E-3</v>
          </cell>
          <cell r="I124">
            <v>2.5461272483179591E-3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>
            <v>2.1165144774541E-5</v>
          </cell>
          <cell r="F125">
            <v>2.0991441372807453E-5</v>
          </cell>
          <cell r="G125">
            <v>8.1088245243862958E-5</v>
          </cell>
          <cell r="H125">
            <v>1.7358023171628914E-4</v>
          </cell>
          <cell r="I125">
            <v>9.4994673601309882E-5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>
            <v>3.5024111863546924E-5</v>
          </cell>
          <cell r="E126">
            <v>6.1012253720374413E-5</v>
          </cell>
          <cell r="F126">
            <v>5.9419832984575761E-5</v>
          </cell>
          <cell r="G126">
            <v>6.0620194902091203E-2</v>
          </cell>
          <cell r="H126">
            <v>9.9564036304315831E-2</v>
          </cell>
          <cell r="I126">
            <v>2.8146528963604107E-2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1.8128716094846671</v>
          </cell>
          <cell r="E127">
            <v>3.5038332708780118</v>
          </cell>
          <cell r="F127">
            <v>3.5076829292295728</v>
          </cell>
          <cell r="G127">
            <v>3.2763257608462526</v>
          </cell>
          <cell r="H127">
            <v>2.5074307561085312</v>
          </cell>
          <cell r="I127">
            <v>1.9771858156699882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1.8128716094846671</v>
          </cell>
          <cell r="E128">
            <v>3.5038332708780118</v>
          </cell>
          <cell r="F128">
            <v>3.5076829292295728</v>
          </cell>
          <cell r="G128">
            <v>3.2763257608462526</v>
          </cell>
          <cell r="H128">
            <v>2.5074307561085312</v>
          </cell>
          <cell r="I128">
            <v>1.9771858156699882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1.8311834439239056</v>
          </cell>
          <cell r="E129">
            <v>3.5392255261394023</v>
          </cell>
          <cell r="F129">
            <v>3.5431140699288597</v>
          </cell>
          <cell r="G129">
            <v>3.3094199604507613</v>
          </cell>
          <cell r="H129">
            <v>2.5327583395035655</v>
          </cell>
          <cell r="I129">
            <v>1.9971573895656438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4.0897480162520801E-6</v>
          </cell>
          <cell r="F130">
            <v>2.6741162852601501E-6</v>
          </cell>
          <cell r="G130">
            <v>2.4719116337068602E-6</v>
          </cell>
          <cell r="H130">
            <v>2.9009310710855399E-6</v>
          </cell>
          <cell r="I130">
            <v>3.7956707649568099E-6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0.31205035768952827</v>
          </cell>
          <cell r="F131">
            <v>0.31205303180581356</v>
          </cell>
          <cell r="G131">
            <v>0.31205550371744722</v>
          </cell>
          <cell r="H131">
            <v>0.31206119091177287</v>
          </cell>
          <cell r="I131">
            <v>0.31206498658253784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0.48805893497250258</v>
          </cell>
          <cell r="E132">
            <v>0.97514177688779513</v>
          </cell>
          <cell r="F132">
            <v>0.97489980850497604</v>
          </cell>
          <cell r="G132">
            <v>0.9750693808206079</v>
          </cell>
          <cell r="H132">
            <v>0.97641576922002915</v>
          </cell>
          <cell r="I132">
            <v>3.0570293777050335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0.48805893497250258</v>
          </cell>
          <cell r="E133">
            <v>0.97514177688779513</v>
          </cell>
          <cell r="F133">
            <v>0.97489980850497604</v>
          </cell>
          <cell r="G133">
            <v>0.9750693808206079</v>
          </cell>
          <cell r="H133">
            <v>0.97641576922002915</v>
          </cell>
          <cell r="I133">
            <v>3.0570293777050335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3.4480852371537099E-2</v>
          </cell>
          <cell r="E134">
            <v>3.4386317251745499E-2</v>
          </cell>
          <cell r="F134">
            <v>3.82291935386743E-6</v>
          </cell>
          <cell r="G134">
            <v>6.2637944298013602E-6</v>
          </cell>
          <cell r="H134">
            <v>7.4038587985594497E-5</v>
          </cell>
          <cell r="I134">
            <v>0.178629349982107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3.4480852371537099E-2</v>
          </cell>
          <cell r="E135">
            <v>6.8867169623282501E-2</v>
          </cell>
          <cell r="F135">
            <v>6.88709925426364E-2</v>
          </cell>
          <cell r="G135">
            <v>6.8877256337066206E-2</v>
          </cell>
          <cell r="H135">
            <v>6.8971323392025205E-2</v>
          </cell>
          <cell r="I135">
            <v>0.215903822623883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59.112862497057932</v>
          </cell>
          <cell r="E136">
            <v>55.151249324194204</v>
          </cell>
          <cell r="F136">
            <v>56.896275429840173</v>
          </cell>
          <cell r="G136">
            <v>59.903303534447417</v>
          </cell>
          <cell r="H136">
            <v>73.608641251972173</v>
          </cell>
          <cell r="I136">
            <v>82.008493842026425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14.948176736047685</v>
          </cell>
          <cell r="E137">
            <v>14.802937844362066</v>
          </cell>
          <cell r="F137">
            <v>15.80532536981516</v>
          </cell>
          <cell r="G137">
            <v>16.26374937441452</v>
          </cell>
          <cell r="H137">
            <v>19.511731723738073</v>
          </cell>
          <cell r="I137">
            <v>21.46140864869383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17.027922985974175</v>
          </cell>
          <cell r="E138">
            <v>13.05626717284386</v>
          </cell>
          <cell r="F138">
            <v>13.126668931745039</v>
          </cell>
          <cell r="G138">
            <v>14.347102041318712</v>
          </cell>
          <cell r="H138">
            <v>18.291069288342847</v>
          </cell>
          <cell r="I138">
            <v>19.739769049205815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10.564836019890487</v>
          </cell>
          <cell r="E139">
            <v>14.715957261300982</v>
          </cell>
          <cell r="F139">
            <v>15.254770275521757</v>
          </cell>
          <cell r="G139">
            <v>15.545573314615794</v>
          </cell>
          <cell r="H139">
            <v>18.439873026148639</v>
          </cell>
          <cell r="I139">
            <v>21.521256578152535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16.571928805473075</v>
          </cell>
          <cell r="E140">
            <v>12.576104053297726</v>
          </cell>
          <cell r="F140">
            <v>12.70952812149485</v>
          </cell>
          <cell r="G140">
            <v>13.746896503800041</v>
          </cell>
          <cell r="H140">
            <v>17.365985060704102</v>
          </cell>
          <cell r="I140">
            <v>19.2860443277138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5.5539443195080782</v>
          </cell>
          <cell r="E141">
            <v>6.0159796566761781</v>
          </cell>
          <cell r="F141">
            <v>6.201529433781988</v>
          </cell>
          <cell r="G141">
            <v>8.0854154434336358</v>
          </cell>
          <cell r="H141">
            <v>8.0865436633663421</v>
          </cell>
          <cell r="I141">
            <v>8.1700071158558867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5.5539443195080782</v>
          </cell>
          <cell r="E142">
            <v>6.0159796566761781</v>
          </cell>
          <cell r="F142">
            <v>6.201529433781988</v>
          </cell>
          <cell r="G142">
            <v>8.0854154434336358</v>
          </cell>
          <cell r="H142">
            <v>8.0865436633663421</v>
          </cell>
          <cell r="I142">
            <v>8.1700071158558867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5.610044767179879</v>
          </cell>
          <cell r="E143">
            <v>6.0767471279557403</v>
          </cell>
          <cell r="F143">
            <v>6.2641711452343403</v>
          </cell>
          <cell r="G143">
            <v>8.1670863064986197</v>
          </cell>
          <cell r="H143">
            <v>8.1682259225922653</v>
          </cell>
          <cell r="I143">
            <v>8.2525324402584754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5.9857542362129504E-7</v>
          </cell>
          <cell r="E144">
            <v>4.0897203463590504E-6</v>
          </cell>
          <cell r="F144">
            <v>8.70317597303231E-6</v>
          </cell>
          <cell r="G144">
            <v>1.4824489078977E-5</v>
          </cell>
          <cell r="H144">
            <v>0.22050522182006299</v>
          </cell>
          <cell r="I144">
            <v>0.42348771071462799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0.84970085150562868</v>
          </cell>
          <cell r="E145">
            <v>0.84970494122597495</v>
          </cell>
          <cell r="F145">
            <v>0.84971364440194808</v>
          </cell>
          <cell r="G145">
            <v>0.84972846889102704</v>
          </cell>
          <cell r="H145">
            <v>0.84965568925827295</v>
          </cell>
          <cell r="I145">
            <v>0.84963809015124903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>
            <v>2.4302933282104805E-5</v>
          </cell>
          <cell r="E146">
            <v>2.5382781023647644E-5</v>
          </cell>
          <cell r="F146">
            <v>0.14262944198372229</v>
          </cell>
          <cell r="G146">
            <v>2.4816145056125699E-2</v>
          </cell>
          <cell r="H146">
            <v>0.46116759663506668</v>
          </cell>
          <cell r="I146">
            <v>1.5357019165418213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>
            <v>3.53896446079829E-5</v>
          </cell>
          <cell r="E147">
            <v>3.6026356719257394E-5</v>
          </cell>
          <cell r="F147">
            <v>0.18411918381712267</v>
          </cell>
          <cell r="G147">
            <v>3.1099997127309389E-2</v>
          </cell>
          <cell r="H147">
            <v>0.54263893668205965</v>
          </cell>
          <cell r="I147">
            <v>1.7064491649842841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3.6653070517718801E-2</v>
          </cell>
          <cell r="E148">
            <v>0.14245686310463199</v>
          </cell>
          <cell r="F148">
            <v>8.0696045012033598E-4</v>
          </cell>
          <cell r="G148">
            <v>4.3462592218346001E-3</v>
          </cell>
          <cell r="H148">
            <v>7.4165942720110095E-2</v>
          </cell>
          <cell r="I148">
            <v>0.15043649944651399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3.6653070517718801E-2</v>
          </cell>
          <cell r="E149">
            <v>0.17900365975297544</v>
          </cell>
          <cell r="F149">
            <v>0.17973671811366029</v>
          </cell>
          <cell r="G149">
            <v>0.18398893553077222</v>
          </cell>
          <cell r="H149">
            <v>0.20201886177647363</v>
          </cell>
          <cell r="I149">
            <v>0.25694120015961319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1.3031201629477722</v>
          </cell>
          <cell r="E150">
            <v>1.6750992329581644</v>
          </cell>
          <cell r="F150">
            <v>3.5400658082452576</v>
          </cell>
          <cell r="G150">
            <v>5.1766683847623982</v>
          </cell>
          <cell r="H150">
            <v>6.644760007478606</v>
          </cell>
          <cell r="I150">
            <v>7.1937215838967328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1.5365035228241932</v>
          </cell>
          <cell r="E151">
            <v>1.6194076339673231</v>
          </cell>
          <cell r="F151">
            <v>3.2922367988865018</v>
          </cell>
          <cell r="G151">
            <v>3.5899688960820137</v>
          </cell>
          <cell r="H151">
            <v>5.1393588776287942</v>
          </cell>
          <cell r="I151">
            <v>8.6444185158945501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3.2944565209936201</v>
          </cell>
          <cell r="F152">
            <v>6.8323026071317603</v>
          </cell>
          <cell r="G152">
            <v>8.7666372808444102</v>
          </cell>
          <cell r="H152">
            <v>11.784118885107405</v>
          </cell>
          <cell r="I152">
            <v>15.83814009979128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703.83092389523597</v>
          </cell>
          <cell r="E153">
            <v>648.59525516335998</v>
          </cell>
          <cell r="F153">
            <v>599.00955428008695</v>
          </cell>
          <cell r="G153">
            <v>517.44945067778099</v>
          </cell>
          <cell r="H153">
            <v>241.71770505588</v>
          </cell>
          <cell r="I153">
            <v>2.5958080612348898E-3</v>
          </cell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9.3904494874471727</v>
          </cell>
          <cell r="E154">
            <v>8.6535001157693081</v>
          </cell>
          <cell r="F154">
            <v>8.0125054771408752</v>
          </cell>
          <cell r="G154">
            <v>7.0841539783624663</v>
          </cell>
          <cell r="H154">
            <v>3.6204044864954805</v>
          </cell>
          <cell r="I154">
            <v>0.3955035389951439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9.5499446932867986</v>
          </cell>
          <cell r="E155">
            <v>8.8004783604255064</v>
          </cell>
          <cell r="F155">
            <v>8.1276737351436523</v>
          </cell>
          <cell r="G155">
            <v>7.0210237541082732</v>
          </cell>
          <cell r="H155">
            <v>3.2797517646659369</v>
          </cell>
          <cell r="I155">
            <v>3.5221276271843815E-5</v>
          </cell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2.0922800479138758E-2</v>
          </cell>
          <cell r="G156">
            <v>0.18349698188868183</v>
          </cell>
          <cell r="H156">
            <v>0.40220156542550284</v>
          </cell>
          <cell r="I156">
            <v>0.40222727899349053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1.6824774926291347E-3</v>
          </cell>
          <cell r="G157">
            <v>2.3647632887814378E-3</v>
          </cell>
          <cell r="H157">
            <v>3.0416656966213394E-3</v>
          </cell>
          <cell r="I157">
            <v>4.6568214672984718E-3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1.6846443433826558E-3</v>
          </cell>
          <cell r="G158">
            <v>2.3669732037118478E-3</v>
          </cell>
          <cell r="H158">
            <v>3.0439970082050266E-3</v>
          </cell>
          <cell r="I158">
            <v>4.659277379308247E-3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7.1320129829972195E-4</v>
          </cell>
          <cell r="E159">
            <v>1.09849364226947E-5</v>
          </cell>
          <cell r="F159">
            <v>7.1448602044302397E-4</v>
          </cell>
          <cell r="G159">
            <v>4.8567915359794999E-4</v>
          </cell>
          <cell r="H159">
            <v>5.4850282911311603E-4</v>
          </cell>
          <cell r="I159">
            <v>1.08406287147879E-3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7.1320129829972195E-4</v>
          </cell>
          <cell r="E160">
            <v>1.6599355286255014E-5</v>
          </cell>
          <cell r="F160">
            <v>7.2527847771875994E-4</v>
          </cell>
          <cell r="G160">
            <v>8.2474951194889002E-4</v>
          </cell>
          <cell r="H160">
            <v>1.1005379887047842E-3</v>
          </cell>
          <cell r="I160">
            <v>1.3864703046088112E-3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0.3037868422333504</v>
          </cell>
          <cell r="E161">
            <v>0.83723549194596303</v>
          </cell>
          <cell r="F161">
            <v>0.83702102884726859</v>
          </cell>
          <cell r="G161">
            <v>0.83712201530934038</v>
          </cell>
          <cell r="H161">
            <v>0.83735624086156979</v>
          </cell>
          <cell r="I161">
            <v>0.46126660408570341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0.3037868422333504</v>
          </cell>
          <cell r="E162">
            <v>0.83723549194596303</v>
          </cell>
          <cell r="F162">
            <v>0.83702102884726859</v>
          </cell>
          <cell r="G162">
            <v>0.83712201530934038</v>
          </cell>
          <cell r="H162">
            <v>0.83735624086156979</v>
          </cell>
          <cell r="I162">
            <v>0.46126660408570341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2.1460584477298001E-2</v>
          </cell>
          <cell r="E163">
            <v>3.76678082822215E-2</v>
          </cell>
          <cell r="F163">
            <v>2.2088146197462899E-6</v>
          </cell>
          <cell r="G163">
            <v>2.8967296907359298E-6</v>
          </cell>
          <cell r="H163">
            <v>9.7817039132025002E-6</v>
          </cell>
          <cell r="I163">
            <v>2.2578802029375899E-5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2.1460584477298001E-2</v>
          </cell>
          <cell r="E164">
            <v>5.9128392759519401E-2</v>
          </cell>
          <cell r="F164">
            <v>5.9130601574139199E-2</v>
          </cell>
          <cell r="G164">
            <v>5.9133498303829898E-2</v>
          </cell>
          <cell r="H164">
            <v>5.9149313218303898E-2</v>
          </cell>
          <cell r="I164">
            <v>3.2581446157756197E-2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4.2206451159298251E-3</v>
          </cell>
          <cell r="G165">
            <v>4.6301485270688406E-3</v>
          </cell>
          <cell r="H165">
            <v>5.7808423385624702E-3</v>
          </cell>
          <cell r="I165">
            <v>6.1537162695667587E-3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4.2206451159298251E-3</v>
          </cell>
          <cell r="G166">
            <v>4.6301485270688406E-3</v>
          </cell>
          <cell r="H166">
            <v>5.7808423385624702E-3</v>
          </cell>
          <cell r="I166">
            <v>6.1537162695667587E-3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2.2767705369533201E-6</v>
          </cell>
          <cell r="F167">
            <v>4.2402102101946699E-4</v>
          </cell>
          <cell r="G167">
            <v>1.7341574584421199E-5</v>
          </cell>
          <cell r="H167">
            <v>9.9997701210196206E-6</v>
          </cell>
          <cell r="I167">
            <v>7.1133366550505499E-6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2.2767705369533201E-6</v>
          </cell>
          <cell r="F168">
            <v>4.2601051158343642E-4</v>
          </cell>
          <cell r="G168">
            <v>4.4292209613933705E-4</v>
          </cell>
          <cell r="H168">
            <v>5.4876475868894672E-4</v>
          </cell>
          <cell r="I168">
            <v>5.5535830304042646E-4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1.4571631763419782E-2</v>
          </cell>
          <cell r="E169">
            <v>0.59713894523044309</v>
          </cell>
          <cell r="F169">
            <v>0.59700588320801984</v>
          </cell>
          <cell r="G169">
            <v>0.59707489440209571</v>
          </cell>
          <cell r="H169">
            <v>0.597251612834379</v>
          </cell>
          <cell r="I169">
            <v>0.34451202232356937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1.4571631763419782E-2</v>
          </cell>
          <cell r="E170">
            <v>0.59713894523044309</v>
          </cell>
          <cell r="F170">
            <v>0.59700588320801984</v>
          </cell>
          <cell r="G170">
            <v>0.59707489440209571</v>
          </cell>
          <cell r="H170">
            <v>0.597251612834379</v>
          </cell>
          <cell r="I170">
            <v>0.34451202232356937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1.0266094199430701E-3</v>
          </cell>
          <cell r="E171">
            <v>4.11458929385108E-2</v>
          </cell>
          <cell r="F171">
            <v>2.0105885438884799E-6</v>
          </cell>
          <cell r="G171">
            <v>2.5786897627082999E-6</v>
          </cell>
          <cell r="H171">
            <v>7.0214442224752803E-6</v>
          </cell>
          <cell r="I171">
            <v>1.6898944941577402E-5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1.0266094199430701E-3</v>
          </cell>
          <cell r="E172">
            <v>4.2172502358453899E-2</v>
          </cell>
          <cell r="F172">
            <v>4.21745129469977E-2</v>
          </cell>
          <cell r="G172">
            <v>4.2177091636760498E-2</v>
          </cell>
          <cell r="H172">
            <v>4.2189257908370803E-2</v>
          </cell>
          <cell r="I172">
            <v>2.43345794124405E-2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28.619812497908544</v>
          </cell>
          <cell r="E173">
            <v>25.629970878499257</v>
          </cell>
          <cell r="F173">
            <v>27.738039003402125</v>
          </cell>
          <cell r="G173">
            <v>19.585640427871535</v>
          </cell>
          <cell r="H173">
            <v>11.680829499681654</v>
          </cell>
          <cell r="I173">
            <v>5.187874447556819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2005.1562056109699</v>
          </cell>
          <cell r="E174">
            <v>1794.11205856529</v>
          </cell>
          <cell r="F174">
            <v>1939.1342112928901</v>
          </cell>
          <cell r="G174">
            <v>1366.2263245008601</v>
          </cell>
          <cell r="H174">
            <v>811.27902643572702</v>
          </cell>
          <cell r="I174">
            <v>358.76154651445398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35.55241499310231</v>
          </cell>
          <cell r="E175">
            <v>31.810497492292381</v>
          </cell>
          <cell r="F175">
            <v>34.381812256966093</v>
          </cell>
          <cell r="G175">
            <v>24.223871001788215</v>
          </cell>
          <cell r="H175">
            <v>14.384379901342673</v>
          </cell>
          <cell r="I175">
            <v>6.3610203282704614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6.4814984691290902E-3</v>
          </cell>
          <cell r="F176">
            <v>4.3383949594851898E-3</v>
          </cell>
          <cell r="G176">
            <v>4.83829108393096E-4</v>
          </cell>
          <cell r="H176">
            <v>0.26961207978789498</v>
          </cell>
          <cell r="I176">
            <v>1.2947305312810699E-4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1.5628815179798099</v>
          </cell>
          <cell r="F177">
            <v>1.5668493289636478</v>
          </cell>
          <cell r="G177">
            <v>1.3942708519035774</v>
          </cell>
          <cell r="H177">
            <v>0.69152413405695079</v>
          </cell>
          <cell r="I177">
            <v>0.35242105957452652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8.8320884883595144E-2</v>
          </cell>
          <cell r="G178">
            <v>9.7593907599971219E-2</v>
          </cell>
          <cell r="H178">
            <v>0.25467804997038723</v>
          </cell>
          <cell r="I178">
            <v>0.28623457024116361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8.8320884883595144E-2</v>
          </cell>
          <cell r="G179">
            <v>9.7593907599971219E-2</v>
          </cell>
          <cell r="H179">
            <v>0.25467804997038723</v>
          </cell>
          <cell r="I179">
            <v>0.28623457024116361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9.6989617401156605E-3</v>
          </cell>
          <cell r="G180">
            <v>1.3467114558424499E-3</v>
          </cell>
          <cell r="H180">
            <v>3.3961864820310002E-2</v>
          </cell>
          <cell r="I180">
            <v>1.67599273471985E-2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1.28267503597104E-2</v>
          </cell>
          <cell r="G181">
            <v>1.4173461815552801E-2</v>
          </cell>
          <cell r="H181">
            <v>3.6983379216966802E-2</v>
          </cell>
          <cell r="I181">
            <v>4.15695492820446E-2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1.4011695130404009</v>
          </cell>
          <cell r="E182">
            <v>1.6078398159636882</v>
          </cell>
          <cell r="F182">
            <v>1.6078565683413371</v>
          </cell>
          <cell r="G182">
            <v>1.6078847893171335</v>
          </cell>
          <cell r="H182">
            <v>1.6081024068261967</v>
          </cell>
          <cell r="I182">
            <v>1.6081283750674888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1.4011695130404009</v>
          </cell>
          <cell r="E183">
            <v>1.6078398159636882</v>
          </cell>
          <cell r="F183">
            <v>1.6078565683413371</v>
          </cell>
          <cell r="G183">
            <v>1.6078847893171335</v>
          </cell>
          <cell r="H183">
            <v>1.6081024068261967</v>
          </cell>
          <cell r="I183">
            <v>1.6081283750674888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1.5568550144893334</v>
          </cell>
          <cell r="E184">
            <v>1.7864886844040977</v>
          </cell>
          <cell r="F184">
            <v>1.7865072981570418</v>
          </cell>
          <cell r="G184">
            <v>1.7865386547968141</v>
          </cell>
          <cell r="H184">
            <v>1.7867804520291062</v>
          </cell>
          <cell r="I184">
            <v>1.786809305630543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1.4836596800665901E-4</v>
          </cell>
          <cell r="E185">
            <v>1.547906935294E-2</v>
          </cell>
          <cell r="F185">
            <v>8.0795704056803297E-5</v>
          </cell>
          <cell r="G185">
            <v>3.8637442272872401E-5</v>
          </cell>
          <cell r="H185">
            <v>3.3487041052240103E-2</v>
          </cell>
          <cell r="I185">
            <v>5.5595755284358901E-2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9.9847422088287258E-2</v>
          </cell>
          <cell r="E186">
            <v>0.11532388996827701</v>
          </cell>
          <cell r="F186">
            <v>0.1153894906775976</v>
          </cell>
          <cell r="G186">
            <v>0.115409766744437</v>
          </cell>
          <cell r="H186">
            <v>0.11508192575643653</v>
          </cell>
          <cell r="I186">
            <v>0.11439270182782875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7.6191302342861061E-2</v>
          </cell>
          <cell r="F187">
            <v>7.6209746617783139E-2</v>
          </cell>
          <cell r="G187">
            <v>7.6241654689999813E-2</v>
          </cell>
          <cell r="H187">
            <v>7.6398240255063851E-2</v>
          </cell>
          <cell r="I187">
            <v>4.4448323848880616E-2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7.6191302342861061E-2</v>
          </cell>
          <cell r="F188">
            <v>7.6209746617783139E-2</v>
          </cell>
          <cell r="G188">
            <v>7.6241654689999813E-2</v>
          </cell>
          <cell r="H188">
            <v>7.6398240255063851E-2</v>
          </cell>
          <cell r="I188">
            <v>4.4448323848880616E-2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5.3795554677537397E-3</v>
          </cell>
          <cell r="F189">
            <v>1.89333518238703E-6</v>
          </cell>
          <cell r="G189">
            <v>2.3458673089595598E-6</v>
          </cell>
          <cell r="H189">
            <v>6.7439814283911701E-6</v>
          </cell>
          <cell r="I189">
            <v>1.2842109108701E-5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5.3795554677537397E-3</v>
          </cell>
          <cell r="F190">
            <v>5.3814488029361304E-3</v>
          </cell>
          <cell r="G190">
            <v>5.3837946702450902E-3</v>
          </cell>
          <cell r="H190">
            <v>5.3951707054936803E-3</v>
          </cell>
          <cell r="I190">
            <v>3.1379993189497401E-3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7.8555055443567806E-3</v>
          </cell>
          <cell r="F191">
            <v>7.8788537701460128E-3</v>
          </cell>
          <cell r="G191">
            <v>7.9082819452895026E-3</v>
          </cell>
          <cell r="H191">
            <v>8.0319000928676752E-3</v>
          </cell>
          <cell r="I191">
            <v>4.8370543727938838E-3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7.8555055443567806E-3</v>
          </cell>
          <cell r="F192">
            <v>7.8788537701460128E-3</v>
          </cell>
          <cell r="G192">
            <v>7.9082819452895026E-3</v>
          </cell>
          <cell r="H192">
            <v>8.0319000928676752E-3</v>
          </cell>
          <cell r="I192">
            <v>4.8370543727938838E-3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5.52089779829862E-4</v>
          </cell>
          <cell r="F193">
            <v>1.85711244431927E-6</v>
          </cell>
          <cell r="G193">
            <v>2.2210355666464501E-6</v>
          </cell>
          <cell r="H193">
            <v>4.2508497380299399E-6</v>
          </cell>
          <cell r="I193">
            <v>7.6363861702936908E-6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5.52089779829862E-4</v>
          </cell>
          <cell r="F194">
            <v>5.5394689227418101E-4</v>
          </cell>
          <cell r="G194">
            <v>5.5616792784082803E-4</v>
          </cell>
          <cell r="H194">
            <v>5.6522259282440598E-4</v>
          </cell>
          <cell r="I194">
            <v>3.3955561900101999E-4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1.9031353485395703E-3</v>
          </cell>
          <cell r="F195">
            <v>1.924573476343253E-3</v>
          </cell>
          <cell r="G195">
            <v>1.9474889793822236E-3</v>
          </cell>
          <cell r="H195">
            <v>2.0424634450191097E-3</v>
          </cell>
          <cell r="I195">
            <v>1.2799562781086731E-3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1.9031353485395703E-3</v>
          </cell>
          <cell r="F196">
            <v>1.924573476343253E-3</v>
          </cell>
          <cell r="G196">
            <v>1.9474889793822236E-3</v>
          </cell>
          <cell r="H196">
            <v>2.0424634450191097E-3</v>
          </cell>
          <cell r="I196">
            <v>1.2799562781086731E-3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1.31556224878968E-4</v>
          </cell>
          <cell r="F197">
            <v>1.70404749735704E-6</v>
          </cell>
          <cell r="G197">
            <v>1.7632136582260899E-6</v>
          </cell>
          <cell r="H197">
            <v>1.3992560858579799E-6</v>
          </cell>
          <cell r="I197">
            <v>2.00848296151891E-6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1.31556224878968E-4</v>
          </cell>
          <cell r="F198">
            <v>1.3326027237632501E-4</v>
          </cell>
          <cell r="G198">
            <v>1.35023486034551E-4</v>
          </cell>
          <cell r="H198">
            <v>1.42056499610982E-4</v>
          </cell>
          <cell r="I198">
            <v>8.8215387736152194E-5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9.1578496306932493</v>
          </cell>
          <cell r="E199">
            <v>10.275950151400599</v>
          </cell>
          <cell r="F199">
            <v>10.295771034891745</v>
          </cell>
          <cell r="G199">
            <v>10.295877785168239</v>
          </cell>
          <cell r="H199">
            <v>11.803871391818069</v>
          </cell>
          <cell r="I199">
            <v>22.050684204234027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2.8618279823979806</v>
          </cell>
          <cell r="E200">
            <v>3.1585912086120311</v>
          </cell>
          <cell r="F200">
            <v>3.0887313104675229</v>
          </cell>
          <cell r="G200">
            <v>2.9699647457216045</v>
          </cell>
          <cell r="H200">
            <v>3.190235511302181</v>
          </cell>
          <cell r="I200">
            <v>5.6540215908292302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9.1578496306932493</v>
          </cell>
          <cell r="E201">
            <v>10.275950151400599</v>
          </cell>
          <cell r="F201">
            <v>10.295771034891745</v>
          </cell>
          <cell r="G201">
            <v>10.295877785168239</v>
          </cell>
          <cell r="H201">
            <v>11.803871391818069</v>
          </cell>
          <cell r="I201">
            <v>22.050684204234027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2.8121854057939798E-7</v>
          </cell>
          <cell r="E202">
            <v>9.0345997724307098E-2</v>
          </cell>
          <cell r="F202">
            <v>2.3341021666643301E-3</v>
          </cell>
          <cell r="G202">
            <v>5.38459297883503E-5</v>
          </cell>
          <cell r="H202">
            <v>0.36308469496680101</v>
          </cell>
          <cell r="I202">
            <v>1.2709331591100099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0.73983820914390552</v>
          </cell>
          <cell r="E203">
            <v>0.83018237258616034</v>
          </cell>
          <cell r="F203">
            <v>0.83250351068891115</v>
          </cell>
          <cell r="G203">
            <v>0.83254579476462209</v>
          </cell>
          <cell r="H203">
            <v>0.95613115616780753</v>
          </cell>
          <cell r="I203">
            <v>1.7851012549346357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3.2399335804796991</v>
          </cell>
          <cell r="E204">
            <v>3.6355001738736838</v>
          </cell>
          <cell r="F204">
            <v>8.9652050570799258</v>
          </cell>
          <cell r="G204">
            <v>13.746357523612675</v>
          </cell>
          <cell r="H204">
            <v>16.24014780703039</v>
          </cell>
          <cell r="I204">
            <v>18.948335283163928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1.148912617191381</v>
          </cell>
          <cell r="E205">
            <v>1.2864473368272062</v>
          </cell>
          <cell r="F205">
            <v>3.1623298261304793</v>
          </cell>
          <cell r="G205">
            <v>4.8232833416184873</v>
          </cell>
          <cell r="H205">
            <v>5.39539794253501</v>
          </cell>
          <cell r="I205">
            <v>6.0731843856294665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2.26840423332328E-4</v>
          </cell>
          <cell r="E206">
            <v>3.3630368256099198E-2</v>
          </cell>
          <cell r="F206">
            <v>0.36289149409807597</v>
          </cell>
          <cell r="G206">
            <v>0.32978963032579001</v>
          </cell>
          <cell r="H206">
            <v>0.65148040281765396</v>
          </cell>
          <cell r="I206">
            <v>0.75085153397962601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0.21357950284257332</v>
          </cell>
          <cell r="E207">
            <v>0.24719591349412859</v>
          </cell>
          <cell r="F207">
            <v>0.6100785308878941</v>
          </cell>
          <cell r="G207">
            <v>0.93985381601883067</v>
          </cell>
          <cell r="H207">
            <v>1.1107886371057039</v>
          </cell>
          <cell r="I207">
            <v>1.295474963265302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5.6086836071764612</v>
          </cell>
          <cell r="E208">
            <v>6.0095640244197019</v>
          </cell>
          <cell r="F208">
            <v>6.0622107109486976</v>
          </cell>
          <cell r="G208">
            <v>9.2127073842040588</v>
          </cell>
          <cell r="H208">
            <v>10.53775389763147</v>
          </cell>
          <cell r="I208">
            <v>14.811258583086317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5.2419293348913792E-4</v>
          </cell>
          <cell r="F209">
            <v>2.2559530042716154E-3</v>
          </cell>
          <cell r="G209">
            <v>3.0524588210856826E-3</v>
          </cell>
          <cell r="H209">
            <v>5.9869764849503912E-3</v>
          </cell>
          <cell r="I209">
            <v>6.8357865152156253E-3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5.6086836071764612</v>
          </cell>
          <cell r="E210">
            <v>6.0100882173531884</v>
          </cell>
          <cell r="F210">
            <v>6.0644666639529765</v>
          </cell>
          <cell r="G210">
            <v>9.2157598430251486</v>
          </cell>
          <cell r="H210">
            <v>10.543740874116416</v>
          </cell>
          <cell r="I210">
            <v>14.818094369601507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6.5652135504791129E-4</v>
          </cell>
          <cell r="F211">
            <v>6.7269662002287654E-4</v>
          </cell>
          <cell r="G211">
            <v>6.8545536537332878E-4</v>
          </cell>
          <cell r="H211">
            <v>7.3197625941693342E-4</v>
          </cell>
          <cell r="I211">
            <v>4.7969049109491382E-4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6.5652135504791129E-4</v>
          </cell>
          <cell r="F212">
            <v>6.7269662002287654E-4</v>
          </cell>
          <cell r="G212">
            <v>6.8545536537332878E-4</v>
          </cell>
          <cell r="H212">
            <v>7.3197625941693342E-4</v>
          </cell>
          <cell r="I212">
            <v>4.7969049109491382E-4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4.3446057332833898E-5</v>
          </cell>
          <cell r="F213">
            <v>1.31644661219281E-6</v>
          </cell>
          <cell r="G213">
            <v>1.04817946658919E-6</v>
          </cell>
          <cell r="H213">
            <v>1.0083716485888601E-6</v>
          </cell>
          <cell r="I213">
            <v>7.9689108294090102E-7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4.3446057332833898E-5</v>
          </cell>
          <cell r="F214">
            <v>4.4762503945026703E-5</v>
          </cell>
          <cell r="G214">
            <v>4.5810683411615903E-5</v>
          </cell>
          <cell r="H214">
            <v>4.9421342822725503E-5</v>
          </cell>
          <cell r="I214">
            <v>3.1620964696713401E-5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4.2612488449090131</v>
          </cell>
          <cell r="E215">
            <v>4.6176921562734909</v>
          </cell>
          <cell r="F215">
            <v>4.7818797459902704</v>
          </cell>
          <cell r="G215">
            <v>5.1732224395288267</v>
          </cell>
          <cell r="H215">
            <v>5.77188065966065</v>
          </cell>
          <cell r="I215">
            <v>8.6724553089680683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4.2612488449090131</v>
          </cell>
          <cell r="E216">
            <v>4.6176921562734909</v>
          </cell>
          <cell r="F216">
            <v>4.7818797459902704</v>
          </cell>
          <cell r="G216">
            <v>5.1732224395288267</v>
          </cell>
          <cell r="H216">
            <v>5.77188065966065</v>
          </cell>
          <cell r="I216">
            <v>8.6724553089680683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1.3316402640340659</v>
          </cell>
          <cell r="E217">
            <v>1.4252136284794734</v>
          </cell>
          <cell r="F217">
            <v>1.4490544684819</v>
          </cell>
          <cell r="G217">
            <v>1.5215360116261247</v>
          </cell>
          <cell r="H217">
            <v>1.6033001832390708</v>
          </cell>
          <cell r="I217">
            <v>2.2822250813073865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1.21340990169836E-5</v>
          </cell>
          <cell r="E218">
            <v>4.9391885460560602E-5</v>
          </cell>
          <cell r="F218">
            <v>8.4866786001894495E-5</v>
          </cell>
          <cell r="G218">
            <v>1.03534667103489E-4</v>
          </cell>
          <cell r="H218">
            <v>0.146696893152445</v>
          </cell>
          <cell r="I218">
            <v>0.44417745269981901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0.43062944755280497</v>
          </cell>
          <cell r="E219">
            <v>0.4306384938452566</v>
          </cell>
          <cell r="F219">
            <v>0.43063464001683288</v>
          </cell>
          <cell r="G219">
            <v>0.4307045164856218</v>
          </cell>
          <cell r="H219">
            <v>0.44830560206467546</v>
          </cell>
          <cell r="I219">
            <v>0.67814970046667988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4.6867066844384089E-2</v>
          </cell>
          <cell r="E220">
            <v>0.14084236128524785</v>
          </cell>
          <cell r="F220">
            <v>1.1090921945332358E-2</v>
          </cell>
          <cell r="G220">
            <v>0.14216470097505815</v>
          </cell>
          <cell r="H220">
            <v>3.8949097084754157E-2</v>
          </cell>
          <cell r="I220">
            <v>1.6368446972108638E-2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2.3720990889905064E-2</v>
          </cell>
          <cell r="E221">
            <v>2.8003150241977668E-2</v>
          </cell>
          <cell r="F221">
            <v>8.6564924590818923E-3</v>
          </cell>
          <cell r="G221">
            <v>1.5909487750072549E-2</v>
          </cell>
          <cell r="H221">
            <v>1.4482696359357115E-2</v>
          </cell>
          <cell r="I221">
            <v>8.3233110138209755E-3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7.0588057734289236E-2</v>
          </cell>
          <cell r="E222">
            <v>0.16884551152722554</v>
          </cell>
          <cell r="F222">
            <v>1.974741440441424E-2</v>
          </cell>
          <cell r="G222">
            <v>0.15807418872513077</v>
          </cell>
          <cell r="H222">
            <v>5.3431793444111288E-2</v>
          </cell>
          <cell r="I222">
            <v>2.4691757985929638E-2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6.9105195944043005E-2</v>
          </cell>
          <cell r="F223">
            <v>8.8191416991754479E-2</v>
          </cell>
          <cell r="G223">
            <v>5.8405682481697731E-2</v>
          </cell>
          <cell r="H223">
            <v>3.0857444517759416E-2</v>
          </cell>
          <cell r="I223">
            <v>1.4391979321834461E-2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7.2742311520045261E-2</v>
          </cell>
          <cell r="F224">
            <v>9.2833070517636257E-2</v>
          </cell>
          <cell r="G224">
            <v>6.147966577020815E-2</v>
          </cell>
          <cell r="H224">
            <v>3.2481520545009919E-2</v>
          </cell>
          <cell r="I224">
            <v>1.5149451917720495E-2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8.0308755281999697E-3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8.0308755281999697E-3</v>
          </cell>
          <cell r="F226">
            <v>8.0247173525835394E-3</v>
          </cell>
          <cell r="G226">
            <v>7.9047331518279831E-3</v>
          </cell>
          <cell r="H226">
            <v>4.208682122300988E-3</v>
          </cell>
          <cell r="I226">
            <v>1.7702037287413242E-3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5.4962499724760297E-5</v>
          </cell>
          <cell r="E227">
            <v>5.5140398583095332E-5</v>
          </cell>
          <cell r="F227">
            <v>1.8416874765529362E-2</v>
          </cell>
          <cell r="G227">
            <v>1.2112876890646327E-2</v>
          </cell>
          <cell r="H227">
            <v>1.9821476535250251E-2</v>
          </cell>
          <cell r="I227">
            <v>1.8145517123306889E-2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>
            <v>4.237455961870121E-5</v>
          </cell>
          <cell r="E228">
            <v>4.2298389972185079E-5</v>
          </cell>
          <cell r="F228">
            <v>2.3734944439138008E-2</v>
          </cell>
          <cell r="G228">
            <v>1.5113829884157683E-2</v>
          </cell>
          <cell r="H228">
            <v>2.3294925646689068E-2</v>
          </cell>
          <cell r="I228">
            <v>2.013968966576932E-2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2.9172513853718001E-3</v>
          </cell>
          <cell r="E229">
            <v>4.0153856487954598E-6</v>
          </cell>
          <cell r="F229">
            <v>2.8948973276672499E-4</v>
          </cell>
          <cell r="G229">
            <v>2.5565394966554401E-6</v>
          </cell>
          <cell r="H229">
            <v>1.0134906266283999E-3</v>
          </cell>
          <cell r="I229">
            <v>1.56526377711912E-3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2.9172513853718001E-3</v>
          </cell>
          <cell r="E230">
            <v>2.9212667710205899E-3</v>
          </cell>
          <cell r="F230">
            <v>3.21075650378732E-3</v>
          </cell>
          <cell r="G230">
            <v>3.2133130432839699E-3</v>
          </cell>
          <cell r="H230">
            <v>3.2001949186912198E-3</v>
          </cell>
          <cell r="I230">
            <v>3.2033244959442102E-3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3.4545146565241658E-2</v>
          </cell>
          <cell r="E231">
            <v>1.3325784890314473E-2</v>
          </cell>
          <cell r="F231">
            <v>8.8219144439240338E-2</v>
          </cell>
          <cell r="G231">
            <v>9.8732289104211016E-2</v>
          </cell>
          <cell r="H231">
            <v>0.63188654211406237</v>
          </cell>
          <cell r="I231">
            <v>0.6616997192942724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3.4545146565241658E-2</v>
          </cell>
          <cell r="E232">
            <v>1.3325784890314473E-2</v>
          </cell>
          <cell r="F232">
            <v>8.8219144439240338E-2</v>
          </cell>
          <cell r="G232">
            <v>9.8732289104211016E-2</v>
          </cell>
          <cell r="H232">
            <v>0.63188654211406237</v>
          </cell>
          <cell r="I232">
            <v>0.6616997192942724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3.4894087439638066E-2</v>
          </cell>
          <cell r="E233">
            <v>1.3460388778095415E-2</v>
          </cell>
          <cell r="F233">
            <v>8.9110246908323601E-2</v>
          </cell>
          <cell r="G233">
            <v>9.9729584953748507E-2</v>
          </cell>
          <cell r="H233">
            <v>0.63826923445864825</v>
          </cell>
          <cell r="I233">
            <v>0.6683835548426984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1.2091164287708399E-3</v>
          </cell>
          <cell r="F234">
            <v>9.5716749784944492E-3</v>
          </cell>
          <cell r="G234">
            <v>6.9702795828325602E-3</v>
          </cell>
          <cell r="H234">
            <v>3.9113064973792203E-2</v>
          </cell>
          <cell r="I234">
            <v>4.4807273309869299E-2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1.8231393616044795E-3</v>
          </cell>
          <cell r="F235">
            <v>1.0678576272135159E-2</v>
          </cell>
          <cell r="G235">
            <v>1.047414100000176E-2</v>
          </cell>
          <cell r="H235">
            <v>5.8720245377271198E-2</v>
          </cell>
          <cell r="I235">
            <v>6.0435143688542595E-2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1.1786790301760335</v>
          </cell>
          <cell r="G236">
            <v>0.90815879928076326</v>
          </cell>
          <cell r="H236">
            <v>0.14763375652195301</v>
          </cell>
          <cell r="I236">
            <v>6.9434030586158241E-2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1.1787280643715465</v>
          </cell>
          <cell r="G237">
            <v>0.90820520304310848</v>
          </cell>
          <cell r="H237">
            <v>0.14764295867129426</v>
          </cell>
          <cell r="I237">
            <v>6.943860466079825E-2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0.111499894180334</v>
          </cell>
          <cell r="E238">
            <v>2.85666065263649E-3</v>
          </cell>
          <cell r="F238">
            <v>1.65685050435112E-3</v>
          </cell>
          <cell r="G238">
            <v>1.2319884704003301E-3</v>
          </cell>
          <cell r="H238">
            <v>2.0735827171055902E-3</v>
          </cell>
          <cell r="I238">
            <v>1.8028110534877499E-3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0.11150080354922272</v>
          </cell>
          <cell r="E239">
            <v>0.11142815358898175</v>
          </cell>
          <cell r="F239">
            <v>0.11145062680691439</v>
          </cell>
          <cell r="G239">
            <v>0.10822801049635829</v>
          </cell>
          <cell r="H239">
            <v>2.1724869230016482E-2</v>
          </cell>
          <cell r="I239">
            <v>1.024485013896214E-2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6.9177468857480626</v>
          </cell>
          <cell r="E240">
            <v>6.1861785998876009</v>
          </cell>
          <cell r="F240">
            <v>6.1768712439197317</v>
          </cell>
          <cell r="G240">
            <v>5.0765696164214225</v>
          </cell>
          <cell r="H240">
            <v>2.6667016831063974</v>
          </cell>
          <cell r="I240">
            <v>0.23436796651690922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655.77206186019498</v>
          </cell>
          <cell r="E241">
            <v>585.47543373899202</v>
          </cell>
          <cell r="F241">
            <v>583.18166898071195</v>
          </cell>
          <cell r="G241">
            <v>477.37512145472601</v>
          </cell>
          <cell r="H241">
            <v>248.76714730698399</v>
          </cell>
          <cell r="I241">
            <v>21.690697467737898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8.8978570130284318</v>
          </cell>
          <cell r="E242">
            <v>7.9440357359429088</v>
          </cell>
          <cell r="F242">
            <v>7.9129127405795332</v>
          </cell>
          <cell r="G242">
            <v>6.4772743752337352</v>
          </cell>
          <cell r="H242">
            <v>3.3754022701083306</v>
          </cell>
          <cell r="I242">
            <v>0.29431068477256372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7.5842300335766796E-3</v>
          </cell>
          <cell r="F243">
            <v>1.9183263112443399E-3</v>
          </cell>
          <cell r="G243">
            <v>6.9969493953452098E-4</v>
          </cell>
          <cell r="H243">
            <v>4.5326060160615902E-3</v>
          </cell>
          <cell r="I243">
            <v>2.9228148761405599E-4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0.383793770494611</v>
          </cell>
          <cell r="F244">
            <v>0.38377055101811347</v>
          </cell>
          <cell r="G244">
            <v>0.37949588088984465</v>
          </cell>
          <cell r="H244">
            <v>0.18191604098010114</v>
          </cell>
          <cell r="I244">
            <v>2.1439110413438892E-2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8.1884162803000604E-5</v>
          </cell>
          <cell r="F245">
            <v>2.9980747637482606E-4</v>
          </cell>
          <cell r="G245">
            <v>1.6836393163587485E-3</v>
          </cell>
          <cell r="H245">
            <v>4.2036435750747248E-3</v>
          </cell>
          <cell r="I245">
            <v>9.7732400027536275E-4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0.6926188655485167</v>
          </cell>
          <cell r="E246">
            <v>0.75023490042653629</v>
          </cell>
          <cell r="F246">
            <v>0.81607521454578635</v>
          </cell>
          <cell r="G246">
            <v>2.3779242618398015</v>
          </cell>
          <cell r="H246">
            <v>2.5248222987703208</v>
          </cell>
          <cell r="I246">
            <v>0.66003848770255302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0.6926188655485167</v>
          </cell>
          <cell r="E247">
            <v>0.75031678458933881</v>
          </cell>
          <cell r="F247">
            <v>0.81637502202216117</v>
          </cell>
          <cell r="G247">
            <v>2.3796079011561622</v>
          </cell>
          <cell r="H247">
            <v>2.5290259423453954</v>
          </cell>
          <cell r="I247">
            <v>0.6610158117028283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9.9011004670645058</v>
          </cell>
          <cell r="E248">
            <v>12.919989072862117</v>
          </cell>
          <cell r="F248">
            <v>14.221739446049199</v>
          </cell>
          <cell r="G248">
            <v>20.962030222414725</v>
          </cell>
          <cell r="H248">
            <v>24.903943006756265</v>
          </cell>
          <cell r="I248">
            <v>26.14865761039356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9.9011004670645058</v>
          </cell>
          <cell r="E249">
            <v>12.919989072862117</v>
          </cell>
          <cell r="F249">
            <v>14.221739446049199</v>
          </cell>
          <cell r="G249">
            <v>20.962030222414725</v>
          </cell>
          <cell r="H249">
            <v>24.903943006756265</v>
          </cell>
          <cell r="I249">
            <v>26.14865761039356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58.701938585237301</v>
          </cell>
          <cell r="F250">
            <v>61.319313783072282</v>
          </cell>
          <cell r="G250">
            <v>62.271305215154364</v>
          </cell>
          <cell r="H250">
            <v>63.361149155749978</v>
          </cell>
          <cell r="I250">
            <v>63.009013275642893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58.701938585237301</v>
          </cell>
          <cell r="F251">
            <v>61.319313783072282</v>
          </cell>
          <cell r="G251">
            <v>62.271305215154364</v>
          </cell>
          <cell r="H251">
            <v>63.361149155749978</v>
          </cell>
          <cell r="I251">
            <v>63.009013275642893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2.0332672671881E-5</v>
          </cell>
          <cell r="E252">
            <v>1.5218592917881499E-4</v>
          </cell>
          <cell r="F252">
            <v>1.1749594120967199E-4</v>
          </cell>
          <cell r="G252">
            <v>8.7353083385248307E-5</v>
          </cell>
          <cell r="H252">
            <v>5.8131848485160703E-2</v>
          </cell>
          <cell r="I252">
            <v>5.9601082291061704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6.6055516010265318</v>
          </cell>
          <cell r="E253">
            <v>6.5823924995692797</v>
          </cell>
          <cell r="F253">
            <v>6.582405123103845</v>
          </cell>
          <cell r="G253">
            <v>6.5823100853365792</v>
          </cell>
          <cell r="H253">
            <v>6.6973070150792164</v>
          </cell>
          <cell r="I253">
            <v>6.6600455414633988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1.8769622051661435E-2</v>
          </cell>
          <cell r="E254">
            <v>8.2214246911689361E-3</v>
          </cell>
          <cell r="F254">
            <v>1.4754760770166343E-2</v>
          </cell>
          <cell r="G254">
            <v>0.29319134142314945</v>
          </cell>
          <cell r="H254">
            <v>0.23637149807556573</v>
          </cell>
          <cell r="I254">
            <v>0.44942334980395299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0.21135906983395933</v>
          </cell>
          <cell r="E255">
            <v>0.22202380224080664</v>
          </cell>
          <cell r="F255">
            <v>0.32204505029421215</v>
          </cell>
          <cell r="G255">
            <v>3.985922434993551E-2</v>
          </cell>
          <cell r="H255">
            <v>6.4801750269170053E-2</v>
          </cell>
          <cell r="I255">
            <v>0.14295764513629156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0.23012869188562063</v>
          </cell>
          <cell r="E256">
            <v>0.23024522693197541</v>
          </cell>
          <cell r="F256">
            <v>0.33679981106437801</v>
          </cell>
          <cell r="G256">
            <v>0.33305056577308445</v>
          </cell>
          <cell r="H256">
            <v>0.30117324834473569</v>
          </cell>
          <cell r="I256">
            <v>0.59238099494024454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1.9332111631574245E-4</v>
          </cell>
          <cell r="F257">
            <v>1.1355768072427745</v>
          </cell>
          <cell r="G257">
            <v>1.6305797708449004</v>
          </cell>
          <cell r="H257">
            <v>2.144142317435815</v>
          </cell>
          <cell r="I257">
            <v>5.2715624126924041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1.9438649862807251E-4</v>
          </cell>
          <cell r="F258">
            <v>0.9476675533717116</v>
          </cell>
          <cell r="G258">
            <v>1.042610075642816</v>
          </cell>
          <cell r="H258">
            <v>1.4560837772093986</v>
          </cell>
          <cell r="I258">
            <v>5.3499948048203763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3.3733537473534277E-4</v>
          </cell>
          <cell r="F259">
            <v>2.0832443606144868</v>
          </cell>
          <cell r="G259">
            <v>2.673189846487718</v>
          </cell>
          <cell r="H259">
            <v>3.6002260946452136</v>
          </cell>
          <cell r="I259">
            <v>10.621557217512789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4.066938808778265E-2</v>
          </cell>
          <cell r="F260">
            <v>0.23258255467366998</v>
          </cell>
          <cell r="G260">
            <v>0.48491721318755698</v>
          </cell>
          <cell r="H260">
            <v>0.79490413348662459</v>
          </cell>
          <cell r="I260">
            <v>1.441100091807562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4.0674362159473169E-2</v>
          </cell>
          <cell r="F261">
            <v>0.23259918472159211</v>
          </cell>
          <cell r="G261">
            <v>0.48495081393772932</v>
          </cell>
          <cell r="H261">
            <v>0.79496297082176715</v>
          </cell>
          <cell r="I261">
            <v>1.4411757241831027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2.0936479684341E-3</v>
          </cell>
          <cell r="E262">
            <v>8.6086646793540802E-3</v>
          </cell>
          <cell r="F262">
            <v>2.6403165084522999E-2</v>
          </cell>
          <cell r="G262">
            <v>3.98123802591316E-2</v>
          </cell>
          <cell r="H262">
            <v>6.9408103190725101E-2</v>
          </cell>
          <cell r="I262">
            <v>0.11147420740674099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2.0936479684341E-3</v>
          </cell>
          <cell r="E263">
            <v>1.0255553047800719E-2</v>
          </cell>
          <cell r="F263">
            <v>3.6277580245893754E-2</v>
          </cell>
          <cell r="G263">
            <v>7.5069523086482556E-2</v>
          </cell>
          <cell r="H263">
            <v>0.13073716193692925</v>
          </cell>
          <cell r="I263">
            <v>0.17385028858813059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5.610044767179879</v>
          </cell>
          <cell r="E264">
            <v>6.0767471279557403</v>
          </cell>
          <cell r="F264">
            <v>6.2641711452343403</v>
          </cell>
          <cell r="G264">
            <v>8.1670863064986197</v>
          </cell>
          <cell r="H264">
            <v>8.1682259225922653</v>
          </cell>
          <cell r="I264">
            <v>8.2525324402584754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6.0988244012563237</v>
          </cell>
          <cell r="E265">
            <v>6.6044523919960367</v>
          </cell>
          <cell r="F265">
            <v>6.8054694882137277</v>
          </cell>
          <cell r="G265">
            <v>8.8669953973975719</v>
          </cell>
          <cell r="H265">
            <v>8.8566067822041852</v>
          </cell>
          <cell r="I265">
            <v>8.936303136423815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0.84971265985644995</v>
          </cell>
          <cell r="E266">
            <v>1.33058093450685E-5</v>
          </cell>
          <cell r="F266">
            <v>7.5692042122082201E-6</v>
          </cell>
          <cell r="G266">
            <v>9.0251009927724597E-6</v>
          </cell>
          <cell r="H266">
            <v>1.0525150686547001E-5</v>
          </cell>
          <cell r="I266">
            <v>9.3623877758798095E-6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0.84971265985644995</v>
          </cell>
          <cell r="E267">
            <v>0.84972596566579495</v>
          </cell>
          <cell r="F267">
            <v>0.84973353487000702</v>
          </cell>
          <cell r="G267">
            <v>0.84974255997100001</v>
          </cell>
          <cell r="H267">
            <v>0.84976469772201702</v>
          </cell>
          <cell r="I267">
            <v>0.84977406010979295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0.31055490701038019</v>
          </cell>
          <cell r="E268">
            <v>0.39256235556154701</v>
          </cell>
          <cell r="F268">
            <v>1.812185814541635</v>
          </cell>
          <cell r="G268">
            <v>4.5692906186775915</v>
          </cell>
          <cell r="H268">
            <v>4.5696781894649598</v>
          </cell>
          <cell r="I268">
            <v>4.6276120591322414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0.43678608580925476</v>
          </cell>
          <cell r="E269">
            <v>0.55212708236504526</v>
          </cell>
          <cell r="F269">
            <v>2.5487845492850001</v>
          </cell>
          <cell r="G269">
            <v>6.4265690839347291</v>
          </cell>
          <cell r="H269">
            <v>6.4271141905273623</v>
          </cell>
          <cell r="I269">
            <v>6.4272389710169975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1.7148142714618501E-2</v>
          </cell>
          <cell r="F270">
            <v>0.106507740568621</v>
          </cell>
          <cell r="G270">
            <v>0.12616619301686599</v>
          </cell>
          <cell r="H270">
            <v>0.16926866699126</v>
          </cell>
          <cell r="I270">
            <v>0.17196113652018799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3.4070409496575929E-2</v>
          </cell>
          <cell r="F271">
            <v>0.14031423215557834</v>
          </cell>
          <cell r="G271">
            <v>0.26608113919857124</v>
          </cell>
          <cell r="H271">
            <v>0.3171858881784011</v>
          </cell>
          <cell r="I271">
            <v>0.31300320261503922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2.275040209732556E-2</v>
          </cell>
          <cell r="G272">
            <v>2.6654398711600698E-2</v>
          </cell>
          <cell r="H272">
            <v>3.4924116603051218E-2</v>
          </cell>
          <cell r="I272">
            <v>0.1112412829796476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2.5278224552583953E-2</v>
          </cell>
          <cell r="G273">
            <v>2.9615998568445216E-2</v>
          </cell>
          <cell r="H273">
            <v>3.8804574003390283E-2</v>
          </cell>
          <cell r="I273">
            <v>0.12360142553294189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2.2386870257813101E-5</v>
          </cell>
          <cell r="F274">
            <v>2.2008426729766299E-3</v>
          </cell>
          <cell r="G274">
            <v>2.5494719239021601E-4</v>
          </cell>
          <cell r="H274">
            <v>2.31339262540361E-3</v>
          </cell>
          <cell r="I274">
            <v>6.6337290495481404E-3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2.2386870257813101E-5</v>
          </cell>
          <cell r="F275">
            <v>2.2174988883596029E-3</v>
          </cell>
          <cell r="G275">
            <v>2.4670209853775967E-3</v>
          </cell>
          <cell r="H275">
            <v>3.2777717859956697E-3</v>
          </cell>
          <cell r="I275">
            <v>8.4840898835619044E-3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1.6257149211247737E-2</v>
          </cell>
          <cell r="H276">
            <v>1.932108831383619E-2</v>
          </cell>
          <cell r="I276">
            <v>5.687618081711668E-3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5.9158217602761354E-3</v>
          </cell>
          <cell r="H277">
            <v>1.7811665676301998E-2</v>
          </cell>
          <cell r="I277">
            <v>5.5620248521052124E-3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2.2172970971523848E-2</v>
          </cell>
          <cell r="H278">
            <v>3.7132753990138205E-2</v>
          </cell>
          <cell r="I278">
            <v>1.1249642933816875E-2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0.68569267689303159</v>
          </cell>
          <cell r="E279">
            <v>0.74273255142227068</v>
          </cell>
          <cell r="F279">
            <v>0.80791446240032738</v>
          </cell>
          <cell r="G279">
            <v>2.354145019221404</v>
          </cell>
          <cell r="H279">
            <v>2.4995740757826201</v>
          </cell>
          <cell r="I279">
            <v>0.65343810282552772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0.68569267689303159</v>
          </cell>
          <cell r="E280">
            <v>0.74273255142227068</v>
          </cell>
          <cell r="F280">
            <v>0.80791446240032738</v>
          </cell>
          <cell r="G280">
            <v>2.354145019221404</v>
          </cell>
          <cell r="H280">
            <v>2.4995740757826201</v>
          </cell>
          <cell r="I280">
            <v>0.65343810282552772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0.6926188655485167</v>
          </cell>
          <cell r="E281">
            <v>0.75023490042653629</v>
          </cell>
          <cell r="F281">
            <v>0.81607521454578635</v>
          </cell>
          <cell r="G281">
            <v>2.3779242618398015</v>
          </cell>
          <cell r="H281">
            <v>2.5248222987703208</v>
          </cell>
          <cell r="I281">
            <v>0.66003848770255302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>
            <v>2.3898440900488203E-7</v>
          </cell>
          <cell r="E282">
            <v>4.14631278914473E-2</v>
          </cell>
          <cell r="F282">
            <v>4.2067517384663099E-2</v>
          </cell>
          <cell r="G282">
            <v>0.147189615232168</v>
          </cell>
          <cell r="H282">
            <v>0.12181804000224999</v>
          </cell>
          <cell r="I282">
            <v>2.52103185022945E-2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7.5969507942935902E-2</v>
          </cell>
          <cell r="E283">
            <v>5.7913636248272109E-2</v>
          </cell>
          <cell r="F283">
            <v>6.250507142824932E-2</v>
          </cell>
          <cell r="G283">
            <v>0.18195601300163589</v>
          </cell>
          <cell r="H283">
            <v>0.193245243776691</v>
          </cell>
          <cell r="I283">
            <v>5.4085153991417001E-2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2093.65709653358</v>
          </cell>
          <cell r="H284">
            <v>2077.4128813265702</v>
          </cell>
          <cell r="I284">
            <v>2063.7485905219801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2093.6570965335804</v>
          </cell>
          <cell r="H285">
            <v>2077.4128813265684</v>
          </cell>
          <cell r="I285">
            <v>2063.7485905219755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8.1182236585578799E-2</v>
          </cell>
          <cell r="F286">
            <v>8.1170317813599319E-2</v>
          </cell>
          <cell r="G286">
            <v>8.1159113900443142E-2</v>
          </cell>
          <cell r="H286">
            <v>8.1114463554247618E-2</v>
          </cell>
          <cell r="I286">
            <v>5.0228889648985656E-2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8.1182236585578799E-2</v>
          </cell>
          <cell r="F287">
            <v>8.1170317813599319E-2</v>
          </cell>
          <cell r="G287">
            <v>8.1159113900443142E-2</v>
          </cell>
          <cell r="H287">
            <v>8.1114463554247618E-2</v>
          </cell>
          <cell r="I287">
            <v>5.0228889648985656E-2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0.11275310636885934</v>
          </cell>
          <cell r="F288">
            <v>0.11273655251888801</v>
          </cell>
          <cell r="G288">
            <v>0.11272099152839327</v>
          </cell>
          <cell r="H288">
            <v>0.11265897715867725</v>
          </cell>
          <cell r="I288">
            <v>6.9762346734702288E-2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7.5240691912444504E-3</v>
          </cell>
          <cell r="F289">
            <v>4.7676319076981602E-5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7.5240691912444504E-3</v>
          </cell>
          <cell r="F290">
            <v>7.5599140759919298E-3</v>
          </cell>
          <cell r="G290">
            <v>7.544061115027258E-3</v>
          </cell>
          <cell r="H290">
            <v>9.7212385839778644E-3</v>
          </cell>
          <cell r="I290">
            <v>4.1098208154179668E-3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6.7950684603074898E-6</v>
          </cell>
          <cell r="F292"/>
          <cell r="G292">
            <v>2.6924809860068316E-2</v>
          </cell>
          <cell r="H292">
            <v>3.4141822900270784E-2</v>
          </cell>
          <cell r="I292">
            <v>2.241443678891997E-2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2.6119199530428277E-3</v>
          </cell>
          <cell r="H293">
            <v>2.2439678045593249E-3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1.8357145335349299E-5</v>
          </cell>
          <cell r="F294">
            <v>4.7162932125876855E-2</v>
          </cell>
          <cell r="G294">
            <v>5.1078709373432396E-2</v>
          </cell>
          <cell r="H294">
            <v>7.7640736646207242E-2</v>
          </cell>
          <cell r="I294">
            <v>3.5611814741538461E-2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3.2077627502268779E-3</v>
          </cell>
          <cell r="G295">
            <v>3.6388337971796875E-3</v>
          </cell>
          <cell r="H295">
            <v>4.1841355206076623E-3</v>
          </cell>
          <cell r="I295">
            <v>4.4237669774764496E-3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2.5924405774361885E-2</v>
          </cell>
          <cell r="F296">
            <v>6.2681083817028582E-2</v>
          </cell>
          <cell r="G296">
            <v>7.589719653264454E-2</v>
          </cell>
          <cell r="H296">
            <v>0.1217130767717764</v>
          </cell>
          <cell r="I296">
            <v>5.0336960960503246E-2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1.279771733092053E-4</v>
          </cell>
          <cell r="F297">
            <v>1.2505868936399494E-2</v>
          </cell>
          <cell r="G297">
            <v>6.3810082059597307E-3</v>
          </cell>
          <cell r="H297">
            <v>1.0969420208630808E-2</v>
          </cell>
          <cell r="I297">
            <v>7.9493204411217339E-3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1.1280184657518173E-3</v>
          </cell>
          <cell r="F298">
            <v>2.7548766641393555E-2</v>
          </cell>
          <cell r="G298">
            <v>3.0022685980855092E-2</v>
          </cell>
          <cell r="H298">
            <v>3.6521730850779401E-2</v>
          </cell>
          <cell r="I298">
            <v>0.10268380842109545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5.2768929785686966E-2</v>
          </cell>
          <cell r="F299">
            <v>6.4091632575267399E-2</v>
          </cell>
          <cell r="G299">
            <v>0.10297365880097223</v>
          </cell>
          <cell r="H299">
            <v>0.23176620236466006</v>
          </cell>
          <cell r="I299">
            <v>0.4264570138365692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6.7270453788166845E-2</v>
          </cell>
          <cell r="F300">
            <v>7.7727585667318883E-2</v>
          </cell>
          <cell r="G300">
            <v>5.4228868026695624E-2</v>
          </cell>
          <cell r="H300">
            <v>2.86684383568304E-2</v>
          </cell>
          <cell r="I300">
            <v>2.2254233518059188E-2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0.24279126815570734</v>
          </cell>
          <cell r="F301">
            <v>0.61283429987597027</v>
          </cell>
          <cell r="G301">
            <v>1.3938177885870975</v>
          </cell>
          <cell r="H301">
            <v>2.7069155400802298</v>
          </cell>
          <cell r="I301">
            <v>4.2295178075905921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1.2864927877722938E-2</v>
          </cell>
          <cell r="F302">
            <v>4.1253889339446362E-2</v>
          </cell>
          <cell r="G302">
            <v>4.6564184733554094E-2</v>
          </cell>
          <cell r="H302">
            <v>5.0559903747739783E-2</v>
          </cell>
          <cell r="I302">
            <v>4.9553554231779845E-2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2.3853586673407484E-3</v>
          </cell>
          <cell r="F303">
            <v>4.5327518530702382E-2</v>
          </cell>
          <cell r="G303">
            <v>4.8929978665226179E-2</v>
          </cell>
          <cell r="H303">
            <v>5.2362833734105593E-2</v>
          </cell>
          <cell r="I303">
            <v>3.8508679421458074E-2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3.4227145722643391E-3</v>
          </cell>
          <cell r="H304">
            <v>5.355083988232191E-4</v>
          </cell>
          <cell r="I304">
            <v>4.8390134284448764E-3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44.576949638340757</v>
          </cell>
          <cell r="E305">
            <v>44.827382234218561</v>
          </cell>
          <cell r="F305">
            <v>44.633534763093678</v>
          </cell>
          <cell r="G305">
            <v>44.8383165207484</v>
          </cell>
          <cell r="H305">
            <v>45.051910462231447</v>
          </cell>
          <cell r="I305">
            <v>44.932132093257934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44.576949638340757</v>
          </cell>
          <cell r="E306">
            <v>44.827382234218561</v>
          </cell>
          <cell r="F306">
            <v>44.633534763093678</v>
          </cell>
          <cell r="G306">
            <v>44.8383165207484</v>
          </cell>
          <cell r="H306">
            <v>45.051910462231447</v>
          </cell>
          <cell r="I306">
            <v>44.932132093257934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0.19325536182859199</v>
          </cell>
          <cell r="E307">
            <v>1.9075169330921E-4</v>
          </cell>
          <cell r="F307">
            <v>1.5183388456083E-4</v>
          </cell>
          <cell r="G307">
            <v>1.1756420952485701E-4</v>
          </cell>
          <cell r="H307">
            <v>8.2456111735263495E-3</v>
          </cell>
          <cell r="I307">
            <v>4.3108376814992004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4.7117920459590614</v>
          </cell>
          <cell r="E308">
            <v>4.7386441278201428</v>
          </cell>
          <cell r="F308">
            <v>4.7541324814240129</v>
          </cell>
          <cell r="G308">
            <v>4.7540194502413868</v>
          </cell>
          <cell r="H308">
            <v>4.7621172301197197</v>
          </cell>
          <cell r="I308">
            <v>4.7493735809101478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1.5196761347599528</v>
          </cell>
          <cell r="F309">
            <v>1.5268232718336436</v>
          </cell>
          <cell r="G309">
            <v>2.6177620516931501</v>
          </cell>
          <cell r="H309">
            <v>2.617801961233575</v>
          </cell>
          <cell r="I309">
            <v>2.6178106234701115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1.5196761347599528</v>
          </cell>
          <cell r="F310">
            <v>1.5268232718336436</v>
          </cell>
          <cell r="G310">
            <v>2.6177620516931501</v>
          </cell>
          <cell r="H310">
            <v>2.617801961233575</v>
          </cell>
          <cell r="I310">
            <v>2.6178106234701115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0.117431538132862</v>
          </cell>
          <cell r="F311">
            <v>5.9843714513321995E-4</v>
          </cell>
          <cell r="G311">
            <v>8.4313345662250405E-2</v>
          </cell>
          <cell r="H311">
            <v>2.2252733746322398E-5</v>
          </cell>
          <cell r="I311">
            <v>4.9654102859396899E-2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0.117431538132862</v>
          </cell>
          <cell r="F312">
            <v>0.11802836839622881</v>
          </cell>
          <cell r="G312">
            <v>0.202337106988105</v>
          </cell>
          <cell r="H312">
            <v>0.20236024682904635</v>
          </cell>
          <cell r="I312">
            <v>0.20234291911486274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4.4404289083231132E-5</v>
          </cell>
          <cell r="E313">
            <v>4.5036728125748016E-5</v>
          </cell>
          <cell r="F313">
            <v>0.42787754922102234</v>
          </cell>
          <cell r="G313">
            <v>0.41621678656334671</v>
          </cell>
          <cell r="H313">
            <v>0.67161435126387337</v>
          </cell>
          <cell r="I313">
            <v>0.68080721348346829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>
            <v>8.132938859102979E-8</v>
          </cell>
          <cell r="E314">
            <v>6.9976691524937402E-7</v>
          </cell>
          <cell r="F314">
            <v>0.42786057380811066</v>
          </cell>
          <cell r="G314">
            <v>0.41620269850559199</v>
          </cell>
          <cell r="H314">
            <v>0.67168816987009716</v>
          </cell>
          <cell r="I314">
            <v>0.68080762730663125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6.7461788121392502E-2</v>
          </cell>
          <cell r="E315">
            <v>4.2629927826083602E-4</v>
          </cell>
          <cell r="F315">
            <v>2.88489189618789E-4</v>
          </cell>
          <cell r="G315">
            <v>3.2701544975175E-4</v>
          </cell>
          <cell r="H315">
            <v>5.8217814523931398E-2</v>
          </cell>
          <cell r="I315">
            <v>4.3325494583607599E-2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6.7462850674356103E-2</v>
          </cell>
          <cell r="E316">
            <v>6.7889149952616995E-2</v>
          </cell>
          <cell r="F316">
            <v>6.8177639142235805E-2</v>
          </cell>
          <cell r="G316">
            <v>6.8504654591987499E-2</v>
          </cell>
          <cell r="H316">
            <v>0.105684295391387</v>
          </cell>
          <cell r="I316">
            <v>0.105538093097997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2.3669512066287157</v>
          </cell>
          <cell r="F317">
            <v>2.3713843746662899</v>
          </cell>
          <cell r="G317">
            <v>4.0772255488976059</v>
          </cell>
          <cell r="H317">
            <v>4.0772740295167651</v>
          </cell>
          <cell r="I317">
            <v>4.077269055109296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2.3669512066287157</v>
          </cell>
          <cell r="F318">
            <v>2.3713843746662899</v>
          </cell>
          <cell r="G318">
            <v>4.0772255488976059</v>
          </cell>
          <cell r="H318">
            <v>4.0772740295167651</v>
          </cell>
          <cell r="I318">
            <v>4.077269055109296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0.18290209041851699</v>
          </cell>
          <cell r="F319">
            <v>4.1258909277540302E-4</v>
          </cell>
          <cell r="G319">
            <v>0.13182300708412201</v>
          </cell>
          <cell r="H319">
            <v>2.6253960100082801E-5</v>
          </cell>
          <cell r="I319">
            <v>7.7226978508486199E-2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0.18290209041851699</v>
          </cell>
          <cell r="F320">
            <v>0.18331309839576626</v>
          </cell>
          <cell r="G320">
            <v>0.31513153403250738</v>
          </cell>
          <cell r="H320">
            <v>0.31516896133340927</v>
          </cell>
          <cell r="I320">
            <v>0.31514033169109429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1.9019225017490975</v>
          </cell>
          <cell r="F321">
            <v>1.9024877803479829</v>
          </cell>
          <cell r="G321">
            <v>2.0377534818734122</v>
          </cell>
          <cell r="H321">
            <v>3.2761932397272431</v>
          </cell>
          <cell r="I321">
            <v>3.2761785856040024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1.9019225017490975</v>
          </cell>
          <cell r="F322">
            <v>1.9024877803479829</v>
          </cell>
          <cell r="G322">
            <v>2.0377534818734122</v>
          </cell>
          <cell r="H322">
            <v>3.2761932397272431</v>
          </cell>
          <cell r="I322">
            <v>3.2761785856040024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0.14696853410533001</v>
          </cell>
          <cell r="F323">
            <v>1.00313762345003E-4</v>
          </cell>
          <cell r="G323">
            <v>1.04409658736049E-2</v>
          </cell>
          <cell r="H323">
            <v>9.5657393695461695E-2</v>
          </cell>
          <cell r="I323">
            <v>6.2013069624033003E-2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0.14696853410533001</v>
          </cell>
          <cell r="F324">
            <v>0.14706767516318439</v>
          </cell>
          <cell r="G324">
            <v>0.15750555484783982</v>
          </cell>
          <cell r="H324">
            <v>0.25323279021719669</v>
          </cell>
          <cell r="I324">
            <v>0.25321527648125142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0.52283497675322443</v>
          </cell>
          <cell r="F325">
            <v>0.52331760864207377</v>
          </cell>
          <cell r="G325">
            <v>0.52604483583544925</v>
          </cell>
          <cell r="H325">
            <v>3.4468825619448324</v>
          </cell>
          <cell r="I325">
            <v>3.6024555129409577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0.52283497675322443</v>
          </cell>
          <cell r="F326">
            <v>0.52331760864207377</v>
          </cell>
          <cell r="G326">
            <v>0.52604483583544925</v>
          </cell>
          <cell r="H326">
            <v>3.4468825619448324</v>
          </cell>
          <cell r="I326">
            <v>3.6024555129409577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4.0402015351343898E-2</v>
          </cell>
          <cell r="F327">
            <v>5.1953931165136102E-5</v>
          </cell>
          <cell r="G327">
            <v>2.1133305608075901E-4</v>
          </cell>
          <cell r="H327">
            <v>0.224391201296018</v>
          </cell>
          <cell r="I327">
            <v>2.90678973194398E-2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4.0402015351343898E-2</v>
          </cell>
          <cell r="F328">
            <v>4.0453084585916191E-2</v>
          </cell>
          <cell r="G328">
            <v>4.0662381635593312E-2</v>
          </cell>
          <cell r="H328">
            <v>0.26641707422803523</v>
          </cell>
          <cell r="I328">
            <v>0.27842498417131151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1127.9655549946499</v>
          </cell>
          <cell r="E329">
            <v>1118.5892690744299</v>
          </cell>
          <cell r="F329">
            <v>1124.39360815277</v>
          </cell>
          <cell r="G329">
            <v>1112.4444408470999</v>
          </cell>
          <cell r="H329">
            <v>957.25910093234904</v>
          </cell>
          <cell r="I329">
            <v>548.07895650557896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18.999419809307131</v>
          </cell>
          <cell r="E330">
            <v>18.841485915260769</v>
          </cell>
          <cell r="F330">
            <v>18.939254038034274</v>
          </cell>
          <cell r="G330">
            <v>18.73798260292099</v>
          </cell>
          <cell r="H330">
            <v>16.124045139817948</v>
          </cell>
          <cell r="I330">
            <v>9.2318263950407911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19.999389272954886</v>
          </cell>
          <cell r="E331">
            <v>19.833143068695549</v>
          </cell>
          <cell r="F331">
            <v>19.936056882141365</v>
          </cell>
          <cell r="G331">
            <v>19.724192213601025</v>
          </cell>
          <cell r="H331">
            <v>16.972679094545178</v>
          </cell>
          <cell r="I331">
            <v>9.7177119947797781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1.7746894274594399E-4</v>
          </cell>
          <cell r="F332">
            <v>1.1515102737871E-4</v>
          </cell>
          <cell r="G332">
            <v>7.5542780662905498E-5</v>
          </cell>
          <cell r="H332">
            <v>0.239203563090293</v>
          </cell>
          <cell r="I332">
            <v>0.104165123701315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1.3470017992703966</v>
          </cell>
          <cell r="F333">
            <v>1.3470358456067721</v>
          </cell>
          <cell r="G333">
            <v>1.3468199274088755</v>
          </cell>
          <cell r="H333">
            <v>1.1443751174595691</v>
          </cell>
          <cell r="I333">
            <v>0.66051477589842378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0.65255517317191203</v>
          </cell>
          <cell r="F334">
            <v>0.65282102815731602</v>
          </cell>
          <cell r="G334">
            <v>0.65377511960005985</v>
          </cell>
          <cell r="H334">
            <v>2.2601435165739185</v>
          </cell>
          <cell r="I334">
            <v>3.9966709381559582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0.65255517317191203</v>
          </cell>
          <cell r="F335">
            <v>0.65282102815731602</v>
          </cell>
          <cell r="G335">
            <v>0.65377511960005985</v>
          </cell>
          <cell r="H335">
            <v>2.2601435165739185</v>
          </cell>
          <cell r="I335">
            <v>3.9966709381559582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5.0426184442036198E-2</v>
          </cell>
          <cell r="F336">
            <v>3.9155845158607501E-5</v>
          </cell>
          <cell r="G336">
            <v>7.3138040484915296E-5</v>
          </cell>
          <cell r="H336">
            <v>0.124008523022961</v>
          </cell>
          <cell r="I336">
            <v>0.15547679485028701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5.0426184442036198E-2</v>
          </cell>
          <cell r="F337">
            <v>5.0464470494388271E-2</v>
          </cell>
          <cell r="G337">
            <v>5.0535639217666732E-2</v>
          </cell>
          <cell r="H337">
            <v>0.17469852647267267</v>
          </cell>
          <cell r="I337">
            <v>0.30888882815517793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>
            <v>3.6583363248270622E-7</v>
          </cell>
          <cell r="E338">
            <v>2.8373876112693623E-7</v>
          </cell>
          <cell r="F338">
            <v>1.3539395331834501</v>
          </cell>
          <cell r="G338">
            <v>1.1893716156924776</v>
          </cell>
          <cell r="H338">
            <v>1.3064091811275222</v>
          </cell>
          <cell r="I338">
            <v>2.9503617974804133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2.6997923005172169E-6</v>
          </cell>
          <cell r="E339">
            <v>2.6141869825899677E-6</v>
          </cell>
          <cell r="F339">
            <v>1.354005263862371</v>
          </cell>
          <cell r="G339">
            <v>1.1894366431658003</v>
          </cell>
          <cell r="H339">
            <v>1.3064852650608723</v>
          </cell>
          <cell r="I339">
            <v>2.9505034115586888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0.13730546993395601</v>
          </cell>
          <cell r="E340">
            <v>1.08942195719591E-2</v>
          </cell>
          <cell r="F340">
            <v>1.64590810115342E-3</v>
          </cell>
          <cell r="G340">
            <v>1.14331948774947E-3</v>
          </cell>
          <cell r="H340">
            <v>6.1865427145660498E-2</v>
          </cell>
          <cell r="I340">
            <v>0.226033857932259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0.13730546993395601</v>
          </cell>
          <cell r="E341">
            <v>0.14650289090572211</v>
          </cell>
          <cell r="F341">
            <v>0.14691264062392526</v>
          </cell>
          <cell r="G341">
            <v>0.14692005111395473</v>
          </cell>
          <cell r="H341">
            <v>0.16872926255304171</v>
          </cell>
          <cell r="I341">
            <v>0.31501844796289563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0.361076426000078</v>
          </cell>
          <cell r="I342">
            <v>3.8571899848413707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0.361076426000078</v>
          </cell>
          <cell r="I343">
            <v>3.8571899848413707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2.4474059353192901E-2</v>
          </cell>
          <cell r="I344">
            <v>0.27019466331069403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2.7910384961976141E-2</v>
          </cell>
          <cell r="I345">
            <v>0.29810290991695532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7.7094896707899104E-6</v>
          </cell>
          <cell r="F347">
            <v>1.7403335433298386E-2</v>
          </cell>
          <cell r="G347">
            <v>6.2515779524044256E-3</v>
          </cell>
          <cell r="H347">
            <v>7.1825274282806399E-4</v>
          </cell>
          <cell r="I347">
            <v>2.4536419514867634E-3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0.34476548119695261</v>
          </cell>
          <cell r="F348">
            <v>0.35577609404076205</v>
          </cell>
          <cell r="G348">
            <v>0.41746796656718121</v>
          </cell>
          <cell r="H348">
            <v>0.57547609230315888</v>
          </cell>
          <cell r="I348">
            <v>0.7732728331208526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4.2206451159298251E-3</v>
          </cell>
          <cell r="G349">
            <v>4.6301485270688406E-3</v>
          </cell>
          <cell r="H349">
            <v>5.7808423385624702E-3</v>
          </cell>
          <cell r="I349">
            <v>6.1537162695667587E-3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0.153098189409342</v>
          </cell>
          <cell r="F350">
            <v>0.12087053018777728</v>
          </cell>
          <cell r="G350">
            <v>6.1566025580884635E-2</v>
          </cell>
          <cell r="H350">
            <v>4.5402104685400173E-2</v>
          </cell>
          <cell r="I350">
            <v>3.2171565939858628E-2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8.0189850307639976E-2</v>
          </cell>
          <cell r="F351">
            <v>8.0943145363671046E-2</v>
          </cell>
          <cell r="G351">
            <v>8.3303234060806905E-2</v>
          </cell>
          <cell r="H351">
            <v>9.0676347364262652E-2</v>
          </cell>
          <cell r="I351">
            <v>6.1203839557908958E-2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0.53123200720215613</v>
          </cell>
          <cell r="F352">
            <v>1.8531271304375934</v>
          </cell>
          <cell r="G352">
            <v>3.9639696859683515</v>
          </cell>
          <cell r="H352">
            <v>6.9076934955130804</v>
          </cell>
          <cell r="I352">
            <v>9.2388274755619069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8.0560850571134333E-4</v>
          </cell>
          <cell r="F353">
            <v>8.9870243091908755E-4</v>
          </cell>
          <cell r="G353">
            <v>5.2521641887257678E-3</v>
          </cell>
          <cell r="H353">
            <v>1.895269508332232E-2</v>
          </cell>
          <cell r="I353">
            <v>1.27278958453526E-2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7.2626574065638966E-2</v>
          </cell>
          <cell r="F354">
            <v>7.8150904684791161E-2</v>
          </cell>
          <cell r="G354">
            <v>0.19681067023510662</v>
          </cell>
          <cell r="H354">
            <v>0.41122618464095101</v>
          </cell>
          <cell r="I354">
            <v>0.58621582863867672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3.3976989241877404E-3</v>
          </cell>
          <cell r="F355">
            <v>0.13750614700383534</v>
          </cell>
          <cell r="G355">
            <v>0.14269930833520209</v>
          </cell>
          <cell r="H355">
            <v>0.39954966119788177</v>
          </cell>
          <cell r="I355">
            <v>0.50626875582777719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2.197504451594038E-2</v>
          </cell>
          <cell r="F356">
            <v>7.0496048406061801E-2</v>
          </cell>
          <cell r="G356">
            <v>8.010790181171891E-2</v>
          </cell>
          <cell r="H356">
            <v>0.22121212244090216</v>
          </cell>
          <cell r="I356">
            <v>0.25198103353449525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4.5327302221935761E-2</v>
          </cell>
          <cell r="H357">
            <v>7.4057009028766052E-2</v>
          </cell>
          <cell r="I357">
            <v>3.7007628694573032E-2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2.7414095250622513E-4</v>
          </cell>
          <cell r="F358">
            <v>8.3551070552346896E-2</v>
          </cell>
          <cell r="G358">
            <v>9.0896274842785396E-2</v>
          </cell>
          <cell r="H358">
            <v>0.14625337101329991</v>
          </cell>
          <cell r="I358">
            <v>5.8533274647573838E-2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3.6577102195393416E-5</v>
          </cell>
          <cell r="F359"/>
          <cell r="G359">
            <v>6.4312068149556386E-3</v>
          </cell>
          <cell r="H359">
            <v>4.2613777959473798E-4</v>
          </cell>
          <cell r="I359">
            <v>2.1395905991141734E-3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0.29951213812787791</v>
          </cell>
          <cell r="F360">
            <v>0.30404828656096961</v>
          </cell>
          <cell r="G360">
            <v>0.30452546362947996</v>
          </cell>
          <cell r="H360">
            <v>0.32018729300321042</v>
          </cell>
          <cell r="I360">
            <v>0.33073189043700962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0.29951213812787808</v>
          </cell>
          <cell r="F361">
            <v>0.30404828656096988</v>
          </cell>
          <cell r="G361">
            <v>0.30452546362948013</v>
          </cell>
          <cell r="H361">
            <v>0.32018729300321086</v>
          </cell>
          <cell r="I361">
            <v>0.33073189043700973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1.22871727579112E-2</v>
          </cell>
          <cell r="F362">
            <v>1.32400434323619E-4</v>
          </cell>
          <cell r="G362">
            <v>8.1057689427197995E-5</v>
          </cell>
          <cell r="H362">
            <v>5.9968165775610297E-3</v>
          </cell>
          <cell r="I362">
            <v>6.6365118536077204E-3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1.22871727579112E-2</v>
          </cell>
          <cell r="F363">
            <v>1.240752460901052E-2</v>
          </cell>
          <cell r="G363">
            <v>1.2462524747732181E-2</v>
          </cell>
          <cell r="H363">
            <v>1.3058455570983046E-2</v>
          </cell>
          <cell r="I363">
            <v>1.3090855460889157E-2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1.3684883316006535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1.3684883316006535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0.105771516082411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0.105771516082411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3.8439058945460118E-3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3.8439058945460118E-3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2.9388777377501802E-4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2.9388777377501802E-4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49.628695983013557</v>
          </cell>
          <cell r="F372">
            <v>50.56887120534514</v>
          </cell>
          <cell r="G372">
            <v>52.103505214090745</v>
          </cell>
          <cell r="H372">
            <v>54.477687821903054</v>
          </cell>
          <cell r="I372">
            <v>55.947139284489204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49.628695983013557</v>
          </cell>
          <cell r="F373">
            <v>50.56887120534514</v>
          </cell>
          <cell r="G373">
            <v>52.103505214090745</v>
          </cell>
          <cell r="H373">
            <v>54.477687821903054</v>
          </cell>
          <cell r="I373">
            <v>55.947139284489204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8.3629941377864198E-2</v>
          </cell>
          <cell r="E374">
            <v>8.5134262003951702E-2</v>
          </cell>
          <cell r="F374">
            <v>5.1162509138645097E-2</v>
          </cell>
          <cell r="G374">
            <v>8.3532837622172895E-2</v>
          </cell>
          <cell r="H374">
            <v>5.2388042917408097E-2</v>
          </cell>
          <cell r="I374">
            <v>2.5900102269489298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2.6139571734105744</v>
          </cell>
          <cell r="E375">
            <v>2.6990759315060946</v>
          </cell>
          <cell r="F375">
            <v>2.7501910189308481</v>
          </cell>
          <cell r="G375">
            <v>2.8335947555968892</v>
          </cell>
          <cell r="H375">
            <v>2.9627554244302998</v>
          </cell>
          <cell r="I375">
            <v>3.0426172186769755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0.34662411825646888</v>
          </cell>
          <cell r="F376">
            <v>0.38110864033960506</v>
          </cell>
          <cell r="G376">
            <v>0.44190073707343863</v>
          </cell>
          <cell r="H376">
            <v>0.59479995643910977</v>
          </cell>
          <cell r="I376">
            <v>0.79959328267248064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0.34662411825646888</v>
          </cell>
          <cell r="F377">
            <v>0.38110864033960506</v>
          </cell>
          <cell r="G377">
            <v>0.44190073707343863</v>
          </cell>
          <cell r="H377">
            <v>0.59479995643910977</v>
          </cell>
          <cell r="I377">
            <v>0.79959328267248064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0.35012537197623089</v>
          </cell>
          <cell r="F378">
            <v>0.38495822256525741</v>
          </cell>
          <cell r="G378">
            <v>0.44636438088226155</v>
          </cell>
          <cell r="H378">
            <v>0.60080803680718198</v>
          </cell>
          <cell r="I378">
            <v>0.8076699824974557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2.84128191043438E-2</v>
          </cell>
          <cell r="F379">
            <v>2.7708788679624398E-3</v>
          </cell>
          <cell r="G379">
            <v>4.1721563152248599E-3</v>
          </cell>
          <cell r="H379">
            <v>7.1737366840751602E-3</v>
          </cell>
          <cell r="I379">
            <v>1.5695485285975402E-2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2.84128191043438E-2</v>
          </cell>
          <cell r="F380">
            <v>3.1183697972306301E-2</v>
          </cell>
          <cell r="G380">
            <v>3.5355854287531102E-2</v>
          </cell>
          <cell r="H380">
            <v>4.8994048484715801E-2</v>
          </cell>
          <cell r="I380">
            <v>6.4689533770691199E-2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1.0992099173705041E-3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1.0992099173705041E-3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8.1603283755854003E-5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8.1603283755854003E-5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2.3674443455194685</v>
          </cell>
          <cell r="E385">
            <v>2.30754546862507</v>
          </cell>
          <cell r="F385">
            <v>0.10525704174716193</v>
          </cell>
          <cell r="G385">
            <v>1.0477775435244883E-2</v>
          </cell>
          <cell r="H385">
            <v>1.5615566637209607E-2</v>
          </cell>
          <cell r="I385">
            <v>4.7795161287699749E-3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330.01818169872899</v>
          </cell>
          <cell r="E386">
            <v>321.18538279511102</v>
          </cell>
          <cell r="F386">
            <v>14.617719505560901</v>
          </cell>
          <cell r="G386">
            <v>1.44968624305552</v>
          </cell>
          <cell r="H386">
            <v>2.14453781817679</v>
          </cell>
          <cell r="I386">
            <v>0.651560507554378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3.5600666849916793</v>
          </cell>
          <cell r="E387">
            <v>3.4647829859235308</v>
          </cell>
          <cell r="F387">
            <v>0.15768845205567328</v>
          </cell>
          <cell r="G387">
            <v>1.5638470798872955E-2</v>
          </cell>
          <cell r="H387">
            <v>2.3134172795866079E-2</v>
          </cell>
          <cell r="I387">
            <v>7.0287001893676116E-3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3.0771451057976797E-4</v>
          </cell>
          <cell r="F388">
            <v>2.6666691378795501E-4</v>
          </cell>
          <cell r="G388">
            <v>2.2153241289308201E-4</v>
          </cell>
          <cell r="H388">
            <v>1.29829332356191E-3</v>
          </cell>
          <cell r="I388">
            <v>8.6292444406434199E-5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0.20214015518908884</v>
          </cell>
          <cell r="F389">
            <v>9.9643173404317387E-3</v>
          </cell>
          <cell r="G389">
            <v>9.8941910118677256E-4</v>
          </cell>
          <cell r="H389">
            <v>1.4670472270225401E-3</v>
          </cell>
          <cell r="I389">
            <v>4.4908232434747797E-4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2.7789362522342494E-2</v>
          </cell>
          <cell r="E390">
            <v>1.0638338795927859E-2</v>
          </cell>
          <cell r="F390">
            <v>0.29969868811457734</v>
          </cell>
          <cell r="G390">
            <v>0.18540533510683238</v>
          </cell>
          <cell r="H390">
            <v>0.93643638362393988</v>
          </cell>
          <cell r="I390">
            <v>1.0481823032187116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6.2148880293128022</v>
          </cell>
          <cell r="E392">
            <v>5.2716123934364472</v>
          </cell>
          <cell r="F392">
            <v>6.1375209956278658</v>
          </cell>
          <cell r="G392">
            <v>4.5605172281429605</v>
          </cell>
          <cell r="H392">
            <v>3.8753267433127041</v>
          </cell>
          <cell r="I392">
            <v>2.0210218492118348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6.8181814294111041</v>
          </cell>
          <cell r="E393">
            <v>5.9217317007898957</v>
          </cell>
          <cell r="F393">
            <v>0.31949900071632392</v>
          </cell>
          <cell r="G393">
            <v>0.14489969205983108</v>
          </cell>
          <cell r="H393">
            <v>0.11856272024940125</v>
          </cell>
          <cell r="I393">
            <v>9.0872110940523235E-2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0.5469907666664422</v>
          </cell>
          <cell r="E394">
            <v>0.58534193156906511</v>
          </cell>
          <cell r="F394">
            <v>0.32989154190677827</v>
          </cell>
          <cell r="G394">
            <v>0.31149036114470757</v>
          </cell>
          <cell r="H394">
            <v>0.25734541348757073</v>
          </cell>
          <cell r="I394">
            <v>0.14082146016910188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4.0784665588935134E-2</v>
          </cell>
          <cell r="E395">
            <v>1.0775920502984629E-2</v>
          </cell>
          <cell r="F395">
            <v>0.15731804634000107</v>
          </cell>
          <cell r="G395">
            <v>0.1552552245518985</v>
          </cell>
          <cell r="H395">
            <v>0.17211336393594592</v>
          </cell>
          <cell r="I395">
            <v>0.10989531713698282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4.9108263386905514E-2</v>
          </cell>
          <cell r="E396">
            <v>2.9765630223831926E-2</v>
          </cell>
          <cell r="F396">
            <v>8.6430676282176086E-2</v>
          </cell>
          <cell r="G396">
            <v>8.2314704807801148E-2</v>
          </cell>
          <cell r="H396">
            <v>7.0868733276002252E-2</v>
          </cell>
          <cell r="I396">
            <v>5.4699323178984273E-2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0.25766682825171333</v>
          </cell>
          <cell r="E397">
            <v>0.21633881360348492</v>
          </cell>
          <cell r="F397">
            <v>0.20909658401559533</v>
          </cell>
          <cell r="G397">
            <v>0.2081910150185885</v>
          </cell>
          <cell r="H397">
            <v>0.1945454920400671</v>
          </cell>
          <cell r="I397">
            <v>0.18354723147057064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1.2705744437670792</v>
          </cell>
          <cell r="E398">
            <v>1.4286279189929967</v>
          </cell>
          <cell r="F398">
            <v>1.3660434193235285</v>
          </cell>
          <cell r="G398">
            <v>1.4569893316541749</v>
          </cell>
          <cell r="H398">
            <v>1.5127381751256386</v>
          </cell>
          <cell r="I398">
            <v>1.4306777305628013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6.4726354223041369</v>
          </cell>
          <cell r="E399">
            <v>6.9132982016240554</v>
          </cell>
          <cell r="F399">
            <v>6.6238983863290368</v>
          </cell>
          <cell r="G399">
            <v>3.5495889080393672</v>
          </cell>
          <cell r="H399">
            <v>1.190026825668834</v>
          </cell>
          <cell r="I399">
            <v>0.38063473408062426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1.6751835769948562</v>
          </cell>
          <cell r="E400">
            <v>1.9763812091708264</v>
          </cell>
          <cell r="F400">
            <v>1.8249432895389661</v>
          </cell>
          <cell r="G400">
            <v>1.8093135288649809</v>
          </cell>
          <cell r="H400">
            <v>2.901428723088554</v>
          </cell>
          <cell r="I400">
            <v>2.9154362180103348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3.1204309122626586</v>
          </cell>
          <cell r="E401">
            <v>3.5855560825945401</v>
          </cell>
          <cell r="F401">
            <v>8.6639847000342911</v>
          </cell>
          <cell r="G401">
            <v>13.41591826482251</v>
          </cell>
          <cell r="H401">
            <v>15.983174510639214</v>
          </cell>
          <cell r="I401">
            <v>18.650735754456953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4.5658166421158407E-2</v>
          </cell>
          <cell r="G402">
            <v>5.5060442346731693E-2</v>
          </cell>
          <cell r="H402">
            <v>0.11966898089919566</v>
          </cell>
          <cell r="I402">
            <v>4.8914530586777409E-2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1.5138862940348801</v>
          </cell>
          <cell r="G403">
            <v>1.8160286247694</v>
          </cell>
          <cell r="H403">
            <v>3.7371708320678998</v>
          </cell>
          <cell r="I403">
            <v>1.4737070112682999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2.6841955567994406E-2</v>
          </cell>
          <cell r="G404">
            <v>3.2199089091655975E-2</v>
          </cell>
          <cell r="H404">
            <v>6.6261894185601161E-2</v>
          </cell>
          <cell r="I404">
            <v>2.6129556937381122E-2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9.5736440184343206E-5</v>
          </cell>
          <cell r="F405">
            <v>4.3640879236857503E-3</v>
          </cell>
          <cell r="G405">
            <v>8.4714722425282602E-5</v>
          </cell>
          <cell r="H405">
            <v>2.0782687503380602E-3</v>
          </cell>
          <cell r="I405">
            <v>6.9216956649956703E-5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9.5509439546927308E-5</v>
          </cell>
          <cell r="F406">
            <v>4.4551298747956877E-3</v>
          </cell>
          <cell r="G406">
            <v>4.5286628282612774E-3</v>
          </cell>
          <cell r="H406">
            <v>9.1888873958781928E-3</v>
          </cell>
          <cell r="I406">
            <v>4.2327580009391529E-3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D407">
            <v>2.236168588687785E-5</v>
          </cell>
          <cell r="E407">
            <v>2.6449436855735587E-5</v>
          </cell>
          <cell r="F407">
            <v>0.13590178251281371</v>
          </cell>
          <cell r="G407">
            <v>5.5779222446370645E-2</v>
          </cell>
          <cell r="H407">
            <v>0.97736417425057498</v>
          </cell>
          <cell r="I407">
            <v>2.2726631597528488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D408">
            <v>3.3448541368201999E-5</v>
          </cell>
          <cell r="E408">
            <v>3.7092724866524514E-5</v>
          </cell>
          <cell r="F408">
            <v>0.17540259530793084</v>
          </cell>
          <cell r="G408">
            <v>6.9768975476417361E-2</v>
          </cell>
          <cell r="H408">
            <v>1.1498874410056041</v>
          </cell>
          <cell r="I408">
            <v>2.5252518417267371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0.104028512155313</v>
          </cell>
          <cell r="E409">
            <v>1.85567766468226E-3</v>
          </cell>
          <cell r="F409">
            <v>1.80495361408006E-3</v>
          </cell>
          <cell r="G409">
            <v>1.6918790561495801E-3</v>
          </cell>
          <cell r="H409">
            <v>3.39997916616935E-2</v>
          </cell>
          <cell r="I409">
            <v>0.106166633405258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0.104028512155313</v>
          </cell>
          <cell r="E410">
            <v>0.1013268051635105</v>
          </cell>
          <cell r="F410">
            <v>0.10132590829928323</v>
          </cell>
          <cell r="G410">
            <v>0.1013423338767154</v>
          </cell>
          <cell r="H410">
            <v>0.10548382561923876</v>
          </cell>
          <cell r="I410">
            <v>0.15956479640424462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1928.71394378318</v>
          </cell>
          <cell r="E411">
            <v>1525.0529218450899</v>
          </cell>
          <cell r="F411">
            <v>1539.3696200284601</v>
          </cell>
          <cell r="G411">
            <v>1537.65774476249</v>
          </cell>
          <cell r="H411">
            <v>1060.6625479688601</v>
          </cell>
          <cell r="I411">
            <v>1.9168196161976001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23.44377532300901</v>
          </cell>
          <cell r="E412">
            <v>18.53722174336805</v>
          </cell>
          <cell r="F412">
            <v>18.711243119975133</v>
          </cell>
          <cell r="G412">
            <v>18.690435047712402</v>
          </cell>
          <cell r="H412">
            <v>12.892494788178738</v>
          </cell>
          <cell r="I412">
            <v>2.3299198184220014E-2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26.169795709405371</v>
          </cell>
          <cell r="E413">
            <v>20.692712643759673</v>
          </cell>
          <cell r="F413">
            <v>20.886969064158283</v>
          </cell>
          <cell r="G413">
            <v>20.863741448609169</v>
          </cell>
          <cell r="H413">
            <v>14.391622089129733</v>
          </cell>
          <cell r="I413">
            <v>2.6008407275408364E-2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3.2182234335717502E-5</v>
          </cell>
          <cell r="F414">
            <v>6.3802545554837495E-5</v>
          </cell>
          <cell r="G414">
            <v>4.3752048744594899E-5</v>
          </cell>
          <cell r="H414">
            <v>0.19243812448139</v>
          </cell>
          <cell r="I414">
            <v>9.8465022552984206E-6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1.6555927363928429</v>
          </cell>
          <cell r="F415">
            <v>1.6554097133605445</v>
          </cell>
          <cell r="G415">
            <v>1.6551736153108036</v>
          </cell>
          <cell r="H415">
            <v>0.91298991863939971</v>
          </cell>
          <cell r="I415">
            <v>2.8146930941619908E-3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3.0238792120058759E-2</v>
          </cell>
          <cell r="G416">
            <v>3.2920117848417869E-2</v>
          </cell>
          <cell r="H416">
            <v>0.11497742957495416</v>
          </cell>
          <cell r="I416">
            <v>6.048187391119967E-2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0.85273393778565798</v>
          </cell>
          <cell r="G417">
            <v>0.89264165704363796</v>
          </cell>
          <cell r="H417">
            <v>2.9210482108231601</v>
          </cell>
          <cell r="I417">
            <v>1.45776824298789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3.0238792120058759E-2</v>
          </cell>
          <cell r="G418">
            <v>3.2920117848417869E-2</v>
          </cell>
          <cell r="H418">
            <v>0.11497742957495416</v>
          </cell>
          <cell r="I418">
            <v>6.048187391119967E-2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1.5119396060029379E-2</v>
          </cell>
          <cell r="G419">
            <v>1.5826979734816282E-2</v>
          </cell>
          <cell r="H419">
            <v>5.1791634943672997E-2</v>
          </cell>
          <cell r="I419">
            <v>2.5846954662905861E-2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6.0035688469348802E-5</v>
          </cell>
          <cell r="F420">
            <v>3.2054598487346098E-3</v>
          </cell>
          <cell r="G420">
            <v>3.91762972553389E-5</v>
          </cell>
          <cell r="H420">
            <v>4.6524625915322099E-3</v>
          </cell>
          <cell r="I420">
            <v>3.3244667699712898E-5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6.0035688469348802E-5</v>
          </cell>
          <cell r="F421">
            <v>3.2632173542984865E-3</v>
          </cell>
          <cell r="G421">
            <v>3.2857493568243831E-3</v>
          </cell>
          <cell r="H421">
            <v>9.914063245959193E-3</v>
          </cell>
          <cell r="I421">
            <v>5.3828403073198881E-3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D422">
            <v>2.2858150334139198E-5</v>
          </cell>
          <cell r="E422">
            <v>1.1437585857524519E-5</v>
          </cell>
          <cell r="F422">
            <v>1.0675701425824906E-5</v>
          </cell>
          <cell r="G422">
            <v>2.7110482352006221E-2</v>
          </cell>
          <cell r="H422">
            <v>5.2873163075735856E-2</v>
          </cell>
          <cell r="I422">
            <v>1.6559877626785974E-2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D423">
            <v>1.216596095041143E-5</v>
          </cell>
          <cell r="E423">
            <v>2.8409498487546876E-5</v>
          </cell>
          <cell r="F423">
            <v>2.7752694463743416E-5</v>
          </cell>
          <cell r="G423">
            <v>1.4848427909698301E-3</v>
          </cell>
          <cell r="H423">
            <v>9.1803702205019871E-4</v>
          </cell>
          <cell r="I423">
            <v>1.8573285362343463E-3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E424">
            <v>2.1165121714635341E-5</v>
          </cell>
          <cell r="F424">
            <v>2.0991442403204331E-5</v>
          </cell>
          <cell r="G424">
            <v>6.1336637726635968E-5</v>
          </cell>
          <cell r="H424">
            <v>1.132703587193025E-4</v>
          </cell>
          <cell r="I424">
            <v>7.7077389259303523E-5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D425">
            <v>3.5024111284550628E-5</v>
          </cell>
          <cell r="E425">
            <v>6.1012206059706703E-5</v>
          </cell>
          <cell r="F425">
            <v>5.9419838292772697E-5</v>
          </cell>
          <cell r="G425">
            <v>2.8656661780702686E-2</v>
          </cell>
          <cell r="H425">
            <v>5.3904470456505357E-2</v>
          </cell>
          <cell r="I425">
            <v>1.8494283552279625E-2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6.1183870822156036E-4</v>
          </cell>
          <cell r="G426">
            <v>6.8451932619443808E-4</v>
          </cell>
          <cell r="H426">
            <v>7.9799862895557866E-4</v>
          </cell>
          <cell r="I426">
            <v>8.1157235749375084E-4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6.1183870822156036E-4</v>
          </cell>
          <cell r="G427">
            <v>6.8451932619443808E-4</v>
          </cell>
          <cell r="H427">
            <v>7.9799862895557866E-4</v>
          </cell>
          <cell r="I427">
            <v>8.1157235749375084E-4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5.7814476512161497E-7</v>
          </cell>
          <cell r="F428">
            <v>3.0705410644568898E-5</v>
          </cell>
          <cell r="G428">
            <v>4.1149132910028403E-6</v>
          </cell>
          <cell r="H428">
            <v>8.0787584213054605E-7</v>
          </cell>
          <cell r="I428">
            <v>3.6215969141881099E-7</v>
          </cell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5.7814476512161497E-7</v>
          </cell>
          <cell r="F429">
            <v>3.1012650468889025E-5</v>
          </cell>
          <cell r="G429">
            <v>3.4953748834365944E-5</v>
          </cell>
          <cell r="H429">
            <v>4.101596847716374E-5</v>
          </cell>
          <cell r="I429">
            <v>4.1427125395066856E-5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9.3960013435413117E-2</v>
          </cell>
          <cell r="G430">
            <v>9.4051222550790847E-2</v>
          </cell>
          <cell r="H430">
            <v>9.4207381758547981E-2</v>
          </cell>
          <cell r="I430">
            <v>9.4287276844837731E-2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9.3960013435413117E-2</v>
          </cell>
          <cell r="G431">
            <v>9.4051222550790847E-2</v>
          </cell>
          <cell r="H431">
            <v>9.4207381758547981E-2</v>
          </cell>
          <cell r="I431">
            <v>9.4287276844837731E-2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1.23033136425858E-3</v>
          </cell>
          <cell r="G432">
            <v>1.08652928607856E-5</v>
          </cell>
          <cell r="H432">
            <v>4.9031919681816897E-3</v>
          </cell>
          <cell r="I432">
            <v>6.5147467074726101E-3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1.364571514109608E-2</v>
          </cell>
          <cell r="G433">
            <v>1.365658043395687E-2</v>
          </cell>
          <cell r="H433">
            <v>1.36788212496591E-2</v>
          </cell>
          <cell r="I433">
            <v>1.36898843361907E-2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5.4903740407450094E-2</v>
          </cell>
          <cell r="G434">
            <v>5.605140595224449E-2</v>
          </cell>
          <cell r="H434">
            <v>0.29934231904470643</v>
          </cell>
          <cell r="I434">
            <v>0.12142857001682716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1.5639247267576699</v>
          </cell>
          <cell r="G435">
            <v>1.54965651750323</v>
          </cell>
          <cell r="H435">
            <v>7.8161605528339999</v>
          </cell>
          <cell r="I435">
            <v>3.00375936357415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5.4903740407450094E-2</v>
          </cell>
          <cell r="G436">
            <v>5.605140595224449E-2</v>
          </cell>
          <cell r="H436">
            <v>0.29934231904470643</v>
          </cell>
          <cell r="I436">
            <v>0.12142857001682716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2.7729161821944483E-2</v>
          </cell>
          <cell r="G437">
            <v>2.7476179388355147E-2</v>
          </cell>
          <cell r="H437">
            <v>0.13858440696514182</v>
          </cell>
          <cell r="I437">
            <v>5.325814474422251E-2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2.3363969596053501E-5</v>
          </cell>
          <cell r="E438">
            <v>1.24199240278036E-3</v>
          </cell>
          <cell r="F438">
            <v>3.5443152097757199E-3</v>
          </cell>
          <cell r="G438">
            <v>4.3035914250590102E-4</v>
          </cell>
          <cell r="H438">
            <v>3.14787519185853E-3</v>
          </cell>
          <cell r="I438">
            <v>9.20507502242166E-5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2.3363969596053501E-5</v>
          </cell>
          <cell r="E439">
            <v>1.2639410613489747E-3</v>
          </cell>
          <cell r="F439">
            <v>4.7890725223469427E-3</v>
          </cell>
          <cell r="G439">
            <v>5.205550155994455E-3</v>
          </cell>
          <cell r="H439">
            <v>2.3237981235365263E-2</v>
          </cell>
          <cell r="I439">
            <v>1.048506697994948E-2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D440">
            <v>1.1349081446333152E-5</v>
          </cell>
          <cell r="E440">
            <v>7.0765920994057623E-4</v>
          </cell>
          <cell r="F440">
            <v>2.8221649396017793E-2</v>
          </cell>
          <cell r="G440">
            <v>1.168132244272569E-2</v>
          </cell>
          <cell r="H440">
            <v>5.6840109393342261E-2</v>
          </cell>
          <cell r="I440">
            <v>7.3905362382215584E-3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E441">
            <v>3.9880098542854911E-5</v>
          </cell>
          <cell r="F441">
            <v>1.0359721121717001E-4</v>
          </cell>
          <cell r="G441">
            <v>1.7463498403903934E-4</v>
          </cell>
          <cell r="H441">
            <v>7.0020479373163983E-4</v>
          </cell>
          <cell r="I441">
            <v>7.8983575376651396E-4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D442">
            <v>2.3675028931613733E-5</v>
          </cell>
          <cell r="E442">
            <v>3.6667492786979492E-3</v>
          </cell>
          <cell r="F442">
            <v>0.16528385772907422</v>
          </cell>
          <cell r="G442">
            <v>0.1956229460939708</v>
          </cell>
          <cell r="H442">
            <v>0.43103210429944455</v>
          </cell>
          <cell r="I442">
            <v>0.53220018737353592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D443">
            <v>3.5024110377946883E-5</v>
          </cell>
          <cell r="E443">
            <v>4.4142885871813805E-3</v>
          </cell>
          <cell r="F443">
            <v>0.19360910433630915</v>
          </cell>
          <cell r="G443">
            <v>0.20747890352073536</v>
          </cell>
          <cell r="H443">
            <v>0.48857241848651867</v>
          </cell>
          <cell r="I443">
            <v>0.54038055936552398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0.53368767185033894</v>
          </cell>
          <cell r="F444">
            <v>1.9374883682470514</v>
          </cell>
          <cell r="G444">
            <v>4.0666969417018004</v>
          </cell>
          <cell r="H444">
            <v>7.0366615917561415</v>
          </cell>
          <cell r="I444">
            <v>9.3677509928874709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0.16404334175727611</v>
          </cell>
          <cell r="F445">
            <v>0.58124651047411546</v>
          </cell>
          <cell r="G445">
            <v>1.1730856562601335</v>
          </cell>
          <cell r="H445">
            <v>1.9018004302043605</v>
          </cell>
          <cell r="I445">
            <v>2.4019874340737104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0.53368767185033894</v>
          </cell>
          <cell r="F446">
            <v>1.9374883682470514</v>
          </cell>
          <cell r="G446">
            <v>4.0666969417018004</v>
          </cell>
          <cell r="H446">
            <v>7.0366615917561415</v>
          </cell>
          <cell r="I446">
            <v>9.3677509928874709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4.3621554831640097E-2</v>
          </cell>
          <cell r="F447">
            <v>0.110561810756171</v>
          </cell>
          <cell r="G447">
            <v>0.164881459629626</v>
          </cell>
          <cell r="H447">
            <v>0.29692459942024402</v>
          </cell>
          <cell r="I447">
            <v>0.469861328337627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4.3621554831640097E-2</v>
          </cell>
          <cell r="F448">
            <v>0.15417920181311162</v>
          </cell>
          <cell r="G448">
            <v>0.31904487244903501</v>
          </cell>
          <cell r="H448">
            <v>0.55563233523722688</v>
          </cell>
          <cell r="I448">
            <v>0.73886300895950752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0.23459794593898356</v>
          </cell>
          <cell r="H449">
            <v>8.3136933425505024</v>
          </cell>
          <cell r="I449">
            <v>6.8768302999574029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0.23459794593898356</v>
          </cell>
          <cell r="H450">
            <v>8.3136933425505024</v>
          </cell>
          <cell r="I450">
            <v>6.8768302999574029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1.1627910326930901E-2</v>
          </cell>
          <cell r="H451">
            <v>0.24259389452045399</v>
          </cell>
          <cell r="I451">
            <v>0.15932145479045201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1.1627910326930901E-2</v>
          </cell>
          <cell r="H452">
            <v>0.29447686010232599</v>
          </cell>
          <cell r="I452">
            <v>0.24241501799416301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D453">
            <v>2.741991483643348E-7</v>
          </cell>
          <cell r="E453">
            <v>0.71861707053641644</v>
          </cell>
          <cell r="F453">
            <v>0.71311455646563737</v>
          </cell>
          <cell r="G453">
            <v>0.53498872337885695</v>
          </cell>
          <cell r="H453">
            <v>0.11065180556651187</v>
          </cell>
          <cell r="I453">
            <v>5.5589406640554784E-2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2.1271538152166427E-6</v>
          </cell>
          <cell r="E454">
            <v>0.7186535209262066</v>
          </cell>
          <cell r="F454">
            <v>0.71315111220032978</v>
          </cell>
          <cell r="G454">
            <v>0.53502331727604335</v>
          </cell>
          <cell r="H454">
            <v>0.11066192600135051</v>
          </cell>
          <cell r="I454">
            <v>5.5594871696602793E-2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8.0565699829166698E-2</v>
          </cell>
          <cell r="E455">
            <v>1.5314744167138001E-3</v>
          </cell>
          <cell r="F455">
            <v>2.3142845830947099E-3</v>
          </cell>
          <cell r="G455">
            <v>1.7516183963911401E-3</v>
          </cell>
          <cell r="H455">
            <v>1.19955717093554E-3</v>
          </cell>
          <cell r="I455">
            <v>1.0238700189558901E-3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8.0565699829166698E-2</v>
          </cell>
          <cell r="E456">
            <v>7.694217442674714E-2</v>
          </cell>
          <cell r="F456">
            <v>7.6995628691964163E-2</v>
          </cell>
          <cell r="G456">
            <v>7.6915972218860054E-2</v>
          </cell>
          <cell r="H456">
            <v>1.8836439961662451E-2</v>
          </cell>
          <cell r="I456">
            <v>7.9719788267770403E-3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3.9972332096791865E-2</v>
          </cell>
          <cell r="H457">
            <v>6.7760642590910067E-2</v>
          </cell>
          <cell r="I457">
            <v>2.3574830067854585E-2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4.0376093027062486E-2</v>
          </cell>
          <cell r="H458">
            <v>6.8445093526171813E-2</v>
          </cell>
          <cell r="I458">
            <v>2.3812959664499565E-2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3.9972332096791865E-2</v>
          </cell>
          <cell r="H459">
            <v>6.7760642590910067E-2</v>
          </cell>
          <cell r="I459">
            <v>2.3574830067854585E-2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4.5655911692613496E-3</v>
          </cell>
          <cell r="H460">
            <v>5.0629962318338899E-3</v>
          </cell>
          <cell r="I460">
            <v>1.7038127492278901E-3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4.5655911692613496E-3</v>
          </cell>
          <cell r="H461">
            <v>7.7150234846957606E-3</v>
          </cell>
          <cell r="I461">
            <v>3.0683653866937907E-3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0.10216514284327131</v>
          </cell>
          <cell r="G463">
            <v>0.14292549880700345</v>
          </cell>
          <cell r="H463">
            <v>0.1429647771240794</v>
          </cell>
          <cell r="I463">
            <v>0.10094078734545767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61.718438022527742</v>
          </cell>
          <cell r="E464">
            <v>58.237152333958846</v>
          </cell>
          <cell r="F464">
            <v>57.532160048380149</v>
          </cell>
          <cell r="G464">
            <v>57.284958741161489</v>
          </cell>
          <cell r="H464">
            <v>57.889609765236962</v>
          </cell>
          <cell r="I464">
            <v>54.148148409399163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1.400834160929656</v>
          </cell>
          <cell r="F465">
            <v>3.0704338329830532</v>
          </cell>
          <cell r="G465">
            <v>4.1487558706210752</v>
          </cell>
          <cell r="H465">
            <v>4.1980775000235324</v>
          </cell>
          <cell r="I465">
            <v>5.4825923434474744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3.976405494781968</v>
          </cell>
          <cell r="F466">
            <v>3.9771426288643914</v>
          </cell>
          <cell r="G466">
            <v>4.1206206068237714</v>
          </cell>
          <cell r="H466">
            <v>6.2987812972410415</v>
          </cell>
          <cell r="I466">
            <v>12.659592871723255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9.8139315642574321</v>
          </cell>
          <cell r="E467">
            <v>10.335126789644528</v>
          </cell>
          <cell r="F467">
            <v>10.459033548822946</v>
          </cell>
          <cell r="G467">
            <v>10.953358350653698</v>
          </cell>
          <cell r="H467">
            <v>10.985135626420851</v>
          </cell>
          <cell r="I467">
            <v>10.896618894863821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6.7671904065784327E-2</v>
          </cell>
          <cell r="E468">
            <v>8.5532692752284367E-2</v>
          </cell>
          <cell r="F468">
            <v>8.8668560618971881E-2</v>
          </cell>
          <cell r="G468">
            <v>9.1055350927593176E-2</v>
          </cell>
          <cell r="H468">
            <v>9.0737743674844551E-2</v>
          </cell>
          <cell r="I468">
            <v>9.2295644987532441E-2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9.9489483749531818E-4</v>
          </cell>
          <cell r="F469">
            <v>1.8494338601539959E-2</v>
          </cell>
          <cell r="G469">
            <v>1.979287278316947E-2</v>
          </cell>
          <cell r="H469">
            <v>2.5443133368555474E-2</v>
          </cell>
          <cell r="I469">
            <v>1.4916429843208174E-2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9.9415172154620969E-4</v>
          </cell>
          <cell r="F470">
            <v>1.8581068015722367E-2</v>
          </cell>
          <cell r="G470">
            <v>2.1788367157174408E-2</v>
          </cell>
          <cell r="H470">
            <v>3.2590471814616634E-2</v>
          </cell>
          <cell r="I470">
            <v>1.7068288477168708E-2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1.9890465590415279E-3</v>
          </cell>
          <cell r="F471">
            <v>3.7075406617262323E-2</v>
          </cell>
          <cell r="G471">
            <v>4.1581239940343885E-2</v>
          </cell>
          <cell r="H471">
            <v>5.8033605183172111E-2</v>
          </cell>
          <cell r="I471">
            <v>3.198471832037688E-2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6.0084550223146928E-3</v>
          </cell>
          <cell r="G472">
            <v>5.6856733581086196E-3</v>
          </cell>
          <cell r="H472">
            <v>8.6261659682293681E-3</v>
          </cell>
          <cell r="I472">
            <v>3.8746187345973541E-3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6.0098762129953817E-3</v>
          </cell>
          <cell r="G473">
            <v>5.6871034363394253E-3</v>
          </cell>
          <cell r="H473">
            <v>8.628105223447622E-3</v>
          </cell>
          <cell r="I473">
            <v>3.8756554633231498E-3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7.1392169929473004E-4</v>
          </cell>
          <cell r="E474">
            <v>1.3536871403107901E-5</v>
          </cell>
          <cell r="F474">
            <v>2.1392371834082599E-3</v>
          </cell>
          <cell r="G474">
            <v>7.2728799184807195E-4</v>
          </cell>
          <cell r="H474">
            <v>1.0039985266437699E-3</v>
          </cell>
          <cell r="I474">
            <v>5.6900800204658499E-4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7.1392169929473004E-4</v>
          </cell>
          <cell r="E475">
            <v>2.063504877302595E-5</v>
          </cell>
          <cell r="F475">
            <v>2.1528763481353849E-3</v>
          </cell>
          <cell r="G475">
            <v>2.1715216307056002E-3</v>
          </cell>
          <cell r="H475">
            <v>3.3149256620408898E-3</v>
          </cell>
          <cell r="I475">
            <v>1.27864493194503E-3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0.43678608580925476</v>
          </cell>
          <cell r="E476">
            <v>0.55212708236504526</v>
          </cell>
          <cell r="F476">
            <v>2.5487845492850001</v>
          </cell>
          <cell r="G476">
            <v>6.4265690839347291</v>
          </cell>
          <cell r="H476">
            <v>6.4271141905273623</v>
          </cell>
          <cell r="I476">
            <v>6.4272389710169975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0.43678608580925476</v>
          </cell>
          <cell r="E477">
            <v>0.55212708236504526</v>
          </cell>
          <cell r="F477">
            <v>2.5487845492850001</v>
          </cell>
          <cell r="G477">
            <v>6.4265690839347291</v>
          </cell>
          <cell r="H477">
            <v>6.4271141905273623</v>
          </cell>
          <cell r="I477">
            <v>6.4272389710169975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4.292019105936652E-3</v>
          </cell>
          <cell r="H478">
            <v>1.110072419813447E-2</v>
          </cell>
          <cell r="I478">
            <v>4.0828829894207046E-3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7.997502634458975E-3</v>
          </cell>
          <cell r="H479">
            <v>1.2182795432482074E-2</v>
          </cell>
          <cell r="I479">
            <v>4.2066747544220792E-3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1.2289521740395631E-2</v>
          </cell>
          <cell r="H480">
            <v>2.3283519630616548E-2</v>
          </cell>
          <cell r="I480">
            <v>8.2895577438427785E-3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1547.7890641167301</v>
          </cell>
          <cell r="E481">
            <v>1356.38423082854</v>
          </cell>
          <cell r="F481">
            <v>1578.93509598322</v>
          </cell>
          <cell r="G481">
            <v>1740.0803183518201</v>
          </cell>
          <cell r="H481">
            <v>1588.1661316719201</v>
          </cell>
          <cell r="I481">
            <v>880.41454220988498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27.656311170696718</v>
          </cell>
          <cell r="E482">
            <v>28.493284973054966</v>
          </cell>
          <cell r="F482">
            <v>27.953137899431709</v>
          </cell>
          <cell r="G482">
            <v>30.768608106177517</v>
          </cell>
          <cell r="H482">
            <v>28.159711282971937</v>
          </cell>
          <cell r="I482">
            <v>15.633166301517988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27.443068512707963</v>
          </cell>
          <cell r="E483">
            <v>24.049365794832294</v>
          </cell>
          <cell r="F483">
            <v>27.995303120269806</v>
          </cell>
          <cell r="G483">
            <v>30.852487914039369</v>
          </cell>
          <cell r="H483">
            <v>28.158973965814148</v>
          </cell>
          <cell r="I483">
            <v>15.610186918614998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0.30159405138820006</v>
          </cell>
          <cell r="E484">
            <v>4.5349443845258515</v>
          </cell>
          <cell r="F484">
            <v>4.1877147138733424E-2</v>
          </cell>
          <cell r="G484">
            <v>8.4716942782902104E-3</v>
          </cell>
          <cell r="H484">
            <v>1.2685431536211298E-2</v>
          </cell>
          <cell r="I484">
            <v>1.4798459764955859E-2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5.2572739044886288E-3</v>
          </cell>
          <cell r="G485">
            <v>6.0310473519523088E-3</v>
          </cell>
          <cell r="H485">
            <v>7.8099953616228984E-2</v>
          </cell>
          <cell r="I485">
            <v>5.8339422772309364E-2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1.0933405172784199E-3</v>
          </cell>
          <cell r="E486">
            <v>9.0935609651742205E-6</v>
          </cell>
          <cell r="F486">
            <v>1.8826973097803798E-5</v>
          </cell>
          <cell r="G486">
            <v>2.07318562119427E-5</v>
          </cell>
          <cell r="H486">
            <v>4.39259567424406E-5</v>
          </cell>
          <cell r="I486">
            <v>7.4562747111356202E-5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2.2361455421424186</v>
          </cell>
          <cell r="E487">
            <v>2.2361546357033837</v>
          </cell>
          <cell r="F487">
            <v>2.2361734626764815</v>
          </cell>
          <cell r="G487">
            <v>2.2361941945326933</v>
          </cell>
          <cell r="H487">
            <v>2.236272081240664</v>
          </cell>
          <cell r="I487">
            <v>1.1221849448514951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0.62587013122975488</v>
          </cell>
          <cell r="E488">
            <v>0.73762001333193927</v>
          </cell>
          <cell r="F488">
            <v>0.73950977067877788</v>
          </cell>
          <cell r="G488">
            <v>0.74914348291698396</v>
          </cell>
          <cell r="H488">
            <v>0.79129187349278618</v>
          </cell>
          <cell r="I488">
            <v>0.79347569149179542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0.62587013122975488</v>
          </cell>
          <cell r="E489">
            <v>0.73762001333193927</v>
          </cell>
          <cell r="F489">
            <v>0.73950977067877788</v>
          </cell>
          <cell r="G489">
            <v>0.74914348291698396</v>
          </cell>
          <cell r="H489">
            <v>0.79129187349278618</v>
          </cell>
          <cell r="I489">
            <v>0.79347569149179542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5.3111683262131564</v>
          </cell>
          <cell r="E490">
            <v>6.2669673088286784</v>
          </cell>
          <cell r="F490">
            <v>5.7588535215577661</v>
          </cell>
          <cell r="G490">
            <v>7.9082617490040565</v>
          </cell>
          <cell r="H490">
            <v>8.1854639474935897</v>
          </cell>
          <cell r="I490">
            <v>5.6622086412380064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9.001980213920616</v>
          </cell>
          <cell r="E491">
            <v>10.609989800500014</v>
          </cell>
          <cell r="F491">
            <v>9.7332735575624216</v>
          </cell>
          <cell r="G491">
            <v>13.328531037647302</v>
          </cell>
          <cell r="H491">
            <v>13.718654660603773</v>
          </cell>
          <cell r="I491">
            <v>9.4370144020633493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5.3111683262131564</v>
          </cell>
          <cell r="E492">
            <v>6.2669673088286784</v>
          </cell>
          <cell r="F492">
            <v>5.7588535215577661</v>
          </cell>
          <cell r="G492">
            <v>7.9082617490040565</v>
          </cell>
          <cell r="H492">
            <v>8.1854639474935897</v>
          </cell>
          <cell r="I492">
            <v>5.6622086412380064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6.8460327598461407E-2</v>
          </cell>
          <cell r="F493">
            <v>1.27055120725911E-3</v>
          </cell>
          <cell r="G493">
            <v>8.66540271690385E-2</v>
          </cell>
          <cell r="H493">
            <v>0.17868352122196299</v>
          </cell>
          <cell r="I493">
            <v>0.111899084107524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0.35724240079450231</v>
          </cell>
          <cell r="F494">
            <v>0.35825211266697082</v>
          </cell>
          <cell r="G494">
            <v>0.44441324078572247</v>
          </cell>
          <cell r="H494">
            <v>0.49574737091740445</v>
          </cell>
          <cell r="I494">
            <v>0.35051181449478752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8.2959724800151166E-3</v>
          </cell>
          <cell r="E495">
            <v>4.262967625927561E-3</v>
          </cell>
          <cell r="F495">
            <v>7.3878387128757271E-3</v>
          </cell>
          <cell r="G495">
            <v>3.9681701224904838E-2</v>
          </cell>
          <cell r="H495">
            <v>3.5028053753854764</v>
          </cell>
          <cell r="I495">
            <v>5.0113949772591138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0.16591384734993006</v>
          </cell>
          <cell r="E496">
            <v>0.51650787813079879</v>
          </cell>
          <cell r="F496">
            <v>1.0790683017194211</v>
          </cell>
          <cell r="G496">
            <v>2.5373470711495383</v>
          </cell>
          <cell r="H496">
            <v>0.41403875474282403</v>
          </cell>
          <cell r="I496">
            <v>0.82018590013376369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0.17420981982994535</v>
          </cell>
          <cell r="E497">
            <v>0.52077084575672627</v>
          </cell>
          <cell r="F497">
            <v>1.0864561404322977</v>
          </cell>
          <cell r="G497">
            <v>2.5770287723744452</v>
          </cell>
          <cell r="H497">
            <v>3.9168441301283039</v>
          </cell>
          <cell r="I497">
            <v>5.8315808773928763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4.455499814831981E-5</v>
          </cell>
          <cell r="E498">
            <v>4.6224237984655118E-5</v>
          </cell>
          <cell r="F498">
            <v>8.1551503314680682E-2</v>
          </cell>
          <cell r="G498">
            <v>8.217310444285536E-2</v>
          </cell>
          <cell r="H498">
            <v>0.32111398144664782</v>
          </cell>
          <cell r="I498">
            <v>0.31837556991584059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D499">
            <v>1.7556870449792714E-7</v>
          </cell>
          <cell r="E499">
            <v>1.8798495439503164E-6</v>
          </cell>
          <cell r="F499">
            <v>8.1514686873690789E-2</v>
          </cell>
          <cell r="G499">
            <v>8.2137356920502252E-2</v>
          </cell>
          <cell r="H499">
            <v>0.32112259249257757</v>
          </cell>
          <cell r="I499">
            <v>0.31836259238716375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1.6027507377064699E-2</v>
          </cell>
          <cell r="E500">
            <v>6.2919300475781204E-5</v>
          </cell>
          <cell r="F500">
            <v>8.6049183131014397E-5</v>
          </cell>
          <cell r="G500">
            <v>2.6732085941621801E-5</v>
          </cell>
          <cell r="H500">
            <v>2.5655114424314101E-2</v>
          </cell>
          <cell r="I500">
            <v>2.2791541225165999E-2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1.6027507377064699E-2</v>
          </cell>
          <cell r="E501">
            <v>1.6090426677540501E-2</v>
          </cell>
          <cell r="F501">
            <v>1.6176475860671499E-2</v>
          </cell>
          <cell r="G501">
            <v>1.6203207946613101E-2</v>
          </cell>
          <cell r="H501">
            <v>5.2893290341149903E-2</v>
          </cell>
          <cell r="I501">
            <v>5.29177507144417E-2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1.1599835941056207E-3</v>
          </cell>
          <cell r="F502">
            <v>1.1622171388176469E-3</v>
          </cell>
          <cell r="G502">
            <v>1.1749483382990299E-3</v>
          </cell>
          <cell r="H502">
            <v>7.6913818492211185E-4</v>
          </cell>
          <cell r="I502">
            <v>5.2180087824123874E-4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7.143299830322334E-3</v>
          </cell>
          <cell r="F503">
            <v>7.1570542313703269E-3</v>
          </cell>
          <cell r="G503">
            <v>7.2354542842308009E-3</v>
          </cell>
          <cell r="H503">
            <v>4.73643307868049E-3</v>
          </cell>
          <cell r="I503">
            <v>3.213304174251357E-3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8.3032834244279544E-3</v>
          </cell>
          <cell r="F504">
            <v>8.3192713701879719E-3</v>
          </cell>
          <cell r="G504">
            <v>8.4104026225298237E-3</v>
          </cell>
          <cell r="H504">
            <v>5.5055712636026041E-3</v>
          </cell>
          <cell r="I504">
            <v>3.7351050524925956E-3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4.4948554923778498E-4</v>
          </cell>
          <cell r="F505">
            <v>1.12677509024183E-6</v>
          </cell>
          <cell r="G505">
            <v>5.0466774965924699E-6</v>
          </cell>
          <cell r="H505">
            <v>1.21358091868864E-4</v>
          </cell>
          <cell r="I505">
            <v>4.0069927874959198E-5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4.4948554923778498E-4</v>
          </cell>
          <cell r="F506">
            <v>4.5061232432802697E-4</v>
          </cell>
          <cell r="G506">
            <v>4.5565900182461898E-4</v>
          </cell>
          <cell r="H506">
            <v>2.9759533066947498E-4</v>
          </cell>
          <cell r="I506">
            <v>2.0114857020821301E-4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2.356365634638055E-5</v>
          </cell>
          <cell r="E507">
            <v>2.540868588998373E-3</v>
          </cell>
          <cell r="F507">
            <v>0.34881397069637365</v>
          </cell>
          <cell r="G507">
            <v>0.11010555963030021</v>
          </cell>
          <cell r="H507">
            <v>1.6060949482942142</v>
          </cell>
          <cell r="I507">
            <v>2.3524710479230455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2.3563656346380591E-5</v>
          </cell>
          <cell r="E508">
            <v>2.5429454164529828E-3</v>
          </cell>
          <cell r="F508">
            <v>0.34925945469470882</v>
          </cell>
          <cell r="G508">
            <v>0.11010555963030005</v>
          </cell>
          <cell r="H508">
            <v>1.6060949482942135</v>
          </cell>
          <cell r="I508">
            <v>2.3524710479230451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3.1987149980716754E-5</v>
          </cell>
          <cell r="E509">
            <v>3.1193396687334177E-3</v>
          </cell>
          <cell r="F509">
            <v>0.41581743152880368</v>
          </cell>
          <cell r="G509">
            <v>0.12658921536253503</v>
          </cell>
          <cell r="H509">
            <v>1.7274308087247203</v>
          </cell>
          <cell r="I509">
            <v>2.3765945055412394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3.1987149980716754E-5</v>
          </cell>
          <cell r="E510">
            <v>3.1193396687334177E-3</v>
          </cell>
          <cell r="F510">
            <v>0.41581743152880368</v>
          </cell>
          <cell r="G510">
            <v>0.12658921536253503</v>
          </cell>
          <cell r="H510">
            <v>1.7274308087247203</v>
          </cell>
          <cell r="I510">
            <v>2.3765945055412394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2.28528160817267E-2</v>
          </cell>
          <cell r="E511">
            <v>5.8262617509949202E-4</v>
          </cell>
          <cell r="F511">
            <v>1.0854518586303299E-3</v>
          </cell>
          <cell r="G511">
            <v>4.03208259288185E-4</v>
          </cell>
          <cell r="H511">
            <v>5.7304467114904301E-3</v>
          </cell>
          <cell r="I511">
            <v>2.73027087225206E-3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2.28528160817267E-2</v>
          </cell>
          <cell r="E512">
            <v>2.3413051287055935E-2</v>
          </cell>
          <cell r="F512">
            <v>2.4437161176699668E-2</v>
          </cell>
          <cell r="G512">
            <v>2.4721903156814315E-2</v>
          </cell>
          <cell r="H512">
            <v>0.28938972265026308</v>
          </cell>
          <cell r="I512">
            <v>0.22704964564670968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1.5511403216693082E-2</v>
          </cell>
          <cell r="H513">
            <v>0.30960253102670615</v>
          </cell>
          <cell r="I513">
            <v>0.26836161370870198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1.0175251164034635E-2</v>
          </cell>
          <cell r="H514">
            <v>9.7966417940266837E-2</v>
          </cell>
          <cell r="I514">
            <v>9.7369686606169792E-2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2.5686654380727716E-2</v>
          </cell>
          <cell r="H515">
            <v>0.40756894896697277</v>
          </cell>
          <cell r="I515">
            <v>0.36573130031487172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2703.2447504982001</v>
          </cell>
          <cell r="E516">
            <v>2730.5382789586702</v>
          </cell>
          <cell r="F516">
            <v>2798.2589114960601</v>
          </cell>
          <cell r="G516">
            <v>2658.0528142664298</v>
          </cell>
          <cell r="H516">
            <v>2394.4146094604898</v>
          </cell>
          <cell r="I516">
            <v>1359.3005117898001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48.081894281189115</v>
          </cell>
          <cell r="E517">
            <v>48.283079290822286</v>
          </cell>
          <cell r="F517">
            <v>49.487329580743555</v>
          </cell>
          <cell r="G517">
            <v>47.008639102584858</v>
          </cell>
          <cell r="H517">
            <v>42.445198020202916</v>
          </cell>
          <cell r="I517">
            <v>24.138951024142944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47.929871462733949</v>
          </cell>
          <cell r="E518">
            <v>48.413799272316858</v>
          </cell>
          <cell r="F518">
            <v>49.6145197073769</v>
          </cell>
          <cell r="G518">
            <v>47.128595997631777</v>
          </cell>
          <cell r="H518">
            <v>42.454159742207317</v>
          </cell>
          <cell r="I518">
            <v>24.101072904074478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0.30562617975699019</v>
          </cell>
          <cell r="E519">
            <v>2.3526089379895625E-2</v>
          </cell>
          <cell r="F519">
            <v>2.3548755180928308E-2</v>
          </cell>
          <cell r="G519">
            <v>2.3591845862325562E-2</v>
          </cell>
          <cell r="H519">
            <v>2.3764839606142962E-2</v>
          </cell>
          <cell r="I519">
            <v>2.3906544261158087E-2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7.3543106252295064E-3</v>
          </cell>
          <cell r="G520">
            <v>6.6259783760439627E-3</v>
          </cell>
          <cell r="H520">
            <v>0.10286969940402743</v>
          </cell>
          <cell r="I520">
            <v>9.108634158431872E-2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1.15335241428878E-3</v>
          </cell>
          <cell r="E521">
            <v>1.3562663545215799E-5</v>
          </cell>
          <cell r="F521">
            <v>2.71180601932403E-4</v>
          </cell>
          <cell r="G521">
            <v>2.2528590816767998E-5</v>
          </cell>
          <cell r="H521">
            <v>3.2810040636476198E-5</v>
          </cell>
          <cell r="I521">
            <v>1.2862069696026199E-4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3.0983933598102089</v>
          </cell>
          <cell r="E522">
            <v>3.098406922473754</v>
          </cell>
          <cell r="F522">
            <v>3.0986781030756867</v>
          </cell>
          <cell r="G522">
            <v>3.0987006316665031</v>
          </cell>
          <cell r="H522">
            <v>3.0987741372044892</v>
          </cell>
          <cell r="I522">
            <v>1.5549449985417496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9.0094382138861844E-4</v>
          </cell>
          <cell r="F523">
            <v>6.3457097176732535E-2</v>
          </cell>
          <cell r="G523">
            <v>6.6545298652398721E-2</v>
          </cell>
          <cell r="H523">
            <v>6.42505471934086E-2</v>
          </cell>
          <cell r="I523">
            <v>4.5434722776391587E-2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9.0094382138861844E-4</v>
          </cell>
          <cell r="F524">
            <v>6.3457097176732535E-2</v>
          </cell>
          <cell r="G524">
            <v>6.6545298652398721E-2</v>
          </cell>
          <cell r="H524">
            <v>6.42505471934086E-2</v>
          </cell>
          <cell r="I524">
            <v>4.5434722776391587E-2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9.1004426402890707E-4</v>
          </cell>
          <cell r="F525">
            <v>6.4098077956295504E-2</v>
          </cell>
          <cell r="G525">
            <v>6.7217473386261273E-2</v>
          </cell>
          <cell r="H525">
            <v>6.4899542619604636E-2</v>
          </cell>
          <cell r="I525">
            <v>4.5893659370092529E-2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1.08854104519999E-4</v>
          </cell>
          <cell r="F526">
            <v>7.4740812934781598E-3</v>
          </cell>
          <cell r="G526">
            <v>5.5136016481307903E-3</v>
          </cell>
          <cell r="H526">
            <v>5.0747796276635901E-3</v>
          </cell>
          <cell r="I526">
            <v>3.51202983829847E-3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1.08854104519999E-4</v>
          </cell>
          <cell r="F527">
            <v>7.5471818227724596E-3</v>
          </cell>
          <cell r="G527">
            <v>7.8873000192774788E-3</v>
          </cell>
          <cell r="H527">
            <v>7.9863368822301797E-3</v>
          </cell>
          <cell r="I527">
            <v>5.2427576698725999E-3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4.9587243382638577E-2</v>
          </cell>
          <cell r="H528">
            <v>7.3311779656276166E-2</v>
          </cell>
          <cell r="I528">
            <v>1.4665322607500997E-2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7.4285093098448178E-5</v>
          </cell>
          <cell r="H529">
            <v>1.4256884554738567E-4</v>
          </cell>
          <cell r="I529">
            <v>7.2080147138800426E-5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4.9661528475737002E-2</v>
          </cell>
          <cell r="H530">
            <v>7.3454348501823558E-2</v>
          </cell>
          <cell r="I530">
            <v>1.473740275463978E-2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0.95348262784690574</v>
          </cell>
          <cell r="E531">
            <v>1.1044203695824824</v>
          </cell>
          <cell r="F531">
            <v>1.5338057305012638</v>
          </cell>
          <cell r="G531">
            <v>1.5548554261722733</v>
          </cell>
          <cell r="H531">
            <v>0.82965494254369265</v>
          </cell>
          <cell r="I531">
            <v>1.2496455070081127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5.9701902150296584E-3</v>
          </cell>
          <cell r="E532">
            <v>2.5350112707614742E-3</v>
          </cell>
          <cell r="F532">
            <v>4.0192186073614534E-3</v>
          </cell>
          <cell r="G532">
            <v>1.0210253665737587E-2</v>
          </cell>
          <cell r="H532">
            <v>0.75433627630376976</v>
          </cell>
          <cell r="I532">
            <v>1.240802738779069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0.95945281806193616</v>
          </cell>
          <cell r="E533">
            <v>1.1069553808532444</v>
          </cell>
          <cell r="F533">
            <v>1.537824949108626</v>
          </cell>
          <cell r="G533">
            <v>1.5650656798380107</v>
          </cell>
          <cell r="H533">
            <v>1.5839912188474619</v>
          </cell>
          <cell r="I533">
            <v>2.4904482457871819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2.3824648120746986E-2</v>
          </cell>
          <cell r="H534">
            <v>4.7175138388491751E-2</v>
          </cell>
          <cell r="I534">
            <v>1.5796910009429843E-2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2.3824648120746986E-2</v>
          </cell>
          <cell r="H535">
            <v>4.7175138388491751E-2</v>
          </cell>
          <cell r="I535">
            <v>1.5796910009429843E-2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2.406530113206767E-2</v>
          </cell>
          <cell r="H536">
            <v>4.7651654937870484E-2</v>
          </cell>
          <cell r="I536">
            <v>1.595647475699985E-2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2.9073347246240302E-3</v>
          </cell>
          <cell r="H537">
            <v>3.4959699803379899E-3</v>
          </cell>
          <cell r="I537">
            <v>9.8102363980387495E-4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2.9073347246240302E-3</v>
          </cell>
          <cell r="H538">
            <v>5.3140340582422899E-3</v>
          </cell>
          <cell r="I538">
            <v>1.8342780851410699E-3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1.7211954396864034E-3</v>
          </cell>
          <cell r="G539">
            <v>1.8395916383833831E-3</v>
          </cell>
          <cell r="H539">
            <v>5.8886131018341488E-3</v>
          </cell>
          <cell r="I539">
            <v>3.578947162054342E-3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1.7237720223533392E-3</v>
          </cell>
          <cell r="G540">
            <v>1.8421548590703656E-3</v>
          </cell>
          <cell r="H540">
            <v>5.8916868830589855E-3</v>
          </cell>
          <cell r="I540">
            <v>3.5816721958296183E-3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4.5891172310650197E-4</v>
          </cell>
          <cell r="E541">
            <v>7.1875771439871798E-6</v>
          </cell>
          <cell r="F541">
            <v>5.69101103135932E-4</v>
          </cell>
          <cell r="G541">
            <v>3.0877260996186798E-4</v>
          </cell>
          <cell r="H541">
            <v>9.7015957581344397E-4</v>
          </cell>
          <cell r="I541">
            <v>4.4710635761667999E-4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4.5891172310650197E-4</v>
          </cell>
          <cell r="E542">
            <v>1.0721341074628984E-5</v>
          </cell>
          <cell r="F542">
            <v>5.7598955814116095E-4</v>
          </cell>
          <cell r="G542">
            <v>5.7996596823589293E-4</v>
          </cell>
          <cell r="H542">
            <v>1.7496689985750471E-3</v>
          </cell>
          <cell r="I542">
            <v>9.500407121380461E-4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1.8286478217663488E-4</v>
          </cell>
          <cell r="F543">
            <v>1.572876137572633</v>
          </cell>
          <cell r="G543">
            <v>1.6863120701578447</v>
          </cell>
          <cell r="H543">
            <v>2.4919331882154712</v>
          </cell>
          <cell r="I543">
            <v>4.3873487300878686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1.8200685544102665E-4</v>
          </cell>
          <cell r="F544">
            <v>2.2502799077100644</v>
          </cell>
          <cell r="G544">
            <v>3.2192329481266251</v>
          </cell>
          <cell r="H544">
            <v>4.1014578758364868</v>
          </cell>
          <cell r="I544">
            <v>4.4743972218778643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3.1450008908499009E-4</v>
          </cell>
          <cell r="F545">
            <v>3.8231560452826976</v>
          </cell>
          <cell r="G545">
            <v>4.9055450182844673</v>
          </cell>
          <cell r="H545">
            <v>6.5933910640519624</v>
          </cell>
          <cell r="I545">
            <v>8.8617459519657373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213.78551661712601</v>
          </cell>
          <cell r="E546">
            <v>0.97949092819125005</v>
          </cell>
          <cell r="F546">
            <v>2.0331171175429099</v>
          </cell>
          <cell r="G546">
            <v>1.3917017660547499</v>
          </cell>
          <cell r="H546">
            <v>2.1965827640175801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2.7300655759085686</v>
          </cell>
          <cell r="E547">
            <v>1.2508211535015882E-2</v>
          </cell>
          <cell r="F547">
            <v>2.5963138860968581E-2</v>
          </cell>
          <cell r="G547">
            <v>1.7772191229594621E-2</v>
          </cell>
          <cell r="H547">
            <v>2.8050613921701512E-2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2.7764352807418975</v>
          </cell>
          <cell r="E548">
            <v>1.272066140508119E-2</v>
          </cell>
          <cell r="F548">
            <v>2.6404118409648143E-2</v>
          </cell>
          <cell r="G548">
            <v>1.8074048909801983E-2</v>
          </cell>
          <cell r="H548">
            <v>2.8527048883345264E-2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6.3365042555648598E-3</v>
          </cell>
          <cell r="G549">
            <v>7.3711228975242666E-3</v>
          </cell>
          <cell r="H549">
            <v>9.9695551610641323E-3</v>
          </cell>
          <cell r="I549">
            <v>1.0456648518585836E-2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6.3365042555648598E-3</v>
          </cell>
          <cell r="G550">
            <v>7.3711228975242666E-3</v>
          </cell>
          <cell r="H550">
            <v>9.9695551610641323E-3</v>
          </cell>
          <cell r="I550">
            <v>1.0456648518585836E-2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1.3574731892454301E-6</v>
          </cell>
          <cell r="E551">
            <v>2.9028067591208699E-6</v>
          </cell>
          <cell r="F551">
            <v>5.7149063095317905E-4</v>
          </cell>
          <cell r="G551">
            <v>2.9255148242011901E-5</v>
          </cell>
          <cell r="H551">
            <v>1.1161846538727901E-5</v>
          </cell>
          <cell r="I551">
            <v>4.8897562284984503E-6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1.3574731892454301E-6</v>
          </cell>
          <cell r="E552">
            <v>3.9906725613821733E-6</v>
          </cell>
          <cell r="F552">
            <v>5.7505887127406335E-4</v>
          </cell>
          <cell r="G552">
            <v>6.0381902677459829E-4</v>
          </cell>
          <cell r="H552">
            <v>8.1684486606062583E-4</v>
          </cell>
          <cell r="I552">
            <v>8.2122470914073285E-4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0.47339058175649612</v>
          </cell>
          <cell r="G553">
            <v>0.47417287314211465</v>
          </cell>
          <cell r="H553">
            <v>1.5480028019297027</v>
          </cell>
          <cell r="I553">
            <v>1.5486936263971081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0.47339058175649612</v>
          </cell>
          <cell r="G554">
            <v>0.47417287314211465</v>
          </cell>
          <cell r="H554">
            <v>1.5480028019297027</v>
          </cell>
          <cell r="I554">
            <v>1.5486936263971081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3.6570902830681097E-4</v>
          </cell>
          <cell r="G555">
            <v>1.13611365251893E-4</v>
          </cell>
          <cell r="H555">
            <v>0.111274952428376</v>
          </cell>
          <cell r="I555">
            <v>9.6194034687654403E-2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6.8750022407853911E-2</v>
          </cell>
          <cell r="G556">
            <v>6.8863633773105809E-2</v>
          </cell>
          <cell r="H556">
            <v>0.22481158961287601</v>
          </cell>
          <cell r="I556">
            <v>0.224915166505086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2.0018276865120914E-2</v>
          </cell>
          <cell r="H557">
            <v>3.7446786045608339E-2</v>
          </cell>
          <cell r="I557">
            <v>3.9604895550840388E-2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2.1142899160914202E-2</v>
          </cell>
          <cell r="H558">
            <v>3.9550538070642467E-2</v>
          </cell>
          <cell r="I558">
            <v>4.1829889682910064E-2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2.5305249099745598E-3</v>
          </cell>
          <cell r="H559">
            <v>2.8137974623987801E-3</v>
          </cell>
          <cell r="I559">
            <v>2.7743619964247998E-3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2.5305249099745598E-3</v>
          </cell>
          <cell r="H560">
            <v>4.8827444283908207E-3</v>
          </cell>
          <cell r="I560">
            <v>4.9552002501627324E-3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8.1020766857418294E-3</v>
          </cell>
          <cell r="F561">
            <v>8.1013877886605325E-3</v>
          </cell>
          <cell r="G561">
            <v>8.6370749894342236E-3</v>
          </cell>
          <cell r="H561">
            <v>2.0502584403486311E-2</v>
          </cell>
          <cell r="I561">
            <v>2.1189506098550186E-2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2.1259009993956313</v>
          </cell>
          <cell r="F562">
            <v>2.1257202399372348</v>
          </cell>
          <cell r="G562">
            <v>2.2662790126642736</v>
          </cell>
          <cell r="H562">
            <v>5.3796657775739183</v>
          </cell>
          <cell r="I562">
            <v>5.5599069150853291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2.1340030760813744</v>
          </cell>
          <cell r="F563">
            <v>2.1338216277258937</v>
          </cell>
          <cell r="G563">
            <v>2.2749160876537107</v>
          </cell>
          <cell r="H563">
            <v>5.4001683619774008</v>
          </cell>
          <cell r="I563">
            <v>5.5810964211838865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0.116091982749548</v>
          </cell>
          <cell r="F564">
            <v>3.8087352857498E-6</v>
          </cell>
          <cell r="G564">
            <v>7.6583914007006797E-3</v>
          </cell>
          <cell r="H564">
            <v>6.6036392894563395E-2</v>
          </cell>
          <cell r="I564">
            <v>0.16154565501936699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0.116091982749548</v>
          </cell>
          <cell r="F565">
            <v>0.116095791484833</v>
          </cell>
          <cell r="G565">
            <v>0.123754182885534</v>
          </cell>
          <cell r="H565">
            <v>0.29375621996163098</v>
          </cell>
          <cell r="I565">
            <v>0.303581956761588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4.9091370948812135E-2</v>
          </cell>
          <cell r="H566">
            <v>7.2578661859713456E-2</v>
          </cell>
          <cell r="I566">
            <v>1.4518669381425977E-2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4.9587243382638577E-2</v>
          </cell>
          <cell r="H567">
            <v>7.3311779656276166E-2</v>
          </cell>
          <cell r="I567">
            <v>1.4665322607500997E-2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4.9091370948812135E-2</v>
          </cell>
          <cell r="H568">
            <v>7.2578661859713456E-2</v>
          </cell>
          <cell r="I568">
            <v>1.4518669381425977E-2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4.6539596453171296E-3</v>
          </cell>
          <cell r="H569">
            <v>4.7778127314449899E-3</v>
          </cell>
          <cell r="I569">
            <v>9.12389462516443E-4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4.6539596453171296E-3</v>
          </cell>
          <cell r="H570">
            <v>7.2428113343739392E-3</v>
          </cell>
          <cell r="I570">
            <v>1.8590523128138E-3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1.2877165106392452E-4</v>
          </cell>
          <cell r="E571">
            <v>1.3474565906145387E-4</v>
          </cell>
          <cell r="F571">
            <v>5.1966533427004559E-2</v>
          </cell>
          <cell r="G571">
            <v>3.6960732254970173E-2</v>
          </cell>
          <cell r="H571">
            <v>0.14768210267355106</v>
          </cell>
          <cell r="I571">
            <v>7.966945111352948E-2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1.2877165106392452E-4</v>
          </cell>
          <cell r="E572">
            <v>1.3474565906145387E-4</v>
          </cell>
          <cell r="F572">
            <v>6.7054098468728146E-2</v>
          </cell>
          <cell r="G572">
            <v>4.6201466122249256E-2</v>
          </cell>
          <cell r="H572">
            <v>0.17374610883375738</v>
          </cell>
          <cell r="I572">
            <v>8.852272179723579E-2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3.7396458491192303E-2</v>
          </cell>
          <cell r="E573">
            <v>1.7865074438229301E-4</v>
          </cell>
          <cell r="F573">
            <v>9.3954771844886398E-4</v>
          </cell>
          <cell r="G573">
            <v>6.6477464879378804E-4</v>
          </cell>
          <cell r="H573">
            <v>1.47224339620093E-3</v>
          </cell>
          <cell r="I573">
            <v>8.8375783529815702E-4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3.7396458491192303E-2</v>
          </cell>
          <cell r="E574">
            <v>2.9751564690219667E-4</v>
          </cell>
          <cell r="F574">
            <v>1.1269620479271991E-3</v>
          </cell>
          <cell r="G574">
            <v>1.2249518769245973E-3</v>
          </cell>
          <cell r="H574">
            <v>5.4678806275724398E-3</v>
          </cell>
          <cell r="I574">
            <v>2.4671909556079502E-3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0.48725263252221174</v>
          </cell>
          <cell r="F575">
            <v>0.48714205210846445</v>
          </cell>
          <cell r="G575">
            <v>0.48719965643553115</v>
          </cell>
          <cell r="H575">
            <v>0.47143277859284716</v>
          </cell>
          <cell r="I575">
            <v>0.48733037057916928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0.75319932367904685</v>
          </cell>
          <cell r="F576">
            <v>0.75302838752131829</v>
          </cell>
          <cell r="G576">
            <v>0.75311743278714471</v>
          </cell>
          <cell r="H576">
            <v>0.72874485697125491</v>
          </cell>
          <cell r="I576">
            <v>0.75331949183826519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1.2404519562012575</v>
          </cell>
          <cell r="F577">
            <v>1.2401704396297824</v>
          </cell>
          <cell r="G577">
            <v>1.2403170892226751</v>
          </cell>
          <cell r="H577">
            <v>1.2001776355641025</v>
          </cell>
          <cell r="I577">
            <v>1.2406498624174342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6.7473298600286197E-2</v>
          </cell>
          <cell r="F578">
            <v>1.12853564489943E-6</v>
          </cell>
          <cell r="G578">
            <v>2.2418705524960102E-6</v>
          </cell>
          <cell r="H578">
            <v>6.5102072903354902E-2</v>
          </cell>
          <cell r="I578">
            <v>2.0165189824474301E-2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6.7473298600286197E-2</v>
          </cell>
          <cell r="F579">
            <v>6.7474427135931103E-2</v>
          </cell>
          <cell r="G579">
            <v>6.7476669006483594E-2</v>
          </cell>
          <cell r="H579">
            <v>6.5294178891444093E-2</v>
          </cell>
          <cell r="I579">
            <v>6.7492474182560894E-2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0.56354946151292218</v>
          </cell>
          <cell r="E580">
            <v>1.1275103149274506</v>
          </cell>
          <cell r="F580">
            <v>1.4089049785445373</v>
          </cell>
          <cell r="G580">
            <v>2.6838342493284344</v>
          </cell>
          <cell r="H580">
            <v>6.4117368958529886</v>
          </cell>
          <cell r="I580">
            <v>6.4141848991428398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0.56354946151292218</v>
          </cell>
          <cell r="E581">
            <v>1.1275103149274506</v>
          </cell>
          <cell r="F581">
            <v>1.4089049785445373</v>
          </cell>
          <cell r="G581">
            <v>2.6838342493284344</v>
          </cell>
          <cell r="H581">
            <v>6.4117368958529886</v>
          </cell>
          <cell r="I581">
            <v>6.4141848991428398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4.5549569086218503E-2</v>
          </cell>
          <cell r="E582">
            <v>4.5549307320901601E-2</v>
          </cell>
          <cell r="F582">
            <v>2.2774750114064199E-2</v>
          </cell>
          <cell r="G582">
            <v>0.103001015532105</v>
          </cell>
          <cell r="H582">
            <v>0.166463372658671</v>
          </cell>
          <cell r="I582">
            <v>4.67504874676496E-2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4.5549569086218503E-2</v>
          </cell>
          <cell r="E583">
            <v>9.1098876407120097E-2</v>
          </cell>
          <cell r="F583">
            <v>0.113873626521184</v>
          </cell>
          <cell r="G583">
            <v>0.21687464205328999</v>
          </cell>
          <cell r="H583">
            <v>0.518074104749771</v>
          </cell>
          <cell r="I583">
            <v>0.51827471117938395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2.3176944872283861E-2</v>
          </cell>
          <cell r="F584">
            <v>2.3309914013175122E-2</v>
          </cell>
          <cell r="G584">
            <v>2.3627740342217009E-2</v>
          </cell>
          <cell r="H584">
            <v>1.9974120478046736E-2</v>
          </cell>
          <cell r="I584">
            <v>5.1897299614058146E-2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4.5995961848158219E-2</v>
          </cell>
          <cell r="F585">
            <v>4.6259846651143216E-2</v>
          </cell>
          <cell r="G585">
            <v>4.6890591030331559E-2</v>
          </cell>
          <cell r="H585">
            <v>3.9639775152479899E-2</v>
          </cell>
          <cell r="I585">
            <v>0.10299313504107378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6.9172906720442115E-2</v>
          </cell>
          <cell r="F586">
            <v>6.9569760664318372E-2</v>
          </cell>
          <cell r="G586">
            <v>7.0518331372548551E-2</v>
          </cell>
          <cell r="H586">
            <v>5.9613895630526617E-2</v>
          </cell>
          <cell r="I586">
            <v>0.15489043465513191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2.1917146533111901E-5</v>
          </cell>
          <cell r="G587">
            <v>5.1719888536217602E-5</v>
          </cell>
          <cell r="H587">
            <v>2.32251701848723E-3</v>
          </cell>
          <cell r="I587">
            <v>6.3677132124082304E-3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3.78321150921085E-3</v>
          </cell>
          <cell r="G588">
            <v>3.8349313977470698E-3</v>
          </cell>
          <cell r="H588">
            <v>3.24184053035007E-3</v>
          </cell>
          <cell r="I588">
            <v>8.4255266797785399E-3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1.7518336320407869E-2</v>
          </cell>
          <cell r="H589">
            <v>4.7357100567508865E-2</v>
          </cell>
          <cell r="I589">
            <v>0.31990019445824364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1.5083808395066692E-2</v>
          </cell>
          <cell r="H590">
            <v>3.8792041403957984E-2</v>
          </cell>
          <cell r="I590">
            <v>0.2348670047042847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1.45351074926336E-3</v>
          </cell>
          <cell r="H591">
            <v>1.17607112222936E-4</v>
          </cell>
          <cell r="I591">
            <v>1.4885028524840801E-2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1.45351074926336E-3</v>
          </cell>
          <cell r="H592">
            <v>3.0480062906365914E-3</v>
          </cell>
          <cell r="I592">
            <v>1.7415227574893857E-2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4.2800192419022025</v>
          </cell>
          <cell r="E593">
            <v>3.5054075115856529</v>
          </cell>
          <cell r="F593">
            <v>4.2333226025964068</v>
          </cell>
          <cell r="G593">
            <v>2.1653385744656872</v>
          </cell>
          <cell r="H593">
            <v>0.68698414005387753</v>
          </cell>
          <cell r="I593">
            <v>0.20026445858706138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4.5052834125286347</v>
          </cell>
          <cell r="E594">
            <v>3.6899026437743676</v>
          </cell>
          <cell r="F594">
            <v>4.4561290553646362</v>
          </cell>
          <cell r="G594">
            <v>2.279303762595458</v>
          </cell>
          <cell r="H594">
            <v>0.72314120005671312</v>
          </cell>
          <cell r="I594">
            <v>0.21080469324953843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2.7006529503744501E-7</v>
          </cell>
          <cell r="E595">
            <v>1.02401850459728E-4</v>
          </cell>
          <cell r="F595">
            <v>1.2457184867876699E-4</v>
          </cell>
          <cell r="G595">
            <v>2.43707356738162E-5</v>
          </cell>
          <cell r="H595">
            <v>2.1774177859496702E-2</v>
          </cell>
          <cell r="I595">
            <v>3.9714798664570303E-5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0.345769569941628</v>
          </cell>
          <cell r="E596">
            <v>0.34585862051125926</v>
          </cell>
          <cell r="F596">
            <v>0.34594107526299245</v>
          </cell>
          <cell r="G596">
            <v>0.31125066329473805</v>
          </cell>
          <cell r="H596">
            <v>5.796884013007185E-2</v>
          </cell>
          <cell r="I596">
            <v>2.8980715462834698E-2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6.6447384672380982</v>
          </cell>
          <cell r="E597">
            <v>6.9687526358385652</v>
          </cell>
          <cell r="F597">
            <v>6.852537947256029</v>
          </cell>
          <cell r="G597">
            <v>3.7557117176335546</v>
          </cell>
          <cell r="H597">
            <v>1.3068884360574211</v>
          </cell>
          <cell r="I597">
            <v>0.42160605862357292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8.4110613509342969</v>
          </cell>
          <cell r="E598">
            <v>8.7989300957557699</v>
          </cell>
          <cell r="F598">
            <v>8.6195445877434302</v>
          </cell>
          <cell r="G598">
            <v>4.6946396470419449</v>
          </cell>
          <cell r="H598">
            <v>1.6134425136511392</v>
          </cell>
          <cell r="I598">
            <v>0.51415373002874809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8.3558093257478101E-4</v>
          </cell>
          <cell r="E599">
            <v>3.5194333218937397E-2</v>
          </cell>
          <cell r="F599">
            <v>1.68820573416833E-4</v>
          </cell>
          <cell r="G599">
            <v>4.0260179084221503E-5</v>
          </cell>
          <cell r="H599">
            <v>1.45449574952794E-2</v>
          </cell>
          <cell r="I599">
            <v>1.34367618714772E-4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0.43840416970625179</v>
          </cell>
          <cell r="E600">
            <v>0.47356854033553819</v>
          </cell>
          <cell r="F600">
            <v>0.47366501883340967</v>
          </cell>
          <cell r="G600">
            <v>0.45996858132446866</v>
          </cell>
          <cell r="H600">
            <v>9.2330156645543254E-2</v>
          </cell>
          <cell r="I600">
            <v>4.3540154525274419E-2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6.5823119853349228</v>
          </cell>
          <cell r="E601">
            <v>7.067889406593749</v>
          </cell>
          <cell r="F601">
            <v>6.795220928301525</v>
          </cell>
          <cell r="G601">
            <v>7.8294567765342729</v>
          </cell>
          <cell r="H601">
            <v>9.7275684971514043</v>
          </cell>
          <cell r="I601">
            <v>11.138285837351605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7.1200443465045513</v>
          </cell>
          <cell r="E602">
            <v>7.6289501375967257</v>
          </cell>
          <cell r="F602">
            <v>7.311197610222778</v>
          </cell>
          <cell r="G602">
            <v>8.3793358504197553</v>
          </cell>
          <cell r="H602">
            <v>10.301601768120978</v>
          </cell>
          <cell r="I602">
            <v>11.724511407738552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6.5823119853349228</v>
          </cell>
          <cell r="E603">
            <v>7.067889406593749</v>
          </cell>
          <cell r="F603">
            <v>6.795220928301525</v>
          </cell>
          <cell r="G603">
            <v>7.8294567765342729</v>
          </cell>
          <cell r="H603">
            <v>9.7275684971514043</v>
          </cell>
          <cell r="I603">
            <v>11.138285837351605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0.392357211992721</v>
          </cell>
          <cell r="F604">
            <v>0.32347157613131</v>
          </cell>
          <cell r="G604">
            <v>0.35855773408021202</v>
          </cell>
          <cell r="H604">
            <v>0.50614659890463698</v>
          </cell>
          <cell r="I604">
            <v>0.54581177307784101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0.63585796096511804</v>
          </cell>
          <cell r="F605">
            <v>0.58541968456495086</v>
          </cell>
          <cell r="G605">
            <v>0.67397492368004297</v>
          </cell>
          <cell r="H605">
            <v>0.79542695768312011</v>
          </cell>
          <cell r="I605">
            <v>0.79598664101663608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0.4101481911349108</v>
          </cell>
          <cell r="E606">
            <v>0.82055184535650094</v>
          </cell>
          <cell r="F606">
            <v>0.83207491805309819</v>
          </cell>
          <cell r="G606">
            <v>1.759810357141103</v>
          </cell>
          <cell r="H606">
            <v>4.4694569890577762</v>
          </cell>
          <cell r="I606">
            <v>4.6680171543162476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0.4101481911349108</v>
          </cell>
          <cell r="E607">
            <v>0.82055184535650094</v>
          </cell>
          <cell r="F607">
            <v>0.83207491805309819</v>
          </cell>
          <cell r="G607">
            <v>1.759810357141103</v>
          </cell>
          <cell r="H607">
            <v>4.4694569890577762</v>
          </cell>
          <cell r="I607">
            <v>4.6680171543162476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3.3149450826332402E-2</v>
          </cell>
          <cell r="E608">
            <v>3.3149256758579701E-2</v>
          </cell>
          <cell r="F608">
            <v>9.5250506460951801E-4</v>
          </cell>
          <cell r="G608">
            <v>7.4960877866971198E-2</v>
          </cell>
          <cell r="H608">
            <v>0.120875648729903</v>
          </cell>
          <cell r="I608">
            <v>4.6747863600156002E-2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3.3149450826332402E-2</v>
          </cell>
          <cell r="E609">
            <v>6.6298707584912103E-2</v>
          </cell>
          <cell r="F609">
            <v>6.7251212649521594E-2</v>
          </cell>
          <cell r="G609">
            <v>0.142212090516493</v>
          </cell>
          <cell r="H609">
            <v>0.36114568638724798</v>
          </cell>
          <cell r="I609">
            <v>0.37718959538790903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4.5945931561655308E-2</v>
          </cell>
          <cell r="F610">
            <v>4.5946734744136901E-2</v>
          </cell>
          <cell r="G610">
            <v>4.601665993367874E-2</v>
          </cell>
          <cell r="H610">
            <v>6.6577522461839043E-3</v>
          </cell>
          <cell r="I610">
            <v>0.5736993762828394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0.49375971942490554</v>
          </cell>
          <cell r="F611">
            <v>0.4937683508563131</v>
          </cell>
          <cell r="G611">
            <v>0.49451980459324679</v>
          </cell>
          <cell r="H611">
            <v>7.1547790399352176E-2</v>
          </cell>
          <cell r="I611">
            <v>6.1652823969307438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0.53970565098656031</v>
          </cell>
          <cell r="F612">
            <v>0.5397150856004499</v>
          </cell>
          <cell r="G612">
            <v>0.54053646452692561</v>
          </cell>
          <cell r="H612">
            <v>7.8205542645536072E-2</v>
          </cell>
          <cell r="I612">
            <v>6.7389817732135766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2.9360901892678901E-2</v>
          </cell>
          <cell r="F613">
            <v>2.9512549919702198E-6</v>
          </cell>
          <cell r="G613">
            <v>4.3245919283641299E-5</v>
          </cell>
          <cell r="H613">
            <v>4.0230004654314604E-3</v>
          </cell>
          <cell r="I613">
            <v>0.363551495102308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2.9360901892678901E-2</v>
          </cell>
          <cell r="F614">
            <v>2.9363853147670899E-2</v>
          </cell>
          <cell r="G614">
            <v>2.94070990669545E-2</v>
          </cell>
          <cell r="H614">
            <v>4.2531826136394798E-3</v>
          </cell>
          <cell r="I614">
            <v>0.36655577238446602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0.61146633172765952</v>
          </cell>
          <cell r="E615">
            <v>7.5904195517458597E-2</v>
          </cell>
          <cell r="F615">
            <v>8.0054628769723787E-2</v>
          </cell>
          <cell r="G615">
            <v>0.12654522461294951</v>
          </cell>
          <cell r="H615">
            <v>0.33058154877352747</v>
          </cell>
          <cell r="I615">
            <v>0.18664910110270852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5.8582358009284227E-2</v>
          </cell>
          <cell r="E616">
            <v>2.7262696403903754E-2</v>
          </cell>
          <cell r="F616">
            <v>2.3793289696695537E-2</v>
          </cell>
          <cell r="G616">
            <v>2.434894377739422E-2</v>
          </cell>
          <cell r="H616">
            <v>7.2819598898851465E-2</v>
          </cell>
          <cell r="I616">
            <v>4.3404351731075617E-2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0.6700486897369432</v>
          </cell>
          <cell r="E617">
            <v>0.10316689192136236</v>
          </cell>
          <cell r="F617">
            <v>0.10384791846641932</v>
          </cell>
          <cell r="G617">
            <v>0.15089416839034372</v>
          </cell>
          <cell r="H617">
            <v>0.40340114767237928</v>
          </cell>
          <cell r="I617">
            <v>0.23005345283378401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2.3940784340129753</v>
          </cell>
          <cell r="E618">
            <v>4.4394740942657746E-3</v>
          </cell>
          <cell r="F618">
            <v>2.3033380747092056</v>
          </cell>
          <cell r="G618">
            <v>1.9301754105455373</v>
          </cell>
          <cell r="H618">
            <v>1.2203285989611607</v>
          </cell>
          <cell r="I618">
            <v>0.66292465344690565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2.6236475989183288</v>
          </cell>
          <cell r="E619">
            <v>4.8518842560281664E-3</v>
          </cell>
          <cell r="F619">
            <v>2.5070346391392748</v>
          </cell>
          <cell r="G619">
            <v>2.0866761195086858</v>
          </cell>
          <cell r="H619">
            <v>1.3016838388919034</v>
          </cell>
          <cell r="I619">
            <v>0.69781542468095381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1.3596028135826299E-4</v>
          </cell>
          <cell r="E620">
            <v>5.3933125756711902E-5</v>
          </cell>
          <cell r="F620">
            <v>0.179280591728147</v>
          </cell>
          <cell r="G620">
            <v>1.06390505401119E-4</v>
          </cell>
          <cell r="H620">
            <v>9.1777250771751306E-2</v>
          </cell>
          <cell r="I620">
            <v>1.36366282750251E-2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0.18512400863280026</v>
          </cell>
          <cell r="E621">
            <v>5.982616051359857E-4</v>
          </cell>
          <cell r="F621">
            <v>0.17985826339973698</v>
          </cell>
          <cell r="G621">
            <v>0.17983218198165099</v>
          </cell>
          <cell r="H621">
            <v>0.12351999992563328</v>
          </cell>
          <cell r="I621">
            <v>8.0309291885703141E-2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0.67741418651230256</v>
          </cell>
          <cell r="E622">
            <v>1.3553392682699679</v>
          </cell>
          <cell r="F622">
            <v>1.3549309796071423</v>
          </cell>
          <cell r="G622">
            <v>1.3552540042164114</v>
          </cell>
          <cell r="H622">
            <v>4.8219206504209513</v>
          </cell>
          <cell r="I622">
            <v>7.7101132704818127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0.67741418651230256</v>
          </cell>
          <cell r="E623">
            <v>1.3553392682699679</v>
          </cell>
          <cell r="F623">
            <v>1.3549309796071423</v>
          </cell>
          <cell r="G623">
            <v>1.3552540042164114</v>
          </cell>
          <cell r="H623">
            <v>4.8219206504209513</v>
          </cell>
          <cell r="I623">
            <v>7.7101132704818127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5.4753925832835601E-2</v>
          </cell>
          <cell r="E624">
            <v>5.4751739254081902E-2</v>
          </cell>
          <cell r="F624">
            <v>5.4160120539298396E-6</v>
          </cell>
          <cell r="G624">
            <v>1.04824870507448E-5</v>
          </cell>
          <cell r="H624">
            <v>0.200084348901161</v>
          </cell>
          <cell r="I624">
            <v>0.28372130853768701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5.4753925832835601E-2</v>
          </cell>
          <cell r="E625">
            <v>0.109505665086918</v>
          </cell>
          <cell r="F625">
            <v>0.10951108109897099</v>
          </cell>
          <cell r="G625">
            <v>0.109521563586022</v>
          </cell>
          <cell r="H625">
            <v>0.38962267677864298</v>
          </cell>
          <cell r="I625">
            <v>0.62294864060442701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4.0114136880821334E-2</v>
          </cell>
          <cell r="F626">
            <v>4.0132768054733814E-2</v>
          </cell>
          <cell r="G626">
            <v>4.0205003667230114E-2</v>
          </cell>
          <cell r="H626">
            <v>6.0520245786489799E-3</v>
          </cell>
          <cell r="I626">
            <v>7.6837752310391803E-3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0.19675488641166364</v>
          </cell>
          <cell r="F627">
            <v>0.1968462700183396</v>
          </cell>
          <cell r="G627">
            <v>0.19720057677492814</v>
          </cell>
          <cell r="H627">
            <v>2.9684432998531882E-2</v>
          </cell>
          <cell r="I627">
            <v>3.7687968390980695E-2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0.23686902329248494</v>
          </cell>
          <cell r="F628">
            <v>0.23697903807307361</v>
          </cell>
          <cell r="G628">
            <v>0.23740558044215831</v>
          </cell>
          <cell r="H628">
            <v>3.5736457577180886E-2</v>
          </cell>
          <cell r="I628">
            <v>4.5371743622019914E-2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1.28851079425418E-2</v>
          </cell>
          <cell r="F629">
            <v>6.92142657382258E-6</v>
          </cell>
          <cell r="G629">
            <v>2.2969690391916199E-5</v>
          </cell>
          <cell r="H629">
            <v>1.8199266503588899E-3</v>
          </cell>
          <cell r="I629">
            <v>1.1011275124649101E-3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1.28851079425418E-2</v>
          </cell>
          <cell r="F630">
            <v>1.2892029369115701E-2</v>
          </cell>
          <cell r="G630">
            <v>1.29149990595076E-2</v>
          </cell>
          <cell r="H630">
            <v>1.9424514777159399E-3</v>
          </cell>
          <cell r="I630">
            <v>2.4665821423657101E-3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D631">
            <v>3.8440577850387155E-7</v>
          </cell>
          <cell r="E631">
            <v>0.58923175597155297</v>
          </cell>
          <cell r="F631">
            <v>0.60399309664638723</v>
          </cell>
          <cell r="G631">
            <v>0.38269146219409539</v>
          </cell>
          <cell r="H631">
            <v>5.6950495176872701E-2</v>
          </cell>
          <cell r="I631">
            <v>3.3522211111236641E-2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2.6991424788523572E-6</v>
          </cell>
          <cell r="E632">
            <v>0.58926098375879765</v>
          </cell>
          <cell r="F632">
            <v>0.60402195720772189</v>
          </cell>
          <cell r="G632">
            <v>0.38271696056542698</v>
          </cell>
          <cell r="H632">
            <v>5.6957336627513455E-2</v>
          </cell>
          <cell r="I632">
            <v>3.3526922657296926E-2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6.2124785723750298E-2</v>
          </cell>
          <cell r="E633">
            <v>1.25343890083178E-3</v>
          </cell>
          <cell r="F633">
            <v>9.7807169921589597E-4</v>
          </cell>
          <cell r="G633">
            <v>8.4989013824433802E-4</v>
          </cell>
          <cell r="H633">
            <v>4.1118971263943401E-3</v>
          </cell>
          <cell r="I633">
            <v>5.7025431650102002E-4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6.2124785723750298E-2</v>
          </cell>
          <cell r="E634">
            <v>6.1033995297533193E-2</v>
          </cell>
          <cell r="F634">
            <v>6.1048496728449107E-2</v>
          </cell>
          <cell r="G634">
            <v>5.4926710625092703E-2</v>
          </cell>
          <cell r="H634">
            <v>1.0229926998627398E-2</v>
          </cell>
          <cell r="I634">
            <v>5.1143534423020295E-3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0.42659348141491749</v>
          </cell>
          <cell r="F635">
            <v>0.42670262636065515</v>
          </cell>
          <cell r="G635">
            <v>0.42679832418473179</v>
          </cell>
          <cell r="H635">
            <v>0.42782725460678828</v>
          </cell>
          <cell r="I635">
            <v>2.4561115612080222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0.42659348141491749</v>
          </cell>
          <cell r="F636">
            <v>0.42670262636065515</v>
          </cell>
          <cell r="G636">
            <v>0.42679832418473179</v>
          </cell>
          <cell r="H636">
            <v>0.42782725460678828</v>
          </cell>
          <cell r="I636">
            <v>2.4561115612080222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3.4468352294267597E-2</v>
          </cell>
          <cell r="F637">
            <v>1.78935826566004E-5</v>
          </cell>
          <cell r="G637">
            <v>5.8715233912534004E-6</v>
          </cell>
          <cell r="H637">
            <v>6.1521838493274795E-5</v>
          </cell>
          <cell r="I637">
            <v>0.17842765101421099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3.4468352294267597E-2</v>
          </cell>
          <cell r="F638">
            <v>3.4486245876924199E-2</v>
          </cell>
          <cell r="G638">
            <v>3.4492117400315499E-2</v>
          </cell>
          <cell r="H638">
            <v>3.4575017179474199E-2</v>
          </cell>
          <cell r="I638">
            <v>0.19845687113771299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1.7276950904437243E-2</v>
          </cell>
          <cell r="F639">
            <v>1.7345865233685753E-2</v>
          </cell>
          <cell r="G639">
            <v>1.8031004673305474E-2</v>
          </cell>
          <cell r="H639">
            <v>2.1240362339415175E-2</v>
          </cell>
          <cell r="I639">
            <v>1.850357038371803E-2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1.7276950904437243E-2</v>
          </cell>
          <cell r="F640">
            <v>1.7345865233685753E-2</v>
          </cell>
          <cell r="G640">
            <v>1.8031004673305474E-2</v>
          </cell>
          <cell r="H640">
            <v>2.1240362339415175E-2</v>
          </cell>
          <cell r="I640">
            <v>1.850357038371803E-2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9.3775453789158398E-4</v>
          </cell>
          <cell r="F641">
            <v>4.0114960382231498E-6</v>
          </cell>
          <cell r="G641">
            <v>3.7345278404439702E-5</v>
          </cell>
          <cell r="H641">
            <v>1.4463016053503801E-4</v>
          </cell>
          <cell r="I641">
            <v>4.8406496842582698E-4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9.3775453789158398E-4</v>
          </cell>
          <cell r="F642">
            <v>9.4176603392980701E-4</v>
          </cell>
          <cell r="G642">
            <v>9.791113123342461E-4</v>
          </cell>
          <cell r="H642">
            <v>1.1539565065476201E-3</v>
          </cell>
          <cell r="I642">
            <v>1.0048779881593999E-3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2.9097597829393602</v>
          </cell>
          <cell r="G643">
            <v>2.8969772899952702</v>
          </cell>
          <cell r="H643">
            <v>4.2142679002524996</v>
          </cell>
          <cell r="I643">
            <v>1.32910844042686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0.1031829710262184</v>
          </cell>
          <cell r="G644">
            <v>0.10683887877996724</v>
          </cell>
          <cell r="H644">
            <v>0.16588075777589628</v>
          </cell>
          <cell r="I644">
            <v>5.514386082622063E-2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5.1591485513109187E-2</v>
          </cell>
          <cell r="G645">
            <v>5.1364845567291949E-2</v>
          </cell>
          <cell r="H645">
            <v>7.4721062061214469E-2</v>
          </cell>
          <cell r="I645">
            <v>2.3565752489837877E-2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0.1031829710262184</v>
          </cell>
          <cell r="G646">
            <v>0.10683887877996724</v>
          </cell>
          <cell r="H646">
            <v>0.16588075777589628</v>
          </cell>
          <cell r="I646">
            <v>5.514386082622063E-2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8.7198519300104695E-5</v>
          </cell>
          <cell r="F647">
            <v>9.0661688202674506E-3</v>
          </cell>
          <cell r="G647">
            <v>1.0451758867107899E-4</v>
          </cell>
          <cell r="H647">
            <v>4.52224336485222E-4</v>
          </cell>
          <cell r="I647">
            <v>4.92995533729402E-5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8.7198519300104695E-5</v>
          </cell>
          <cell r="F648">
            <v>9.1492190008598661E-3</v>
          </cell>
          <cell r="G648">
            <v>9.2284590341562903E-3</v>
          </cell>
          <cell r="H648">
            <v>1.4087928862329048E-2</v>
          </cell>
          <cell r="I648">
            <v>5.4337413222379383E-3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2.8456837832830081E-2</v>
          </cell>
          <cell r="H649">
            <v>2.7420612537579204E-2</v>
          </cell>
          <cell r="I649">
            <v>5.6655255518920401E-3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6.9813098239786377E-3</v>
          </cell>
          <cell r="H650">
            <v>2.6955995797433817E-2</v>
          </cell>
          <cell r="I650">
            <v>5.6751821605198708E-3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3.5438147656808715E-2</v>
          </cell>
          <cell r="H651">
            <v>5.4376608335013017E-2</v>
          </cell>
          <cell r="I651">
            <v>1.1340707712411892E-2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0.27091745491665908</v>
          </cell>
          <cell r="F652">
            <v>0.27089354615836814</v>
          </cell>
          <cell r="G652">
            <v>0.2709411130783142</v>
          </cell>
          <cell r="H652">
            <v>0.27116584101770591</v>
          </cell>
          <cell r="I652">
            <v>0.15720006279688134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0.27091745491665908</v>
          </cell>
          <cell r="F653">
            <v>0.27089354615836814</v>
          </cell>
          <cell r="G653">
            <v>0.2709411130783142</v>
          </cell>
          <cell r="H653">
            <v>0.27116584101770591</v>
          </cell>
          <cell r="I653">
            <v>0.15720006279688134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2.1889747789706399E-2</v>
          </cell>
          <cell r="F654">
            <v>2.88495290305027E-6</v>
          </cell>
          <cell r="G654">
            <v>3.1410412722039502E-6</v>
          </cell>
          <cell r="H654">
            <v>1.1093153392081599E-5</v>
          </cell>
          <cell r="I654">
            <v>2.4621910993663999E-5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2.1889747789706399E-2</v>
          </cell>
          <cell r="F655">
            <v>2.18926327426095E-2</v>
          </cell>
          <cell r="G655">
            <v>2.1895773783881699E-2</v>
          </cell>
          <cell r="H655">
            <v>2.1914016705418898E-2</v>
          </cell>
          <cell r="I655">
            <v>1.2702790630984499E-2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3.2077627502268779E-3</v>
          </cell>
          <cell r="G656">
            <v>3.6388337971796875E-3</v>
          </cell>
          <cell r="H656">
            <v>4.1841355206076623E-3</v>
          </cell>
          <cell r="I656">
            <v>4.4237669774764496E-3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3.2077627502268779E-3</v>
          </cell>
          <cell r="G657">
            <v>3.6388337971796875E-3</v>
          </cell>
          <cell r="H657">
            <v>4.1841355206076623E-3</v>
          </cell>
          <cell r="I657">
            <v>4.4237669774764496E-3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1.92627262568894E-6</v>
          </cell>
          <cell r="F658">
            <v>3.08070880360644E-4</v>
          </cell>
          <cell r="G658">
            <v>1.7746972581052501E-5</v>
          </cell>
          <cell r="H658">
            <v>1.16940422360634E-5</v>
          </cell>
          <cell r="I658">
            <v>6.5581480577212097E-6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1.92627262568894E-6</v>
          </cell>
          <cell r="F659">
            <v>3.0971463039042627E-4</v>
          </cell>
          <cell r="G659">
            <v>3.2709920450533641E-4</v>
          </cell>
          <cell r="H659">
            <v>3.8164431464543166E-4</v>
          </cell>
          <cell r="I659">
            <v>3.8782083023538666E-4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0.42040754995382745</v>
          </cell>
          <cell r="E660">
            <v>0.66737446142157664</v>
          </cell>
          <cell r="F660">
            <v>1.1266730264821743</v>
          </cell>
          <cell r="G660">
            <v>1.629668669794285</v>
          </cell>
          <cell r="H660">
            <v>2.1473461630033701</v>
          </cell>
          <cell r="I660">
            <v>5.3112303308224291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0.44207567583202073</v>
          </cell>
          <cell r="E661">
            <v>0.62025997807240996</v>
          </cell>
          <cell r="F661">
            <v>0.97423919656594904</v>
          </cell>
          <cell r="G661">
            <v>1.066190680293283</v>
          </cell>
          <cell r="H661">
            <v>1.4833184418279224</v>
          </cell>
          <cell r="I661">
            <v>5.5678797662508499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1.2875840837603045</v>
          </cell>
          <cell r="F662">
            <v>2.1009122230481223</v>
          </cell>
          <cell r="G662">
            <v>2.6958593500875674</v>
          </cell>
          <cell r="H662">
            <v>3.6306646048312907</v>
          </cell>
          <cell r="I662">
            <v>10.87911009707328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0.23668805620322325</v>
          </cell>
          <cell r="F663">
            <v>0.23673613470622831</v>
          </cell>
          <cell r="G663">
            <v>0.2368940532689647</v>
          </cell>
          <cell r="H663">
            <v>2.0580214597914849E-2</v>
          </cell>
          <cell r="I663">
            <v>1.6389665581219879E-2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4.1273107291444441E-2</v>
          </cell>
          <cell r="F664">
            <v>4.1281491107868447E-2</v>
          </cell>
          <cell r="G664">
            <v>4.1309028575908395E-2</v>
          </cell>
          <cell r="H664">
            <v>3.5887294813532053E-3</v>
          </cell>
          <cell r="I664">
            <v>2.8579913868732494E-3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0.27796116349466754</v>
          </cell>
          <cell r="F665">
            <v>0.27801762581409695</v>
          </cell>
          <cell r="G665">
            <v>0.27820308184487325</v>
          </cell>
          <cell r="H665">
            <v>2.4168944079268055E-2</v>
          </cell>
          <cell r="I665">
            <v>1.9247656968093146E-2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1.51190061050207E-2</v>
          </cell>
          <cell r="F666">
            <v>5.7561925606394397E-6</v>
          </cell>
          <cell r="G666">
            <v>9.9859483512707093E-6</v>
          </cell>
          <cell r="H666">
            <v>1.25736444305354E-3</v>
          </cell>
          <cell r="I666">
            <v>1.09989507197306E-4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1.51190061050207E-2</v>
          </cell>
          <cell r="F667">
            <v>1.51247622975814E-2</v>
          </cell>
          <cell r="G667">
            <v>1.5134748245932601E-2</v>
          </cell>
          <cell r="H667">
            <v>1.3104843180565501E-3</v>
          </cell>
          <cell r="I667">
            <v>1.04165425890551E-3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1.599489457052208E-2</v>
          </cell>
          <cell r="F668">
            <v>5.0608674217118711E-2</v>
          </cell>
          <cell r="G668">
            <v>0.11598072310987632</v>
          </cell>
          <cell r="H668">
            <v>0.21523771114390897</v>
          </cell>
          <cell r="I668">
            <v>0.49240568582536881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1.599824236144046E-2</v>
          </cell>
          <cell r="F669">
            <v>5.061469915863806E-2</v>
          </cell>
          <cell r="G669">
            <v>0.11599112659195994</v>
          </cell>
          <cell r="H669">
            <v>0.21525572240444898</v>
          </cell>
          <cell r="I669">
            <v>0.49243190321547908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1.2922454612474799E-3</v>
          </cell>
          <cell r="E670">
            <v>2.4405107260468801E-3</v>
          </cell>
          <cell r="F670">
            <v>6.2603404482069096E-3</v>
          </cell>
          <cell r="G670">
            <v>1.0465361825398201E-2</v>
          </cell>
          <cell r="H670">
            <v>1.9124444195523501E-2</v>
          </cell>
          <cell r="I670">
            <v>3.8758124602342701E-2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1.2922454612474799E-3</v>
          </cell>
          <cell r="E671">
            <v>3.4327333710512499E-3</v>
          </cell>
          <cell r="F671">
            <v>9.484091234545482E-3</v>
          </cell>
          <cell r="G671">
            <v>1.936366021631529E-2</v>
          </cell>
          <cell r="H671">
            <v>3.6344523224290395E-2</v>
          </cell>
          <cell r="I671">
            <v>5.6100980222054765E-2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5.7892384002177361E-2</v>
          </cell>
          <cell r="G672">
            <v>6.1063819415879877E-2</v>
          </cell>
          <cell r="H672">
            <v>6.1990453678759147E-2</v>
          </cell>
          <cell r="I672">
            <v>6.2038824803171862E-2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5.7892384002177361E-2</v>
          </cell>
          <cell r="G673">
            <v>6.1063819415879877E-2</v>
          </cell>
          <cell r="H673">
            <v>6.1990453678759147E-2</v>
          </cell>
          <cell r="I673">
            <v>6.2038824803171862E-2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6.46163863060436E-3</v>
          </cell>
          <cell r="G674">
            <v>4.60584270494144E-4</v>
          </cell>
          <cell r="H674">
            <v>6.4732599626975799E-3</v>
          </cell>
          <cell r="I674">
            <v>3.86054006615425E-3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8.4076507872754194E-3</v>
          </cell>
          <cell r="G675">
            <v>8.8682350577695603E-3</v>
          </cell>
          <cell r="H675">
            <v>8.9995597852042496E-3</v>
          </cell>
          <cell r="I675">
            <v>9.0098340772840207E-3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1.29579785405628</v>
          </cell>
          <cell r="E676">
            <v>1.4869255961921288</v>
          </cell>
          <cell r="F676">
            <v>1.4869343962712691</v>
          </cell>
          <cell r="G676">
            <v>1.4869446890019895</v>
          </cell>
          <cell r="H676">
            <v>1.4870451958547006</v>
          </cell>
          <cell r="I676">
            <v>1.4870760199267294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1.4397753933958679</v>
          </cell>
          <cell r="E677">
            <v>1.6521395513245882</v>
          </cell>
          <cell r="F677">
            <v>1.6521493291902987</v>
          </cell>
          <cell r="G677">
            <v>1.6521607655577666</v>
          </cell>
          <cell r="H677">
            <v>1.6522724398385569</v>
          </cell>
          <cell r="I677">
            <v>1.6523066888074758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1.6125297604894302E-2</v>
          </cell>
          <cell r="F678">
            <v>3.2125891045306402E-5</v>
          </cell>
          <cell r="G678">
            <v>2.0903982939835899E-5</v>
          </cell>
          <cell r="H678">
            <v>3.5331514415611401E-2</v>
          </cell>
          <cell r="I678">
            <v>5.88564246149604E-2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0.12080473457724916</v>
          </cell>
          <cell r="F679">
            <v>0.1208299707742678</v>
          </cell>
          <cell r="G679">
            <v>0.12083894497085509</v>
          </cell>
          <cell r="H679">
            <v>0.12091004988482565</v>
          </cell>
          <cell r="I679">
            <v>0.12068676632996411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1.4906512166770114E-2</v>
          </cell>
          <cell r="F680">
            <v>1.4926462726274469E-2</v>
          </cell>
          <cell r="G680">
            <v>1.4952942941737327E-2</v>
          </cell>
          <cell r="H680">
            <v>1.5061678150614299E-2</v>
          </cell>
          <cell r="I680">
            <v>8.8893275998595325E-3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1.4906512166770114E-2</v>
          </cell>
          <cell r="F681">
            <v>1.4926462726274469E-2</v>
          </cell>
          <cell r="G681">
            <v>1.4952942941737327E-2</v>
          </cell>
          <cell r="H681">
            <v>1.5061678150614299E-2</v>
          </cell>
          <cell r="I681">
            <v>8.8893275998595325E-3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1.2015424363299399E-3</v>
          </cell>
          <cell r="F682">
            <v>1.83447045220534E-6</v>
          </cell>
          <cell r="G682">
            <v>2.2890059689676598E-6</v>
          </cell>
          <cell r="H682">
            <v>4.2337716159742201E-6</v>
          </cell>
          <cell r="I682">
            <v>8.4574114700392498E-6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1.2015424363299399E-3</v>
          </cell>
          <cell r="F683">
            <v>1.20337690678214E-3</v>
          </cell>
          <cell r="G683">
            <v>1.20566591275111E-3</v>
          </cell>
          <cell r="H683">
            <v>1.21477763277702E-3</v>
          </cell>
          <cell r="I683">
            <v>7.1593288013726999E-4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0.16983553917043578</v>
          </cell>
          <cell r="E684">
            <v>0.19488023267257309</v>
          </cell>
          <cell r="F684">
            <v>0.13123636675289069</v>
          </cell>
          <cell r="G684">
            <v>0.13545135479746478</v>
          </cell>
          <cell r="H684">
            <v>0.14470937317378227</v>
          </cell>
          <cell r="I684">
            <v>0.15480806693315893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0.27173686267269731</v>
          </cell>
          <cell r="E685">
            <v>0.3118083722761168</v>
          </cell>
          <cell r="F685">
            <v>0.20997818680462493</v>
          </cell>
          <cell r="G685">
            <v>0.21672216767594343</v>
          </cell>
          <cell r="H685">
            <v>0.23153499707805175</v>
          </cell>
          <cell r="I685">
            <v>0.2476929070930543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2.1819292914880498E-3</v>
          </cell>
          <cell r="F686">
            <v>1.8209004935669001E-5</v>
          </cell>
          <cell r="G686">
            <v>1.2672190442771601E-5</v>
          </cell>
          <cell r="H686">
            <v>4.25571626975298E-3</v>
          </cell>
          <cell r="I686">
            <v>5.2237140064975898E-3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1.3420956056305977E-2</v>
          </cell>
          <cell r="F687">
            <v>1.3386589120018985E-2</v>
          </cell>
          <cell r="G687">
            <v>1.3321812171951625E-2</v>
          </cell>
          <cell r="H687">
            <v>1.0471610072214775E-2</v>
          </cell>
          <cell r="I687">
            <v>1.0930969478988637E-2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7.4498134344766057E-2</v>
          </cell>
          <cell r="F688">
            <v>7.4499715903628957E-2</v>
          </cell>
          <cell r="G688">
            <v>7.4538445652584343E-2</v>
          </cell>
          <cell r="H688">
            <v>3.70050524369179E-3</v>
          </cell>
          <cell r="I688">
            <v>3.0352847331347539E-3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0.28763884132103745</v>
          </cell>
          <cell r="F689">
            <v>0.28764494775259819</v>
          </cell>
          <cell r="G689">
            <v>0.28779448411632297</v>
          </cell>
          <cell r="H689">
            <v>1.4287727470757917E-2</v>
          </cell>
          <cell r="I689">
            <v>1.1719297287068936E-2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0.36213697566580366</v>
          </cell>
          <cell r="F690">
            <v>0.36214466365622733</v>
          </cell>
          <cell r="G690">
            <v>0.36233292976890769</v>
          </cell>
          <cell r="H690">
            <v>1.7988232714449725E-2</v>
          </cell>
          <cell r="I690">
            <v>1.4754582020203693E-2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1.9699979999816E-2</v>
          </cell>
          <cell r="F691">
            <v>2.2743343034795299E-6</v>
          </cell>
          <cell r="G691">
            <v>9.6345358416778793E-6</v>
          </cell>
          <cell r="H691">
            <v>9.3044305161869205E-4</v>
          </cell>
          <cell r="I691">
            <v>1.08832184592932E-4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1.9699979999816E-2</v>
          </cell>
          <cell r="F692">
            <v>1.9702254334119401E-2</v>
          </cell>
          <cell r="G692">
            <v>1.97118888699611E-2</v>
          </cell>
          <cell r="H692">
            <v>9.7681796544336202E-4</v>
          </cell>
          <cell r="I692">
            <v>8.0074842976351405E-4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9.2890644435988587E-3</v>
          </cell>
          <cell r="H693">
            <v>2.2463937044708431E-2</v>
          </cell>
          <cell r="I693">
            <v>2.45626752092633E-2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9.0244702539055126E-3</v>
          </cell>
          <cell r="H694">
            <v>2.2049281690963596E-2</v>
          </cell>
          <cell r="I694">
            <v>2.4598217811767267E-2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1.8313534697504373E-2</v>
          </cell>
          <cell r="H695">
            <v>4.4513218735672024E-2</v>
          </cell>
          <cell r="I695">
            <v>4.9160893021030543E-2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4.5035677457587971E-2</v>
          </cell>
          <cell r="I696">
            <v>4.3932521383951165E-2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4.5035677457587971E-2</v>
          </cell>
          <cell r="I697">
            <v>4.3932521383951165E-2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7.7396695166762099E-3</v>
          </cell>
          <cell r="I698">
            <v>3.4578237102260399E-3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7.7463122432090701E-3</v>
          </cell>
          <cell r="I699">
            <v>6.1088249624671699E-3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1.0375170359462008E-2</v>
          </cell>
          <cell r="H700">
            <v>1.8472679503822816E-2</v>
          </cell>
          <cell r="I700">
            <v>1.5163641074923519E-2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8.9333301351218978E-3</v>
          </cell>
          <cell r="H701">
            <v>1.5131689642460654E-2</v>
          </cell>
          <cell r="I701">
            <v>1.1816814233656431E-2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1.1087212190957301E-3</v>
          </cell>
          <cell r="H702">
            <v>7.2970478369352296E-5</v>
          </cell>
          <cell r="I702">
            <v>3.37742089539557E-5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1.1087212190957301E-3</v>
          </cell>
          <cell r="H703">
            <v>1.9672834842626979E-3</v>
          </cell>
          <cell r="I703">
            <v>1.6070318677418862E-3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1.3170822846389783</v>
          </cell>
          <cell r="E704">
            <v>1.4634198283286779</v>
          </cell>
          <cell r="F704">
            <v>1.448935353870944</v>
          </cell>
          <cell r="G704">
            <v>1.5552718643971872</v>
          </cell>
          <cell r="H704">
            <v>1.6191567036961871</v>
          </cell>
          <cell r="I704">
            <v>1.5229108315466893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1.7104964735571149</v>
          </cell>
          <cell r="E705">
            <v>1.8956215392858515</v>
          </cell>
          <cell r="F705">
            <v>1.8695940049947655</v>
          </cell>
          <cell r="G705">
            <v>1.9939382876887044</v>
          </cell>
          <cell r="H705">
            <v>2.0495654477166925</v>
          </cell>
          <cell r="I705">
            <v>1.9277352298059338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0.110058474161369</v>
          </cell>
          <cell r="F706">
            <v>8.6532925086574702E-2</v>
          </cell>
          <cell r="G706">
            <v>8.0353318503717505E-2</v>
          </cell>
          <cell r="H706">
            <v>7.1566061789518104E-2</v>
          </cell>
          <cell r="I706">
            <v>0.102551665459192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0.14906348079678777</v>
          </cell>
          <cell r="F707">
            <v>0.14372825198460798</v>
          </cell>
          <cell r="G707">
            <v>0.14894750935046902</v>
          </cell>
          <cell r="H707">
            <v>0.150945500911775</v>
          </cell>
          <cell r="I707">
            <v>0.17131257796921706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1.312056341174375E-2</v>
          </cell>
          <cell r="F708">
            <v>1.3140564769718574E-2</v>
          </cell>
          <cell r="G708">
            <v>1.3166901725415604E-2</v>
          </cell>
          <cell r="H708">
            <v>1.3273218364723741E-2</v>
          </cell>
          <cell r="I708">
            <v>7.8468584403635824E-3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1.312056341174375E-2</v>
          </cell>
          <cell r="F709">
            <v>1.3140564769718574E-2</v>
          </cell>
          <cell r="G709">
            <v>1.3166901725415604E-2</v>
          </cell>
          <cell r="H709">
            <v>1.3273218364723741E-2</v>
          </cell>
          <cell r="I709">
            <v>7.8468584403635824E-3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1.0571944808384799E-3</v>
          </cell>
          <cell r="F710">
            <v>1.83182023162003E-6</v>
          </cell>
          <cell r="G710">
            <v>2.2782648598208901E-6</v>
          </cell>
          <cell r="H710">
            <v>4.0315984966025802E-6</v>
          </cell>
          <cell r="I710">
            <v>7.8532858932286E-6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1.0571944808384799E-3</v>
          </cell>
          <cell r="F711">
            <v>1.0590263010701001E-3</v>
          </cell>
          <cell r="G711">
            <v>1.06130456592992E-3</v>
          </cell>
          <cell r="H711">
            <v>1.0702208051551699E-3</v>
          </cell>
          <cell r="I711">
            <v>6.3167271832758698E-4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1.2857361028428219E-3</v>
          </cell>
          <cell r="F712">
            <v>1.2884811385666635E-3</v>
          </cell>
          <cell r="G712">
            <v>1.3023269749098095E-3</v>
          </cell>
          <cell r="H712">
            <v>8.3518575563901166E-4</v>
          </cell>
          <cell r="I712">
            <v>5.6809652557823895E-4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7.4624046753226161E-3</v>
          </cell>
          <cell r="F713">
            <v>7.4783368462978629E-3</v>
          </cell>
          <cell r="G713">
            <v>7.5586979978844058E-3</v>
          </cell>
          <cell r="H713">
            <v>4.8474131463393496E-3</v>
          </cell>
          <cell r="I713">
            <v>3.2972288474564506E-3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8.7481407781654502E-3</v>
          </cell>
          <cell r="F714">
            <v>8.7668179848645212E-3</v>
          </cell>
          <cell r="G714">
            <v>8.8610249727942049E-3</v>
          </cell>
          <cell r="H714">
            <v>5.6825989019783675E-3</v>
          </cell>
          <cell r="I714">
            <v>3.8653253730346897E-3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4.7368990470322299E-4</v>
          </cell>
          <cell r="F715">
            <v>1.2681471677249301E-6</v>
          </cell>
          <cell r="G715">
            <v>5.21872216188802E-6</v>
          </cell>
          <cell r="H715">
            <v>1.29731595084239E-4</v>
          </cell>
          <cell r="I715">
            <v>4.0606390490431498E-5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4.7368990470322299E-4</v>
          </cell>
          <cell r="F716">
            <v>4.7495805187094801E-4</v>
          </cell>
          <cell r="G716">
            <v>4.80176774032836E-4</v>
          </cell>
          <cell r="H716">
            <v>3.0722721950684801E-4</v>
          </cell>
          <cell r="I716">
            <v>2.08233959753453E-4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1.8771140372864044</v>
          </cell>
          <cell r="E717">
            <v>2.1601259771442725</v>
          </cell>
          <cell r="F717">
            <v>2.1236851971761221</v>
          </cell>
          <cell r="G717">
            <v>2.2214405072124852</v>
          </cell>
          <cell r="H717">
            <v>2.2776487948770443</v>
          </cell>
          <cell r="I717">
            <v>2.1647323478397205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1.8771140372864044</v>
          </cell>
          <cell r="E718">
            <v>2.1601259771442725</v>
          </cell>
          <cell r="F718">
            <v>2.1236851971761221</v>
          </cell>
          <cell r="G718">
            <v>2.2214405072124852</v>
          </cell>
          <cell r="H718">
            <v>2.2776487948770443</v>
          </cell>
          <cell r="I718">
            <v>2.1647323478397205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2.0856822636515604</v>
          </cell>
          <cell r="E719">
            <v>2.4001399746047474</v>
          </cell>
          <cell r="F719">
            <v>2.3596502190845783</v>
          </cell>
          <cell r="G719">
            <v>2.4682672302360915</v>
          </cell>
          <cell r="H719">
            <v>2.5307208831967198</v>
          </cell>
          <cell r="I719">
            <v>2.4052581642663537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1.5001580753799801E-4</v>
          </cell>
          <cell r="E720">
            <v>2.45817372883687E-2</v>
          </cell>
          <cell r="F720">
            <v>6.0031319849177499E-4</v>
          </cell>
          <cell r="G720">
            <v>7.8855256151720808E-3</v>
          </cell>
          <cell r="H720">
            <v>4.5422548902868398E-2</v>
          </cell>
          <cell r="I720">
            <v>9.7146415606257794E-2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0.15066088393173199</v>
          </cell>
          <cell r="E721">
            <v>0.17523740034334223</v>
          </cell>
          <cell r="F721">
            <v>0.17576207191147916</v>
          </cell>
          <cell r="G721">
            <v>0.18354750021745739</v>
          </cell>
          <cell r="H721">
            <v>0.19318976507279548</v>
          </cell>
          <cell r="I721">
            <v>0.19016758574658663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1.1082488248616154</v>
          </cell>
          <cell r="E722">
            <v>1.4009119719544796</v>
          </cell>
          <cell r="F722">
            <v>3.0865770476897829</v>
          </cell>
          <cell r="G722">
            <v>4.1541315469287632</v>
          </cell>
          <cell r="H722">
            <v>4.2088135802717348</v>
          </cell>
          <cell r="I722">
            <v>5.4889013146044805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0.35970657365663344</v>
          </cell>
          <cell r="E723">
            <v>0.45110129314047881</v>
          </cell>
          <cell r="F723">
            <v>0.98224387588919493</v>
          </cell>
          <cell r="G723">
            <v>1.2966398587480512</v>
          </cell>
          <cell r="H723">
            <v>1.2652176024180433</v>
          </cell>
          <cell r="I723">
            <v>1.5912904891567703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1.1082488248616154</v>
          </cell>
          <cell r="E724">
            <v>1.4009119719544796</v>
          </cell>
          <cell r="F724">
            <v>3.0865770476897829</v>
          </cell>
          <cell r="G724">
            <v>4.1541315469287632</v>
          </cell>
          <cell r="H724">
            <v>4.2088135802717348</v>
          </cell>
          <cell r="I724">
            <v>5.4889013146044805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2.0831730574878901E-2</v>
          </cell>
          <cell r="F725">
            <v>9.2138028596211494E-2</v>
          </cell>
          <cell r="G725">
            <v>5.5477156639234901E-2</v>
          </cell>
          <cell r="H725">
            <v>0.11789074771081</v>
          </cell>
          <cell r="I725">
            <v>0.193847401809986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8.1086838669710531E-2</v>
          </cell>
          <cell r="F726">
            <v>0.17320102604547971</v>
          </cell>
          <cell r="G726">
            <v>0.22864264764223316</v>
          </cell>
          <cell r="H726">
            <v>0.23389621767051191</v>
          </cell>
          <cell r="I726">
            <v>0.30554731450660522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1.9228197334457691E-3</v>
          </cell>
          <cell r="F727">
            <v>1.9414063664735773E-3</v>
          </cell>
          <cell r="G727">
            <v>1.9618804951914461E-3</v>
          </cell>
          <cell r="H727">
            <v>2.0505346594052835E-3</v>
          </cell>
          <cell r="I727">
            <v>1.2802227749703018E-3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1.9228197334457691E-3</v>
          </cell>
          <cell r="F728">
            <v>1.9414063664735773E-3</v>
          </cell>
          <cell r="G728">
            <v>1.9618804951914461E-3</v>
          </cell>
          <cell r="H728">
            <v>2.0505346594052835E-3</v>
          </cell>
          <cell r="I728">
            <v>1.2802227749703018E-3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1.5210290244424901E-4</v>
          </cell>
          <cell r="F729">
            <v>1.6871534061038E-6</v>
          </cell>
          <cell r="G729">
            <v>1.8070065370984601E-6</v>
          </cell>
          <cell r="H729">
            <v>2.0100428335849199E-6</v>
          </cell>
          <cell r="I729">
            <v>2.30118603561435E-6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1.5210290244424901E-4</v>
          </cell>
          <cell r="F730">
            <v>1.5379005585035299E-4</v>
          </cell>
          <cell r="G730">
            <v>1.5559706238745099E-4</v>
          </cell>
          <cell r="H730">
            <v>1.63083836117001E-4</v>
          </cell>
          <cell r="I730">
            <v>1.0087023717780799E-4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4.7439605066992101</v>
          </cell>
          <cell r="E731">
            <v>3.7481245563714949</v>
          </cell>
          <cell r="F731">
            <v>2.8796445370952037</v>
          </cell>
          <cell r="G731">
            <v>2.7829591427529694</v>
          </cell>
          <cell r="H731">
            <v>2.2102466055249983</v>
          </cell>
          <cell r="I731">
            <v>0.8630228048256422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4.7439605066992101</v>
          </cell>
          <cell r="E732">
            <v>3.7481245563714949</v>
          </cell>
          <cell r="F732">
            <v>2.8796445370952037</v>
          </cell>
          <cell r="G732">
            <v>2.7829591427529694</v>
          </cell>
          <cell r="H732">
            <v>2.2102466055249983</v>
          </cell>
          <cell r="I732">
            <v>0.8630228048256422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6.5888340370822451</v>
          </cell>
          <cell r="E733">
            <v>5.2057285505159623</v>
          </cell>
          <cell r="F733">
            <v>3.9995063015211181</v>
          </cell>
          <cell r="G733">
            <v>3.8652210316013504</v>
          </cell>
          <cell r="H733">
            <v>3.0697869521180565</v>
          </cell>
          <cell r="I733">
            <v>1.198642784480058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1.48277614683218E-4</v>
          </cell>
          <cell r="E734">
            <v>6.0816433955601002E-5</v>
          </cell>
          <cell r="F734">
            <v>5.6386732233879797E-5</v>
          </cell>
          <cell r="G734">
            <v>5.6583477325065002E-5</v>
          </cell>
          <cell r="H734">
            <v>4.2362402553267897E-2</v>
          </cell>
          <cell r="I734">
            <v>7.2151832150709997E-6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0.33522005656967624</v>
          </cell>
          <cell r="E735">
            <v>0.33475704222679015</v>
          </cell>
          <cell r="F735">
            <v>0.33322068916305919</v>
          </cell>
          <cell r="G735">
            <v>0.33307251346873401</v>
          </cell>
          <cell r="H735">
            <v>0.15716262677217421</v>
          </cell>
          <cell r="I735">
            <v>7.7960069450613151E-2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5.8237652134290701E-4</v>
          </cell>
          <cell r="F736">
            <v>5.9688598793187846E-4</v>
          </cell>
          <cell r="G736">
            <v>6.0688540151026345E-4</v>
          </cell>
          <cell r="H736">
            <v>6.3393856063491427E-4</v>
          </cell>
          <cell r="I736">
            <v>4.1197500669935529E-4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5.8237652134290701E-4</v>
          </cell>
          <cell r="F737">
            <v>5.9688598793187846E-4</v>
          </cell>
          <cell r="G737">
            <v>6.0688540151026345E-4</v>
          </cell>
          <cell r="H737">
            <v>6.3393856063491427E-4</v>
          </cell>
          <cell r="I737">
            <v>4.1197500669935529E-4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4.3721967467114102E-5</v>
          </cell>
          <cell r="F738">
            <v>1.3329226518532401E-6</v>
          </cell>
          <cell r="G738">
            <v>9.6137117943343203E-7</v>
          </cell>
          <cell r="H738">
            <v>7.2668598950822799E-7</v>
          </cell>
          <cell r="I738">
            <v>8.20190466228466E-7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4.3721967467114102E-5</v>
          </cell>
          <cell r="F739">
            <v>4.5054890118967303E-5</v>
          </cell>
          <cell r="G739">
            <v>4.6016261298400798E-5</v>
          </cell>
          <cell r="H739">
            <v>4.8520031864155299E-5</v>
          </cell>
          <cell r="I739">
            <v>3.0623199983382001E-5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D740">
            <v>2.0585706810316364E-5</v>
          </cell>
          <cell r="E740">
            <v>4.6707172203305033E-5</v>
          </cell>
          <cell r="F740">
            <v>5.3966016014870492E-4</v>
          </cell>
          <cell r="G740">
            <v>5.5386765283287525E-3</v>
          </cell>
          <cell r="H740">
            <v>3.244338384281778E-2</v>
          </cell>
          <cell r="I740">
            <v>7.8870953850794414E-4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E741">
            <v>4.0197067919535578E-5</v>
          </cell>
          <cell r="F741">
            <v>6.6372707579753911E-5</v>
          </cell>
          <cell r="G741">
            <v>9.5112470896349671E-5</v>
          </cell>
          <cell r="H741">
            <v>1.7473039878787482E-4</v>
          </cell>
          <cell r="I741">
            <v>1.4603969411175588E-4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D742">
            <v>1.4438406673757515E-5</v>
          </cell>
          <cell r="E742">
            <v>3.1556731407365942E-3</v>
          </cell>
          <cell r="F742">
            <v>7.4211981377187985E-2</v>
          </cell>
          <cell r="G742">
            <v>7.6211546015949302E-2</v>
          </cell>
          <cell r="H742">
            <v>6.8597115582358648E-2</v>
          </cell>
          <cell r="I742">
            <v>5.4435310556896099E-2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D743">
            <v>3.5024113484073859E-5</v>
          </cell>
          <cell r="E743">
            <v>3.2425773808594329E-3</v>
          </cell>
          <cell r="F743">
            <v>7.4818014244916492E-2</v>
          </cell>
          <cell r="G743">
            <v>8.1845335015174492E-2</v>
          </cell>
          <cell r="H743">
            <v>0.10121522982396436</v>
          </cell>
          <cell r="I743">
            <v>5.5370059789515771E-2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2267.7926510186198</v>
          </cell>
          <cell r="E744">
            <v>2042.09409713225</v>
          </cell>
          <cell r="F744">
            <v>1940.91202075764</v>
          </cell>
          <cell r="G744">
            <v>1359.85608327818</v>
          </cell>
          <cell r="H744">
            <v>461.37820239935797</v>
          </cell>
          <cell r="I744">
            <v>2.57438093491478E-3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30.25668752878498</v>
          </cell>
          <cell r="E745">
            <v>27.24543752867088</v>
          </cell>
          <cell r="F745">
            <v>25.903920962230121</v>
          </cell>
          <cell r="G745">
            <v>18.149949788919493</v>
          </cell>
          <cell r="H745">
            <v>6.1755555352088516</v>
          </cell>
          <cell r="I745">
            <v>0.84774176004132606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30.770592279764095</v>
          </cell>
          <cell r="E746">
            <v>27.708196704643761</v>
          </cell>
          <cell r="F746">
            <v>26.335305573373642</v>
          </cell>
          <cell r="G746">
            <v>18.451235865375633</v>
          </cell>
          <cell r="H746">
            <v>6.2602198425964399</v>
          </cell>
          <cell r="I746">
            <v>3.4930541857731081E-5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8.597640532357476E-3</v>
          </cell>
          <cell r="G747">
            <v>6.9963453949592183E-3</v>
          </cell>
          <cell r="H747">
            <v>2.0237859965078819E-2</v>
          </cell>
          <cell r="I747">
            <v>0.86211429142157725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9.2754122160555603</v>
          </cell>
          <cell r="E748">
            <v>9.2735180605510195</v>
          </cell>
          <cell r="F748">
            <v>4.6440158403956104</v>
          </cell>
          <cell r="G748">
            <v>2.25827606497218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0.10005838420771912</v>
          </cell>
          <cell r="E749">
            <v>0.10003795103075548</v>
          </cell>
          <cell r="F749">
            <v>5.0097258256694754E-2</v>
          </cell>
          <cell r="G749">
            <v>2.4361122599484104E-2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0.10005838420771912</v>
          </cell>
          <cell r="E750">
            <v>0.10003795103075548</v>
          </cell>
          <cell r="F750">
            <v>5.0097258256694754E-2</v>
          </cell>
          <cell r="G750">
            <v>2.4361122599484104E-2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1.2769643005507699E-2</v>
          </cell>
          <cell r="H751">
            <v>2.1778937345196751E-2</v>
          </cell>
          <cell r="I751">
            <v>5.8467823542731065E-3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1.2410607713360222E-2</v>
          </cell>
          <cell r="H752">
            <v>1.9923447212462263E-2</v>
          </cell>
          <cell r="I752">
            <v>5.7048378480368213E-3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2.5180250718867925E-2</v>
          </cell>
          <cell r="H753">
            <v>4.1702384557658977E-2</v>
          </cell>
          <cell r="I753">
            <v>1.1551620202309921E-2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4.4444737333452761E-5</v>
          </cell>
          <cell r="E754">
            <v>4.4997893242717656E-5</v>
          </cell>
          <cell r="F754">
            <v>5.8795444330228167E-2</v>
          </cell>
          <cell r="G754">
            <v>5.7819874601493938E-2</v>
          </cell>
          <cell r="H754">
            <v>8.6202248577557164E-2</v>
          </cell>
          <cell r="I754">
            <v>8.1383009256317945E-2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D755">
            <v>9.31668404591056E-8</v>
          </cell>
          <cell r="E755">
            <v>6.5337868828096469E-7</v>
          </cell>
          <cell r="F755">
            <v>5.8756927132319288E-2</v>
          </cell>
          <cell r="G755">
            <v>5.7782148841798463E-2</v>
          </cell>
          <cell r="H755">
            <v>8.6189648657617843E-2</v>
          </cell>
          <cell r="I755">
            <v>8.1346781435309365E-2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1.1116663352191299E-2</v>
          </cell>
          <cell r="E756">
            <v>4.3601051566954603E-5</v>
          </cell>
          <cell r="F756">
            <v>4.1867137629517901E-5</v>
          </cell>
          <cell r="G756">
            <v>4.8494127761314098E-6</v>
          </cell>
          <cell r="H756">
            <v>6.3403162202160003E-3</v>
          </cell>
          <cell r="I756">
            <v>5.5264132860807199E-3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1.1116663352191299E-2</v>
          </cell>
          <cell r="E757">
            <v>1.11602644037582E-2</v>
          </cell>
          <cell r="F757">
            <v>1.12021315413878E-2</v>
          </cell>
          <cell r="G757">
            <v>1.1206980954163901E-2</v>
          </cell>
          <cell r="H757">
            <v>1.44818796749715E-2</v>
          </cell>
          <cell r="I757">
            <v>1.35670933667669E-2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7.1200443465045513</v>
          </cell>
          <cell r="E758">
            <v>7.6289501375967257</v>
          </cell>
          <cell r="F758">
            <v>7.311197610222778</v>
          </cell>
          <cell r="G758">
            <v>8.3793358504197553</v>
          </cell>
          <cell r="H758">
            <v>10.306730621580567</v>
          </cell>
          <cell r="I758">
            <v>12.574290924641044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7.7403839007719668</v>
          </cell>
          <cell r="E759">
            <v>8.2914488498090755</v>
          </cell>
          <cell r="F759">
            <v>7.9429714011766359</v>
          </cell>
          <cell r="G759">
            <v>9.097434462006321</v>
          </cell>
          <cell r="H759">
            <v>11.175334912439927</v>
          </cell>
          <cell r="I759">
            <v>13.616144649127357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0.79614095354574199</v>
          </cell>
          <cell r="E760">
            <v>4.2373389070204997E-6</v>
          </cell>
          <cell r="F760">
            <v>4.8511961957520502E-6</v>
          </cell>
          <cell r="G760">
            <v>5.6024086243958904E-6</v>
          </cell>
          <cell r="H760">
            <v>1.0581670966960201E-5</v>
          </cell>
          <cell r="I760">
            <v>1.0175483792738701E-5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0.79614095354574199</v>
          </cell>
          <cell r="E761">
            <v>0.79614519088464897</v>
          </cell>
          <cell r="F761">
            <v>0.79615004208084506</v>
          </cell>
          <cell r="G761">
            <v>0.79615564448946896</v>
          </cell>
          <cell r="H761">
            <v>0.79617450403900503</v>
          </cell>
          <cell r="I761">
            <v>0.79618467952279703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7.9498206799174881E-2</v>
          </cell>
          <cell r="H762">
            <v>1.8562029237776525</v>
          </cell>
          <cell r="I762">
            <v>9.3018180327750457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8.010385498533433E-2</v>
          </cell>
          <cell r="H763">
            <v>1.870344197891791</v>
          </cell>
          <cell r="I763">
            <v>9.3726828918248284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9.0156582344643101E-3</v>
          </cell>
          <cell r="H764">
            <v>1.7015310921585001E-3</v>
          </cell>
          <cell r="I764">
            <v>0.32262656360424102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9.0156582344643101E-3</v>
          </cell>
          <cell r="H765">
            <v>0.10000105744489</v>
          </cell>
          <cell r="I765">
            <v>0.42262762104913099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D766">
            <v>1.7679330202023725E-5</v>
          </cell>
          <cell r="E766">
            <v>1.6614617218893211E-6</v>
          </cell>
          <cell r="F766">
            <v>1.3166408511860423E-5</v>
          </cell>
          <cell r="G766">
            <v>4.5333335154158626E-2</v>
          </cell>
          <cell r="H766">
            <v>7.1273359966878252E-2</v>
          </cell>
          <cell r="I766">
            <v>2.4890440907483255E-2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D767">
            <v>1.7344781986070077E-5</v>
          </cell>
          <cell r="E767">
            <v>3.8185646909539156E-5</v>
          </cell>
          <cell r="F767">
            <v>2.5261982570581577E-5</v>
          </cell>
          <cell r="G767">
            <v>6.578573876983111E-3</v>
          </cell>
          <cell r="H767">
            <v>1.5333002577553144E-2</v>
          </cell>
          <cell r="I767">
            <v>2.3273459838540336E-3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E768">
            <v>2.1165144720363312E-5</v>
          </cell>
          <cell r="F768">
            <v>2.0991441032970713E-5</v>
          </cell>
          <cell r="G768">
            <v>7.6133523289506383E-5</v>
          </cell>
          <cell r="H768">
            <v>1.5728594672371129E-4</v>
          </cell>
          <cell r="I768">
            <v>9.3463383025033128E-5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D769">
            <v>3.5024112188093778E-5</v>
          </cell>
          <cell r="E769">
            <v>6.1012253351791821E-5</v>
          </cell>
          <cell r="F769">
            <v>5.9419832115412695E-5</v>
          </cell>
          <cell r="G769">
            <v>5.1988042554431207E-2</v>
          </cell>
          <cell r="H769">
            <v>8.6763648491155143E-2</v>
          </cell>
          <cell r="I769">
            <v>2.7311250274362316E-2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2.661053433333677E-2</v>
          </cell>
          <cell r="F770">
            <v>7.1352354197039433E-2</v>
          </cell>
          <cell r="G770">
            <v>8.2664924358813743E-2</v>
          </cell>
          <cell r="H770">
            <v>0.13737603621223252</v>
          </cell>
          <cell r="I770">
            <v>5.2861552889433672E-2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2.661053433333677E-2</v>
          </cell>
          <cell r="F771">
            <v>7.1352354197039433E-2</v>
          </cell>
          <cell r="G771">
            <v>8.2664924358813743E-2</v>
          </cell>
          <cell r="H771">
            <v>0.13737603621223252</v>
          </cell>
          <cell r="I771">
            <v>5.2861552889433672E-2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3.6959075462967762E-2</v>
          </cell>
          <cell r="F772">
            <v>9.910049194033245E-2</v>
          </cell>
          <cell r="G772">
            <v>0.11481239494279691</v>
          </cell>
          <cell r="H772">
            <v>0.19080005029476743</v>
          </cell>
          <cell r="I772">
            <v>7.3418823457546814E-2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3.0657183666589101E-3</v>
          </cell>
          <cell r="F773">
            <v>3.44182321794204E-3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3.0657183666589101E-3</v>
          </cell>
          <cell r="F774">
            <v>6.5036870813359885E-3</v>
          </cell>
          <cell r="G774">
            <v>6.4987533583027706E-3</v>
          </cell>
          <cell r="H774">
            <v>1.0804405606695733E-2</v>
          </cell>
          <cell r="I774">
            <v>4.3095497905309265E-3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1.3334211038153977E-3</v>
          </cell>
          <cell r="F775">
            <v>5.1536826993626654E-2</v>
          </cell>
          <cell r="G775">
            <v>6.0454281141689867E-2</v>
          </cell>
          <cell r="H775">
            <v>0.15991006147373463</v>
          </cell>
          <cell r="I775">
            <v>0.16205996892580876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1.3346291467133148E-3</v>
          </cell>
          <cell r="F776">
            <v>5.0911615874381318E-2</v>
          </cell>
          <cell r="G776">
            <v>5.252862200246617E-2</v>
          </cell>
          <cell r="H776">
            <v>0.11747500247914676</v>
          </cell>
          <cell r="I776">
            <v>0.13477090398275959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2.668050250528714E-3</v>
          </cell>
          <cell r="F777">
            <v>0.10244844286800796</v>
          </cell>
          <cell r="G777">
            <v>0.11298290314415603</v>
          </cell>
          <cell r="H777">
            <v>0.27738506395288143</v>
          </cell>
          <cell r="I777">
            <v>0.29683087290856841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4514.4939637072102</v>
          </cell>
          <cell r="E778">
            <v>3846.53336079983</v>
          </cell>
          <cell r="F778">
            <v>3327.29631078792</v>
          </cell>
          <cell r="G778">
            <v>3156.4925698412599</v>
          </cell>
          <cell r="H778">
            <v>1816.5008304692601</v>
          </cell>
          <cell r="I778">
            <v>2.60014110238021E-3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60.231976300444458</v>
          </cell>
          <cell r="E779">
            <v>51.320105440191902</v>
          </cell>
          <cell r="F779">
            <v>44.400922651222338</v>
          </cell>
          <cell r="G779">
            <v>42.120820620339224</v>
          </cell>
          <cell r="H779">
            <v>24.258742227137638</v>
          </cell>
          <cell r="I779">
            <v>7.0332610754223882E-2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61.255006291821147</v>
          </cell>
          <cell r="E780">
            <v>52.191768803254135</v>
          </cell>
          <cell r="F780">
            <v>45.146489969985403</v>
          </cell>
          <cell r="G780">
            <v>42.828935818741641</v>
          </cell>
          <cell r="H780">
            <v>24.647229721428239</v>
          </cell>
          <cell r="I780">
            <v>3.5280069231753178E-5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8.5746384217718855E-3</v>
          </cell>
          <cell r="G781">
            <v>7.2996228238365038E-3</v>
          </cell>
          <cell r="H781">
            <v>2.3543122327668156E-2</v>
          </cell>
          <cell r="I781">
            <v>7.1491695659462909E-2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1.424352250630553</v>
          </cell>
          <cell r="E782">
            <v>1.5428420288269811</v>
          </cell>
          <cell r="F782">
            <v>1.9098388898636534</v>
          </cell>
          <cell r="G782">
            <v>1.6472482915896887</v>
          </cell>
          <cell r="H782">
            <v>1.0876050674102156</v>
          </cell>
          <cell r="I782">
            <v>1.4898220514710392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3.5982048907346541E-2</v>
          </cell>
          <cell r="F783">
            <v>0.12125274822307999</v>
          </cell>
          <cell r="G783">
            <v>0.21821774434237967</v>
          </cell>
          <cell r="H783">
            <v>0.33947462260419353</v>
          </cell>
          <cell r="I783">
            <v>0.77059693045095956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1.424352250630553</v>
          </cell>
          <cell r="E784">
            <v>1.5788240777343274</v>
          </cell>
          <cell r="F784">
            <v>2.0310916380867319</v>
          </cell>
          <cell r="G784">
            <v>1.8654660359320692</v>
          </cell>
          <cell r="H784">
            <v>1.4270796900144094</v>
          </cell>
          <cell r="I784">
            <v>2.2604189819219962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1.0561325290359167E-2</v>
          </cell>
          <cell r="H785">
            <v>2.170664982674423E-2</v>
          </cell>
          <cell r="I785">
            <v>2.4610556612175944E-2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5.0583124614895334E-5</v>
          </cell>
          <cell r="H786">
            <v>7.1522034787456225E-5</v>
          </cell>
          <cell r="I786">
            <v>8.9909312184775165E-5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1.0611908414974062E-2</v>
          </cell>
          <cell r="H787">
            <v>2.1778171861531675E-2</v>
          </cell>
          <cell r="I787">
            <v>2.4700465924360704E-2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0.29587669324710991</v>
          </cell>
          <cell r="E788">
            <v>0.31310714878763951</v>
          </cell>
          <cell r="F788">
            <v>0.34547296042471076</v>
          </cell>
          <cell r="G788">
            <v>0.96550097053923023</v>
          </cell>
          <cell r="H788">
            <v>0.93958600575913775</v>
          </cell>
          <cell r="I788">
            <v>0.23347012651235491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0.29860799685871908</v>
          </cell>
          <cell r="E789">
            <v>0.31323011417729135</v>
          </cell>
          <cell r="F789">
            <v>0.3452740700197946</v>
          </cell>
          <cell r="G789">
            <v>0.84701310939692886</v>
          </cell>
          <cell r="H789">
            <v>0.81712507225440434</v>
          </cell>
          <cell r="I789">
            <v>0.22802248545768058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0.59448469010582938</v>
          </cell>
          <cell r="E790">
            <v>0.62633726296493086</v>
          </cell>
          <cell r="F790">
            <v>0.69074703044450536</v>
          </cell>
          <cell r="G790">
            <v>1.8125140799361592</v>
          </cell>
          <cell r="H790">
            <v>1.7567110780135426</v>
          </cell>
          <cell r="I790">
            <v>0.4614926119700356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2.0388138215482794</v>
          </cell>
          <cell r="E791">
            <v>3.7887625482239002</v>
          </cell>
          <cell r="F791">
            <v>3.5789827891023638</v>
          </cell>
          <cell r="G791">
            <v>4.0883164814026278</v>
          </cell>
          <cell r="H791">
            <v>3.5629487033117524</v>
          </cell>
          <cell r="I791">
            <v>3.2050320726455697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2.0388138215482794</v>
          </cell>
          <cell r="E792">
            <v>3.7887625482239002</v>
          </cell>
          <cell r="F792">
            <v>3.5789827891023638</v>
          </cell>
          <cell r="G792">
            <v>4.0883164814026278</v>
          </cell>
          <cell r="H792">
            <v>3.5629487033117524</v>
          </cell>
          <cell r="I792">
            <v>3.2050320726455697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2.0594079005538179</v>
          </cell>
          <cell r="E793">
            <v>3.8270328769938402</v>
          </cell>
          <cell r="F793">
            <v>3.6151341304064282</v>
          </cell>
          <cell r="G793">
            <v>4.1296126074774007</v>
          </cell>
          <cell r="H793">
            <v>3.598938084153287</v>
          </cell>
          <cell r="I793">
            <v>3.2374061339854241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1.17648607441651E-6</v>
          </cell>
          <cell r="E794">
            <v>8.6298474695655792E-6</v>
          </cell>
          <cell r="F794">
            <v>5.1357390178108199E-6</v>
          </cell>
          <cell r="G794">
            <v>4.0020621615435296E-6</v>
          </cell>
          <cell r="H794">
            <v>4.0382418920226696E-6</v>
          </cell>
          <cell r="I794">
            <v>5.0068512177782198E-6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0.31562664359776238</v>
          </cell>
          <cell r="E795">
            <v>0.31563527344523196</v>
          </cell>
          <cell r="F795">
            <v>0.31564040918424979</v>
          </cell>
          <cell r="G795">
            <v>0.31564441124641129</v>
          </cell>
          <cell r="H795">
            <v>0.31565530795821412</v>
          </cell>
          <cell r="I795">
            <v>0.31566031480943185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3.4583497419310745</v>
          </cell>
          <cell r="E796">
            <v>4.8075906392066052</v>
          </cell>
          <cell r="F796">
            <v>9.55197845842509</v>
          </cell>
          <cell r="G796">
            <v>12.243031779510437</v>
          </cell>
          <cell r="H796">
            <v>29.990124309250241</v>
          </cell>
          <cell r="I796">
            <v>44.99122498654971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5.9604257776457246E-2</v>
          </cell>
          <cell r="E797">
            <v>4.2296972790668366E-2</v>
          </cell>
          <cell r="F797">
            <v>4.2520089910724999E-2</v>
          </cell>
          <cell r="G797">
            <v>6.4718090256466618E-2</v>
          </cell>
          <cell r="H797">
            <v>9.1090967380328838</v>
          </cell>
          <cell r="I797">
            <v>17.607997642095974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4.8498372737751145</v>
          </cell>
          <cell r="F798">
            <v>9.5944985483358156</v>
          </cell>
          <cell r="G798">
            <v>12.307749869766909</v>
          </cell>
          <cell r="H798">
            <v>39.09922104728313</v>
          </cell>
          <cell r="I798">
            <v>62.59922262864567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8.5744285503677684</v>
          </cell>
          <cell r="E799">
            <v>9.4890586223796483</v>
          </cell>
          <cell r="F799">
            <v>8.6224401703447615</v>
          </cell>
          <cell r="G799">
            <v>6.7590971531905932</v>
          </cell>
          <cell r="H799">
            <v>3.3211212705648605</v>
          </cell>
          <cell r="I799">
            <v>0.55411676606032512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8.5744285503677684</v>
          </cell>
          <cell r="E800">
            <v>9.4890586223796483</v>
          </cell>
          <cell r="F800">
            <v>8.6224401703447615</v>
          </cell>
          <cell r="G800">
            <v>6.7590971531905932</v>
          </cell>
          <cell r="H800">
            <v>3.3211212705648605</v>
          </cell>
          <cell r="I800">
            <v>0.55411676606032512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6.2278934866634916</v>
          </cell>
          <cell r="I801">
            <v>1031.875127667329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-6.2278934866634899</v>
          </cell>
          <cell r="I802">
            <v>-1031.8751276673299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1.318848032469915E-2</v>
          </cell>
          <cell r="I803">
            <v>2.1851473291778758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5.1288534596052263E-3</v>
          </cell>
          <cell r="I804">
            <v>0.84977951690250664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16.590559749078299</v>
          </cell>
          <cell r="I805">
            <v>2150.0335480682602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16.590559749078299</v>
          </cell>
          <cell r="I806">
            <v>2166.6241078173398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3.1801860999913147E-2</v>
          </cell>
          <cell r="H807">
            <v>6.5356949534126185E-2</v>
          </cell>
          <cell r="I807">
            <v>5.9398318163440468E-2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3.1801860999913147E-2</v>
          </cell>
          <cell r="H808">
            <v>6.5356949534126185E-2</v>
          </cell>
          <cell r="I808">
            <v>5.9398318163440468E-2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2.3910581657713799E-3</v>
          </cell>
          <cell r="H809">
            <v>3.9701924381908803E-3</v>
          </cell>
          <cell r="I809">
            <v>2.0392981944593498E-3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2.3910581657713799E-3</v>
          </cell>
          <cell r="H810">
            <v>4.3338722704298303E-3</v>
          </cell>
          <cell r="I810">
            <v>3.3991734582034501E-3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1.4101087281242477</v>
          </cell>
          <cell r="E811">
            <v>1.5274136085387093</v>
          </cell>
          <cell r="F811">
            <v>1.890740500965014</v>
          </cell>
          <cell r="G811">
            <v>1.6307758086737909</v>
          </cell>
          <cell r="H811">
            <v>1.0767290167361134</v>
          </cell>
          <cell r="I811">
            <v>1.4749238309563297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1.424352250630553</v>
          </cell>
          <cell r="E812">
            <v>1.5428420288269811</v>
          </cell>
          <cell r="F812">
            <v>1.9098388898636534</v>
          </cell>
          <cell r="G812">
            <v>1.6472482915896887</v>
          </cell>
          <cell r="H812">
            <v>1.0876050674102156</v>
          </cell>
          <cell r="I812">
            <v>1.4898220514710392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1.4101087281242477</v>
          </cell>
          <cell r="E813">
            <v>1.5274136085387093</v>
          </cell>
          <cell r="F813">
            <v>1.890740500965014</v>
          </cell>
          <cell r="G813">
            <v>1.6307758086737909</v>
          </cell>
          <cell r="H813">
            <v>1.0767290167361134</v>
          </cell>
          <cell r="I813">
            <v>1.4749238309563297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5.7414341596549302E-7</v>
          </cell>
          <cell r="E814">
            <v>8.5954357212068302E-2</v>
          </cell>
          <cell r="F814">
            <v>0.10716345773064199</v>
          </cell>
          <cell r="G814">
            <v>8.6296594354993303E-2</v>
          </cell>
          <cell r="H814">
            <v>7.1237072878031896E-2</v>
          </cell>
          <cell r="I814">
            <v>0.101075810029352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0.10914026172245496</v>
          </cell>
          <cell r="E815">
            <v>0.12106302623943158</v>
          </cell>
          <cell r="F815">
            <v>0.15796958629917202</v>
          </cell>
          <cell r="G815">
            <v>0.14336812222615794</v>
          </cell>
          <cell r="H815">
            <v>0.1103376965444</v>
          </cell>
          <cell r="I815">
            <v>0.12978738577118509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2.7750981053932009E-2</v>
          </cell>
          <cell r="H816">
            <v>5.6503083898781142E-2</v>
          </cell>
          <cell r="I816">
            <v>6.7815882649484599E-2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2.7962398795490843E-2</v>
          </cell>
          <cell r="H817">
            <v>5.6933546316155631E-2</v>
          </cell>
          <cell r="I817">
            <v>6.8332530357315485E-2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3.14554785989384E-3</v>
          </cell>
          <cell r="H818">
            <v>1.5439422708658101E-4</v>
          </cell>
          <cell r="I818">
            <v>3.15476047008683E-4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3.14554785989384E-3</v>
          </cell>
          <cell r="H819">
            <v>5.3593483960244397E-3</v>
          </cell>
          <cell r="I819">
            <v>5.6748244430331199E-3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1043.1375163355999</v>
          </cell>
          <cell r="E820">
            <v>1200.3811868826399</v>
          </cell>
          <cell r="F820">
            <v>1087.91269902722</v>
          </cell>
          <cell r="G820">
            <v>1087.89375777397</v>
          </cell>
          <cell r="H820">
            <v>908.960362777868</v>
          </cell>
          <cell r="I820">
            <v>434.722792712233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17.57057873260317</v>
          </cell>
          <cell r="E821">
            <v>20.219186658484258</v>
          </cell>
          <cell r="F821">
            <v>18.324770639642892</v>
          </cell>
          <cell r="G821">
            <v>18.324451593710549</v>
          </cell>
          <cell r="H821">
            <v>15.310502564520819</v>
          </cell>
          <cell r="I821">
            <v>7.3224583878833647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18.49534603431913</v>
          </cell>
          <cell r="E822">
            <v>21.283354377351849</v>
          </cell>
          <cell r="F822">
            <v>19.289232252255673</v>
          </cell>
          <cell r="G822">
            <v>19.288896414432148</v>
          </cell>
          <cell r="H822">
            <v>16.116318488969274</v>
          </cell>
          <cell r="I822">
            <v>7.7078509346140658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0.21197027912250499</v>
          </cell>
          <cell r="F823">
            <v>1.3789036797852899E-5</v>
          </cell>
          <cell r="G823">
            <v>1.5511512393227299E-5</v>
          </cell>
          <cell r="H823">
            <v>0.229537539090511</v>
          </cell>
          <cell r="I823">
            <v>3.75918659053018E-5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1.6338873276101922</v>
          </cell>
          <cell r="F824">
            <v>1.6337247645310273</v>
          </cell>
          <cell r="G824">
            <v>1.6334831919821835</v>
          </cell>
          <cell r="H824">
            <v>1.2398432726647781</v>
          </cell>
          <cell r="I824">
            <v>0.59392917669298562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1.0455712037455576E-2</v>
          </cell>
          <cell r="H825">
            <v>2.1489583328476787E-2</v>
          </cell>
          <cell r="I825">
            <v>2.436445104605417E-2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1.0561325290359167E-2</v>
          </cell>
          <cell r="H826">
            <v>2.170664982674423E-2</v>
          </cell>
          <cell r="I826">
            <v>2.4610556612175944E-2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1.0455712037455576E-2</v>
          </cell>
          <cell r="H827">
            <v>2.1489583328476787E-2</v>
          </cell>
          <cell r="I827">
            <v>2.436445104605417E-2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1.17980855284323E-3</v>
          </cell>
          <cell r="H828">
            <v>1.42490242408484E-3</v>
          </cell>
          <cell r="I828">
            <v>1.69775630875867E-3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1.17980855284323E-3</v>
          </cell>
          <cell r="H829">
            <v>2.1152937744051796E-3</v>
          </cell>
          <cell r="I829">
            <v>2.22668718882333E-3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6.3804927752333471</v>
          </cell>
          <cell r="E830">
            <v>5.3240869045671682</v>
          </cell>
          <cell r="F830">
            <v>6.3258049983254958</v>
          </cell>
          <cell r="G830">
            <v>4.7419322554559376</v>
          </cell>
          <cell r="H830">
            <v>4.0219988455416154</v>
          </cell>
          <cell r="I830">
            <v>2.1180283439834207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479.81305669754698</v>
          </cell>
          <cell r="E831">
            <v>398.24734936019598</v>
          </cell>
          <cell r="F831">
            <v>469.44131829678702</v>
          </cell>
          <cell r="G831">
            <v>347.331141828201</v>
          </cell>
          <cell r="H831">
            <v>287.140170744996</v>
          </cell>
          <cell r="I831">
            <v>149.320998250831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8.5073237003111224</v>
          </cell>
          <cell r="E832">
            <v>7.0611232156063153</v>
          </cell>
          <cell r="F832">
            <v>8.323427629375665</v>
          </cell>
          <cell r="G832">
            <v>6.1583535785142081</v>
          </cell>
          <cell r="H832">
            <v>5.0911377791665942</v>
          </cell>
          <cell r="I832">
            <v>2.6475354299792748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3.8882622426905398E-5</v>
          </cell>
          <cell r="F833">
            <v>2.71239008720621E-5</v>
          </cell>
          <cell r="G833">
            <v>2.2733657275293299E-5</v>
          </cell>
          <cell r="H833">
            <v>4.6782581040510302E-3</v>
          </cell>
          <cell r="I833">
            <v>2.7466777946180701E-2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0.4361272198252103</v>
          </cell>
          <cell r="F834">
            <v>0.43610287923957036</v>
          </cell>
          <cell r="G834">
            <v>0.43596314685685672</v>
          </cell>
          <cell r="H834">
            <v>0.27581470693514937</v>
          </cell>
          <cell r="I834">
            <v>0.14548602894667328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4.1174094609233194</v>
          </cell>
          <cell r="E835">
            <v>4.2663580546652087</v>
          </cell>
          <cell r="F835">
            <v>2.9611807282007758</v>
          </cell>
          <cell r="G835">
            <v>2.9280002887666874</v>
          </cell>
          <cell r="H835">
            <v>2.8795729941485066</v>
          </cell>
          <cell r="I835">
            <v>8.1509897266097715E-3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723.66590525318895</v>
          </cell>
          <cell r="E836">
            <v>749.84474900176497</v>
          </cell>
          <cell r="F836">
            <v>520.44994616862095</v>
          </cell>
          <cell r="G836">
            <v>514.61823257111496</v>
          </cell>
          <cell r="H836">
            <v>506.10676866852498</v>
          </cell>
          <cell r="I836">
            <v>1.3904629533628401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7.7981239790214429</v>
          </cell>
          <cell r="E837">
            <v>8.0802235883810791</v>
          </cell>
          <cell r="F837">
            <v>5.6082968337135908</v>
          </cell>
          <cell r="G837">
            <v>5.5454550923611459</v>
          </cell>
          <cell r="H837">
            <v>5.4537367313418708</v>
          </cell>
          <cell r="I837">
            <v>1.4983436997444418E-2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4.5564501794732198E-4</v>
          </cell>
          <cell r="F838">
            <v>6.2385729302556303E-4</v>
          </cell>
          <cell r="G838">
            <v>4.6795639931784198E-4</v>
          </cell>
          <cell r="H838">
            <v>3.1602979460855399E-2</v>
          </cell>
          <cell r="I838">
            <v>8.6555323106003894E-5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0.3499214361090382</v>
          </cell>
          <cell r="F839">
            <v>0.25265339001564885</v>
          </cell>
          <cell r="G839">
            <v>0.24875939130376767</v>
          </cell>
          <cell r="H839">
            <v>0.17492456595366571</v>
          </cell>
          <cell r="I839">
            <v>7.6746612881729848E-4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D840">
            <v>2.274681761859566E-5</v>
          </cell>
          <cell r="E840">
            <v>1.1292240169459655E-3</v>
          </cell>
          <cell r="F840">
            <v>0.18536565154095436</v>
          </cell>
          <cell r="G840">
            <v>3.473482491988527E-2</v>
          </cell>
          <cell r="H840">
            <v>0.23280687841542858</v>
          </cell>
          <cell r="I840">
            <v>0.16049793794235659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D841">
            <v>3.383341037052486E-5</v>
          </cell>
          <cell r="E841">
            <v>1.485884388783327E-3</v>
          </cell>
          <cell r="F841">
            <v>0.23920082415064317</v>
          </cell>
          <cell r="G841">
            <v>4.343746307702246E-2</v>
          </cell>
          <cell r="H841">
            <v>0.27390351143588565</v>
          </cell>
          <cell r="I841">
            <v>0.17833959732597532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4.1619158661399001E-2</v>
          </cell>
          <cell r="E842">
            <v>8.4655409168916897E-5</v>
          </cell>
          <cell r="F842">
            <v>4.2215549651511801E-2</v>
          </cell>
          <cell r="G842">
            <v>8.7477003546726105E-4</v>
          </cell>
          <cell r="H842">
            <v>2.0834532245527799E-2</v>
          </cell>
          <cell r="I842">
            <v>3.9078074000572999E-3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4.1619158661399001E-2</v>
          </cell>
          <cell r="E843">
            <v>1.4089489955489837E-4</v>
          </cell>
          <cell r="F843">
            <v>4.2319709846790197E-2</v>
          </cell>
          <cell r="G843">
            <v>4.2313572913808904E-2</v>
          </cell>
          <cell r="H843">
            <v>2.9063650082436061E-2</v>
          </cell>
          <cell r="I843">
            <v>1.8896406840856497E-2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1440.9485589057499</v>
          </cell>
          <cell r="E844">
            <v>1508.6899111287901</v>
          </cell>
          <cell r="F844">
            <v>1460.9966610732899</v>
          </cell>
          <cell r="G844">
            <v>1450.07651584666</v>
          </cell>
          <cell r="H844">
            <v>1307.8380345890801</v>
          </cell>
          <cell r="I844">
            <v>807.59062646616701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24.189758137658846</v>
          </cell>
          <cell r="E845">
            <v>25.326958293809838</v>
          </cell>
          <cell r="F845">
            <v>24.526313346069745</v>
          </cell>
          <cell r="G845">
            <v>24.342992664545228</v>
          </cell>
          <cell r="H845">
            <v>21.955180526337095</v>
          </cell>
          <cell r="I845">
            <v>13.557334720742583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25.548733313931816</v>
          </cell>
          <cell r="E846">
            <v>26.749821119304752</v>
          </cell>
          <cell r="F846">
            <v>25.904196118320861</v>
          </cell>
          <cell r="G846">
            <v>25.710576522103935</v>
          </cell>
          <cell r="H846">
            <v>23.188617634558234</v>
          </cell>
          <cell r="I846">
            <v>14.318982738761827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4.1047453046638103E-6</v>
          </cell>
          <cell r="E847">
            <v>7.6484606702554604E-5</v>
          </cell>
          <cell r="F847">
            <v>4.3476694904331302E-4</v>
          </cell>
          <cell r="G847">
            <v>1.2265724372285399E-4</v>
          </cell>
          <cell r="H847">
            <v>0.47607235647938301</v>
          </cell>
          <cell r="I847">
            <v>0.96112640945831196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2.7746856026205244</v>
          </cell>
          <cell r="E848">
            <v>2.7741852157115674</v>
          </cell>
          <cell r="F848">
            <v>2.7727859469804654</v>
          </cell>
          <cell r="G848">
            <v>2.7715169031876337</v>
          </cell>
          <cell r="H848">
            <v>1.869974784310874</v>
          </cell>
          <cell r="I848">
            <v>1.4601352003291359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9.9025647386433544</v>
          </cell>
          <cell r="E849">
            <v>11.655238880419549</v>
          </cell>
          <cell r="F849">
            <v>11.655290678574254</v>
          </cell>
          <cell r="G849">
            <v>11.6554337698896</v>
          </cell>
          <cell r="H849">
            <v>13.70814625148323</v>
          </cell>
          <cell r="I849">
            <v>30.460617367455463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9.9025647386433544</v>
          </cell>
          <cell r="E850">
            <v>11.655238880419549</v>
          </cell>
          <cell r="F850">
            <v>11.655290678574254</v>
          </cell>
          <cell r="G850">
            <v>11.6554337698896</v>
          </cell>
          <cell r="H850">
            <v>13.70814625148323</v>
          </cell>
          <cell r="I850">
            <v>30.460617367455463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3.0945514808260475</v>
          </cell>
          <cell r="E851">
            <v>3.5825529345551907</v>
          </cell>
          <cell r="F851">
            <v>3.4965872035722776</v>
          </cell>
          <cell r="G851">
            <v>3.3621443566989244</v>
          </cell>
          <cell r="H851">
            <v>3.7049043922927609</v>
          </cell>
          <cell r="I851">
            <v>7.8104147096039638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1.4397664623546399E-4</v>
          </cell>
          <cell r="E852">
            <v>0.12364152597840899</v>
          </cell>
          <cell r="F852">
            <v>1.13646339907403E-3</v>
          </cell>
          <cell r="G852">
            <v>2.8549570009993E-5</v>
          </cell>
          <cell r="H852">
            <v>0.39050024658347399</v>
          </cell>
          <cell r="I852">
            <v>1.6267788410420401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0.6993959270382345</v>
          </cell>
          <cell r="E853">
            <v>0.8230343909490645</v>
          </cell>
          <cell r="F853">
            <v>0.82414716805772614</v>
          </cell>
          <cell r="G853">
            <v>0.82415970599363386</v>
          </cell>
          <cell r="H853">
            <v>0.97085040403958967</v>
          </cell>
          <cell r="I853">
            <v>2.1555696936856221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E854">
            <v>1.6314263649901868E-7</v>
          </cell>
          <cell r="F854">
            <v>1.3268896639887548E-2</v>
          </cell>
          <cell r="G854">
            <v>5.9855798218127797E-3</v>
          </cell>
          <cell r="H854">
            <v>2.5850364943366278E-3</v>
          </cell>
          <cell r="I854">
            <v>1.2296802878413074E-3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E855">
            <v>6.5314579309472945E-7</v>
          </cell>
          <cell r="F855">
            <v>1.3270821665554225E-2</v>
          </cell>
          <cell r="G855">
            <v>5.9869549430222524E-3</v>
          </cell>
          <cell r="H855">
            <v>2.5860954347048533E-3</v>
          </cell>
          <cell r="I855">
            <v>1.2305855838327965E-3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1.9324266043094201E-3</v>
          </cell>
          <cell r="E856">
            <v>1.76403204485162E-3</v>
          </cell>
          <cell r="F856">
            <v>6.8619270369082801E-4</v>
          </cell>
          <cell r="G856">
            <v>5.3775952833316602E-4</v>
          </cell>
          <cell r="H856">
            <v>6.3007746551124895E-4</v>
          </cell>
          <cell r="I856">
            <v>2.8534027972148201E-4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1.9324266043094201E-3</v>
          </cell>
          <cell r="E857">
            <v>3.2592213753687392E-3</v>
          </cell>
          <cell r="F857">
            <v>3.2725435395969298E-3</v>
          </cell>
          <cell r="G857">
            <v>2.0420177268708605E-3</v>
          </cell>
          <cell r="H857">
            <v>1.3338991661251199E-3</v>
          </cell>
          <cell r="I857">
            <v>5.6136063288131095E-4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13.723188732813274</v>
          </cell>
          <cell r="E858">
            <v>12.637536186788877</v>
          </cell>
          <cell r="F858">
            <v>10.663888775247671</v>
          </cell>
          <cell r="G858">
            <v>10.188074188755365</v>
          </cell>
          <cell r="H858">
            <v>8.8077004328218127</v>
          </cell>
          <cell r="I858">
            <v>3.522869848688122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13.723188732813274</v>
          </cell>
          <cell r="E859">
            <v>12.637536186788877</v>
          </cell>
          <cell r="F859">
            <v>10.663888775247671</v>
          </cell>
          <cell r="G859">
            <v>10.188074188755365</v>
          </cell>
          <cell r="H859">
            <v>8.8077004328218127</v>
          </cell>
          <cell r="I859">
            <v>3.522869848688122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2.5956178127579319E-2</v>
          </cell>
          <cell r="H860">
            <v>3.3916548983710063E-2</v>
          </cell>
          <cell r="I860">
            <v>1.2790804362045806E-2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2.6218361745029603E-2</v>
          </cell>
          <cell r="H861">
            <v>3.4259140387585908E-2</v>
          </cell>
          <cell r="I861">
            <v>1.2920004406106876E-2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2.5956178127579319E-2</v>
          </cell>
          <cell r="H862">
            <v>3.3916548983710063E-2</v>
          </cell>
          <cell r="I862">
            <v>1.2790804362045806E-2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3.1679843801521702E-3</v>
          </cell>
          <cell r="H863">
            <v>2.6835551191278701E-3</v>
          </cell>
          <cell r="I863">
            <v>8.7302939990742997E-4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3.1679843801521702E-3</v>
          </cell>
          <cell r="H864">
            <v>4.2367652514131203E-3</v>
          </cell>
          <cell r="I864">
            <v>1.5974118008779702E-3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0.15442995885550959</v>
          </cell>
          <cell r="F865">
            <v>0.12903457730344864</v>
          </cell>
          <cell r="G865">
            <v>5.7913340667774711E-2</v>
          </cell>
          <cell r="H865">
            <v>3.8774575811272756E-2</v>
          </cell>
          <cell r="I865">
            <v>1.8233279396240688E-2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0.16255785142685211</v>
          </cell>
          <cell r="F866">
            <v>0.13582587084573536</v>
          </cell>
          <cell r="G866">
            <v>6.096141122923656E-2</v>
          </cell>
          <cell r="H866">
            <v>4.0815342959234474E-2</v>
          </cell>
          <cell r="I866">
            <v>1.919292568025335E-2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1.3923044834987601E-2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1.3923044834987601E-2</v>
          </cell>
          <cell r="F868">
            <v>1.3907697204474451E-2</v>
          </cell>
          <cell r="G868">
            <v>8.6779999666232108E-3</v>
          </cell>
          <cell r="H868">
            <v>5.6684063760659839E-3</v>
          </cell>
          <cell r="I868">
            <v>2.3851501777636228E-3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3.2089426468803021E-3</v>
          </cell>
          <cell r="G869">
            <v>3.3074527548901133E-3</v>
          </cell>
          <cell r="H869">
            <v>4.8715666794978546E-3</v>
          </cell>
          <cell r="I869">
            <v>1.9367523042773727E-3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3.2112302764463938E-3</v>
          </cell>
          <cell r="G870">
            <v>3.3097412873472317E-3</v>
          </cell>
          <cell r="H870">
            <v>4.874080634731443E-3</v>
          </cell>
          <cell r="I870">
            <v>1.9388729304181459E-3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4.5907312183366599E-4</v>
          </cell>
          <cell r="E871">
            <v>7.8003341332807107E-6</v>
          </cell>
          <cell r="F871">
            <v>9.9440868383959997E-4</v>
          </cell>
          <cell r="G871">
            <v>4.0763086114809502E-4</v>
          </cell>
          <cell r="H871">
            <v>5.6710552310238805E-4</v>
          </cell>
          <cell r="I871">
            <v>3.0040000546615198E-4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4.5907312183366599E-4</v>
          </cell>
          <cell r="E872">
            <v>1.1665012530445978E-5</v>
          </cell>
          <cell r="F872">
            <v>1.0019083846915129E-3</v>
          </cell>
          <cell r="G872">
            <v>1.0039753318799121E-3</v>
          </cell>
          <cell r="H872">
            <v>1.4945005857186519E-3</v>
          </cell>
          <cell r="I872">
            <v>6.2179215124453407E-4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5.3950341466772606E-2</v>
          </cell>
          <cell r="F873">
            <v>7.1125122733147528E-2</v>
          </cell>
          <cell r="G873">
            <v>0.11271128488582915</v>
          </cell>
          <cell r="H873">
            <v>0.24995679846905866</v>
          </cell>
          <cell r="I873">
            <v>0.45166445856046616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5.4495294410881384E-2</v>
          </cell>
          <cell r="F874">
            <v>7.184355831631066E-2</v>
          </cell>
          <cell r="G874">
            <v>0.11384978271295869</v>
          </cell>
          <cell r="H874">
            <v>0.25248161461521096</v>
          </cell>
          <cell r="I874">
            <v>0.45622672581865265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5.3950341466772606E-2</v>
          </cell>
          <cell r="F875">
            <v>7.1125122733147528E-2</v>
          </cell>
          <cell r="G875">
            <v>0.11271128488582915</v>
          </cell>
          <cell r="H875">
            <v>0.24995679846905866</v>
          </cell>
          <cell r="I875">
            <v>0.45166445856046616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4.7831619499147599E-3</v>
          </cell>
          <cell r="F876">
            <v>1.20597713431469E-3</v>
          </cell>
          <cell r="G876">
            <v>2.7777499917919302E-3</v>
          </cell>
          <cell r="H876">
            <v>5.1968274468054904E-3</v>
          </cell>
          <cell r="I876">
            <v>1.4487003410080799E-2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4.7831619499147599E-3</v>
          </cell>
          <cell r="F877">
            <v>5.9891390842294499E-3</v>
          </cell>
          <cell r="G877">
            <v>8.7668890760213697E-3</v>
          </cell>
          <cell r="H877">
            <v>1.9186954031392998E-2</v>
          </cell>
          <cell r="I877">
            <v>3.3673957441473903E-2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0.10733171535935181</v>
          </cell>
          <cell r="G878">
            <v>0.14611747534182026</v>
          </cell>
          <cell r="H878">
            <v>0.14702982534495723</v>
          </cell>
          <cell r="I878">
            <v>0.10277306766100967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3.2106881948258801</v>
          </cell>
          <cell r="G879">
            <v>4.28715451161478</v>
          </cell>
          <cell r="H879">
            <v>4.1546919668793603</v>
          </cell>
          <cell r="I879">
            <v>2.8007298363111799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0.10733171535935181</v>
          </cell>
          <cell r="G880">
            <v>0.14611747534182026</v>
          </cell>
          <cell r="H880">
            <v>0.14702982534495723</v>
          </cell>
          <cell r="I880">
            <v>0.10277306766100967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5.692709565294117E-2</v>
          </cell>
          <cell r="G881">
            <v>7.6013377865510282E-2</v>
          </cell>
          <cell r="H881">
            <v>7.3664751185804164E-2</v>
          </cell>
          <cell r="I881">
            <v>4.9658330431049315E-2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8.2572255233900899E-3</v>
          </cell>
          <cell r="F882">
            <v>2.7571549419139899E-3</v>
          </cell>
          <cell r="G882">
            <v>1.21792049426312E-3</v>
          </cell>
          <cell r="H882">
            <v>1.02971366969266E-2</v>
          </cell>
          <cell r="I882">
            <v>1.0432610867768699E-3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8.2572255233900899E-3</v>
          </cell>
          <cell r="F883">
            <v>1.0956426050083901E-2</v>
          </cell>
          <cell r="G883">
            <v>1.2143769336223693E-2</v>
          </cell>
          <cell r="H883">
            <v>1.4169624399416382E-2</v>
          </cell>
          <cell r="I883">
            <v>9.5963457921043067E-3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726.71665650420402</v>
          </cell>
          <cell r="E884">
            <v>616.27514864553495</v>
          </cell>
          <cell r="F884">
            <v>26.994822326164101</v>
          </cell>
          <cell r="G884">
            <v>3.4880577028266599</v>
          </cell>
          <cell r="H884">
            <v>1.9793918191077799</v>
          </cell>
          <cell r="I884">
            <v>0.61226537735380104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6.9844997515668545</v>
          </cell>
          <cell r="E885">
            <v>5.9753046128849689</v>
          </cell>
          <cell r="F885">
            <v>0.26517132401464349</v>
          </cell>
          <cell r="G885">
            <v>3.5002840471038667E-2</v>
          </cell>
          <cell r="H885">
            <v>2.0282947038290665E-2</v>
          </cell>
          <cell r="I885">
            <v>6.2739201518190986E-3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9.8604702375061546</v>
          </cell>
          <cell r="E886">
            <v>8.3619423154075285</v>
          </cell>
          <cell r="F886">
            <v>0.36627981446627028</v>
          </cell>
          <cell r="G886">
            <v>4.7327784298869163E-2</v>
          </cell>
          <cell r="H886">
            <v>2.6857419526564234E-2</v>
          </cell>
          <cell r="I886">
            <v>8.3075356493052949E-3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4.5485603097126902E-5</v>
          </cell>
          <cell r="F887">
            <v>1.58916054982603E-5</v>
          </cell>
          <cell r="G887">
            <v>1.60636040868614E-5</v>
          </cell>
          <cell r="H887">
            <v>2.6139786852963999E-5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0.47739625470744473</v>
          </cell>
          <cell r="F888">
            <v>2.88052381950204E-2</v>
          </cell>
          <cell r="G888">
            <v>4.2469589987842449E-3</v>
          </cell>
          <cell r="H888">
            <v>2.1390111495323189E-3</v>
          </cell>
          <cell r="I888">
            <v>7.1663140213747297E-4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1068.2021975674299</v>
          </cell>
          <cell r="E889">
            <v>1094.4854600679701</v>
          </cell>
          <cell r="F889">
            <v>1024.64919341103</v>
          </cell>
          <cell r="G889">
            <v>1013.20322965885</v>
          </cell>
          <cell r="H889">
            <v>996.70987064112705</v>
          </cell>
          <cell r="I889">
            <v>986.59079904448095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11.510799542752492</v>
          </cell>
          <cell r="E890">
            <v>11.794024354180721</v>
          </cell>
          <cell r="F890">
            <v>11.041478377274043</v>
          </cell>
          <cell r="G890">
            <v>10.918138250634161</v>
          </cell>
          <cell r="H890">
            <v>10.740408088805246</v>
          </cell>
          <cell r="I890">
            <v>10.631366369013804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11.510799542752492</v>
          </cell>
          <cell r="E891">
            <v>11.794024354180721</v>
          </cell>
          <cell r="F891">
            <v>11.041478377274043</v>
          </cell>
          <cell r="G891">
            <v>10.918138250634161</v>
          </cell>
          <cell r="H891">
            <v>10.740408088805246</v>
          </cell>
          <cell r="I891">
            <v>10.631366369013804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1783.66605305538</v>
          </cell>
          <cell r="E892">
            <v>1640.96370045152</v>
          </cell>
          <cell r="F892">
            <v>1705.98866042142</v>
          </cell>
          <cell r="G892">
            <v>1563.1636902247001</v>
          </cell>
          <cell r="H892">
            <v>725.22993442367203</v>
          </cell>
          <cell r="I892">
            <v>2.6592677344895201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21.680698858373258</v>
          </cell>
          <cell r="E893">
            <v>19.946132722584654</v>
          </cell>
          <cell r="F893">
            <v>20.736519786895414</v>
          </cell>
          <cell r="G893">
            <v>19.000463217905448</v>
          </cell>
          <cell r="H893">
            <v>8.815266615846312</v>
          </cell>
          <cell r="I893">
            <v>3.2323754122300277E-2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24.201710353532913</v>
          </cell>
          <cell r="E894">
            <v>22.265450481024715</v>
          </cell>
          <cell r="F894">
            <v>23.147743017929756</v>
          </cell>
          <cell r="G894">
            <v>21.209819406033997</v>
          </cell>
          <cell r="H894">
            <v>9.8402976176889059</v>
          </cell>
          <cell r="I894">
            <v>3.6082330183032862E-2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1.9144832796794201E-5</v>
          </cell>
          <cell r="F895">
            <v>2.3237638333024301E-5</v>
          </cell>
          <cell r="G895">
            <v>1.4972000589207401E-5</v>
          </cell>
          <cell r="H895">
            <v>4.1222988660823002E-5</v>
          </cell>
          <cell r="I895">
            <v>8.4430933954181492E-6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1.7515295302350791</v>
          </cell>
          <cell r="F896">
            <v>1.751366108085155</v>
          </cell>
          <cell r="G896">
            <v>1.7512824300234315</v>
          </cell>
          <cell r="H896">
            <v>0.71398280937637548</v>
          </cell>
          <cell r="I896">
            <v>4.4664567291159973E-3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D897">
            <v>3.5893567760355179E-5</v>
          </cell>
          <cell r="E897">
            <v>3.0537264477351494E-3</v>
          </cell>
          <cell r="F897">
            <v>7.4231449991358778E-2</v>
          </cell>
          <cell r="G897">
            <v>6.3935682759170775E-2</v>
          </cell>
          <cell r="H897">
            <v>0.25552128589211276</v>
          </cell>
          <cell r="I897">
            <v>2.2971609279624809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D898">
            <v>3.5893567760355125E-5</v>
          </cell>
          <cell r="E898">
            <v>3.0512324646222986E-3</v>
          </cell>
          <cell r="F898">
            <v>7.4136767019430963E-2</v>
          </cell>
          <cell r="G898">
            <v>6.3935682759170873E-2</v>
          </cell>
          <cell r="H898">
            <v>0.25552128589211309</v>
          </cell>
          <cell r="I898">
            <v>2.2971609279624809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D899">
            <v>4.4304539265633648E-5</v>
          </cell>
          <cell r="E899">
            <v>3.7149968827879139E-3</v>
          </cell>
          <cell r="F899">
            <v>8.8370780840281021E-2</v>
          </cell>
          <cell r="G899">
            <v>7.3489292769770509E-2</v>
          </cell>
          <cell r="H899">
            <v>0.27475411217639018</v>
          </cell>
          <cell r="I899">
            <v>2.320364941687588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D900">
            <v>4.4304539265633648E-5</v>
          </cell>
          <cell r="E900">
            <v>3.7149968827879139E-3</v>
          </cell>
          <cell r="F900">
            <v>8.8370780840281021E-2</v>
          </cell>
          <cell r="G900">
            <v>7.3489292769770509E-2</v>
          </cell>
          <cell r="H900">
            <v>0.27475411217639018</v>
          </cell>
          <cell r="I900">
            <v>2.320364941687588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3.21490414225582E-2</v>
          </cell>
          <cell r="E901">
            <v>2.4657361274460699E-4</v>
          </cell>
          <cell r="F901">
            <v>3.6044479513385602E-4</v>
          </cell>
          <cell r="G901">
            <v>2.17717694926443E-4</v>
          </cell>
          <cell r="H901">
            <v>9.2092592233522803E-3</v>
          </cell>
          <cell r="I901">
            <v>0.477439625362783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3.21490414225582E-2</v>
          </cell>
          <cell r="E902">
            <v>3.2372832795201929E-2</v>
          </cell>
          <cell r="F902">
            <v>3.2668629230395971E-2</v>
          </cell>
          <cell r="G902">
            <v>3.2750072006690049E-2</v>
          </cell>
          <cell r="H902">
            <v>5.6003734979196612E-2</v>
          </cell>
          <cell r="I902">
            <v>0.50369236634194947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2229.9178708714498</v>
          </cell>
          <cell r="E903">
            <v>2007.9887458630501</v>
          </cell>
          <cell r="F903">
            <v>1909.11897491636</v>
          </cell>
          <cell r="G903">
            <v>1337.6512994433599</v>
          </cell>
          <cell r="H903">
            <v>455.13844294489297</v>
          </cell>
          <cell r="I903">
            <v>62.478567715045699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24.843113534664127</v>
          </cell>
          <cell r="E904">
            <v>22.41493940732385</v>
          </cell>
          <cell r="F904">
            <v>21.374443615759798</v>
          </cell>
          <cell r="G904">
            <v>15.050082126950548</v>
          </cell>
          <cell r="H904">
            <v>5.1720277607374161</v>
          </cell>
          <cell r="I904">
            <v>0.70998372403460985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30.25668752878498</v>
          </cell>
          <cell r="E905">
            <v>27.24543752867088</v>
          </cell>
          <cell r="F905">
            <v>25.903920962230121</v>
          </cell>
          <cell r="G905">
            <v>18.149949788919493</v>
          </cell>
          <cell r="H905">
            <v>6.1755555352088516</v>
          </cell>
          <cell r="I905">
            <v>0.84774176004132606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6.6051737847424105E-5</v>
          </cell>
          <cell r="E906">
            <v>8.6314625963873103E-5</v>
          </cell>
          <cell r="F906">
            <v>2.30449909492499E-4</v>
          </cell>
          <cell r="G906">
            <v>6.3263371350663795E-5</v>
          </cell>
          <cell r="H906">
            <v>3.51691259729653E-3</v>
          </cell>
          <cell r="I906">
            <v>1.18099450676752E-4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1.9286397089629674</v>
          </cell>
          <cell r="E907">
            <v>1.9286606515573161</v>
          </cell>
          <cell r="F907">
            <v>1.9251265916242275</v>
          </cell>
          <cell r="G907">
            <v>1.9224609585801611</v>
          </cell>
          <cell r="H907">
            <v>0.41053631411088615</v>
          </cell>
          <cell r="I907">
            <v>8.0619626820921997E-2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7.3581950573170449E-2</v>
          </cell>
          <cell r="F908">
            <v>8.3684905773840967E-2</v>
          </cell>
          <cell r="G908">
            <v>0.2061052486351273</v>
          </cell>
          <cell r="H908">
            <v>0.42161150446015921</v>
          </cell>
          <cell r="I908">
            <v>0.60058277451927589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8.1757722859078369E-2</v>
          </cell>
          <cell r="F909">
            <v>9.2983228637601126E-2</v>
          </cell>
          <cell r="G909">
            <v>0.22900583181680798</v>
          </cell>
          <cell r="H909">
            <v>0.46845722717795457</v>
          </cell>
          <cell r="I909">
            <v>0.66731419391030755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7.3581950573170449E-2</v>
          </cell>
          <cell r="F910">
            <v>8.3684905773840967E-2</v>
          </cell>
          <cell r="G910">
            <v>0.2061052486351273</v>
          </cell>
          <cell r="H910">
            <v>0.42161150446015921</v>
          </cell>
          <cell r="I910">
            <v>0.60058277451927589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7.3314600507933996E-3</v>
          </cell>
          <cell r="F911">
            <v>1.4003072433340601E-3</v>
          </cell>
          <cell r="G911">
            <v>8.5308341313940408E-3</v>
          </cell>
          <cell r="H911">
            <v>1.5893776709638999E-2</v>
          </cell>
          <cell r="I911">
            <v>3.1004801394969701E-2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7.3314600507933996E-3</v>
          </cell>
          <cell r="F912">
            <v>8.7271094635863224E-3</v>
          </cell>
          <cell r="G912">
            <v>1.724308241327813E-2</v>
          </cell>
          <cell r="H912">
            <v>3.4568876824694492E-2</v>
          </cell>
          <cell r="I912">
            <v>4.7871124874233305E-2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2.1961635771046834E-2</v>
          </cell>
          <cell r="E913">
            <v>3.235199568138026E-3</v>
          </cell>
          <cell r="F913">
            <v>2.5636689840106124E-2</v>
          </cell>
          <cell r="G913">
            <v>2.5064640525514267E-2</v>
          </cell>
          <cell r="H913">
            <v>0.12820578480264538</v>
          </cell>
          <cell r="I913">
            <v>0.14021968913062419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2.1898183833165764E-2</v>
          </cell>
          <cell r="E914">
            <v>3.2309168761050504E-3</v>
          </cell>
          <cell r="F914">
            <v>2.5684757653343077E-2</v>
          </cell>
          <cell r="G914">
            <v>2.8875557955710035E-2</v>
          </cell>
          <cell r="H914">
            <v>0.17311539344399424</v>
          </cell>
          <cell r="I914">
            <v>0.17825733372361049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4.3859819604212577E-2</v>
          </cell>
          <cell r="E915">
            <v>6.4661164442430799E-3</v>
          </cell>
          <cell r="F915">
            <v>5.132144749344919E-2</v>
          </cell>
          <cell r="G915">
            <v>5.3940198481224291E-2</v>
          </cell>
          <cell r="H915">
            <v>0.30132117824663968</v>
          </cell>
          <cell r="I915">
            <v>0.3184770228542349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1.0568953286648996E-4</v>
          </cell>
          <cell r="E916">
            <v>1.0574809097146573E-4</v>
          </cell>
          <cell r="F916">
            <v>9.5400451452843427E-2</v>
          </cell>
          <cell r="G916">
            <v>4.5257698172012369E-2</v>
          </cell>
          <cell r="H916">
            <v>6.7927869698705141</v>
          </cell>
          <cell r="I916">
            <v>10.079425229016859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9.3101586619596854E-5</v>
          </cell>
          <cell r="E917">
            <v>9.2906082339339836E-5</v>
          </cell>
          <cell r="F917">
            <v>0.12305929906797609</v>
          </cell>
          <cell r="G917">
            <v>5.6537974042002274E-2</v>
          </cell>
          <cell r="H917">
            <v>7.9915338544936478</v>
          </cell>
          <cell r="I917">
            <v>11.199384429096586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2.3411691945282399E-2</v>
          </cell>
          <cell r="E918">
            <v>7.5462604663012494E-5</v>
          </cell>
          <cell r="F918">
            <v>3.01656340452665E-4</v>
          </cell>
          <cell r="G918">
            <v>5.0416883194850297E-4</v>
          </cell>
          <cell r="H918">
            <v>4.13051479585195E-2</v>
          </cell>
          <cell r="I918">
            <v>8.8551270851464706E-2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2.3411691945282399E-2</v>
          </cell>
          <cell r="E919">
            <v>2.3487154549945401E-2</v>
          </cell>
          <cell r="F919">
            <v>2.37888108903981E-2</v>
          </cell>
          <cell r="G919">
            <v>2.4292979722346598E-2</v>
          </cell>
          <cell r="H919">
            <v>0.17483922497684101</v>
          </cell>
          <cell r="I919">
            <v>0.174843747049202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0.15442949697299874</v>
          </cell>
          <cell r="F920">
            <v>0.12903265227778196</v>
          </cell>
          <cell r="G920">
            <v>5.7911965546565268E-2</v>
          </cell>
          <cell r="H920">
            <v>3.8773516870904516E-2</v>
          </cell>
          <cell r="I920">
            <v>1.82323741002492E-2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0.15442949697299874</v>
          </cell>
          <cell r="F921">
            <v>0.12903265227778196</v>
          </cell>
          <cell r="G921">
            <v>5.7911965546565268E-2</v>
          </cell>
          <cell r="H921">
            <v>3.8773516870904516E-2</v>
          </cell>
          <cell r="I921">
            <v>1.82323741002492E-2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1.3923044834987601E-2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1.3923044834987601E-2</v>
          </cell>
          <cell r="F923">
            <v>1.3907666725004741E-2</v>
          </cell>
          <cell r="G923">
            <v>8.6778913255413717E-3</v>
          </cell>
          <cell r="H923">
            <v>5.6684298701796801E-3</v>
          </cell>
          <cell r="I923">
            <v>2.3851104282010321E-3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4.4855311519382721E-5</v>
          </cell>
          <cell r="F924">
            <v>1.5129195768314225E-2</v>
          </cell>
          <cell r="G924">
            <v>1.7327605154836626E-2</v>
          </cell>
          <cell r="H924">
            <v>4.9912631689453778E-2</v>
          </cell>
          <cell r="I924">
            <v>5.9052271786573345E-2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E925">
            <v>4.9711271201234257E-7</v>
          </cell>
          <cell r="F925">
            <v>1.508710652013555E-2</v>
          </cell>
          <cell r="G925">
            <v>1.7286713480822957E-2</v>
          </cell>
          <cell r="H925">
            <v>4.9897233079200534E-2</v>
          </cell>
          <cell r="I925">
            <v>5.9014304176170471E-2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5.8189396600985804E-4</v>
          </cell>
          <cell r="E926">
            <v>1.54056297424199E-4</v>
          </cell>
          <cell r="F926">
            <v>2.2821086447330999E-3</v>
          </cell>
          <cell r="G926">
            <v>3.1687328372763602E-4</v>
          </cell>
          <cell r="H926">
            <v>7.8441677204562407E-3</v>
          </cell>
          <cell r="I926">
            <v>3.9826946120829999E-3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5.8189396600985804E-4</v>
          </cell>
          <cell r="E927">
            <v>7.3595026343405698E-4</v>
          </cell>
          <cell r="F927">
            <v>3.0180589081671501E-3</v>
          </cell>
          <cell r="G927">
            <v>3.3349321918947901E-3</v>
          </cell>
          <cell r="H927">
            <v>8.6946823409649009E-3</v>
          </cell>
          <cell r="I927">
            <v>9.7727093873614095E-3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0.2476324271602611</v>
          </cell>
          <cell r="F928">
            <v>0.69906465872173329</v>
          </cell>
          <cell r="G928">
            <v>1.485353827037061</v>
          </cell>
          <cell r="H928">
            <v>2.7959789575420815</v>
          </cell>
          <cell r="I928">
            <v>4.3455992886027142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7.611652474188349E-2</v>
          </cell>
          <cell r="F929">
            <v>0.2097193976165195</v>
          </cell>
          <cell r="G929">
            <v>0.42846745010684367</v>
          </cell>
          <cell r="H929">
            <v>0.7556699885248862</v>
          </cell>
          <cell r="I929">
            <v>1.1142562278468491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0.2476324271602611</v>
          </cell>
          <cell r="F930">
            <v>0.69906465872173329</v>
          </cell>
          <cell r="G930">
            <v>1.485353827037061</v>
          </cell>
          <cell r="H930">
            <v>2.7959789575420815</v>
          </cell>
          <cell r="I930">
            <v>4.3455992886027142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1.95537301464133E-2</v>
          </cell>
          <cell r="F931">
            <v>3.4191695587740698E-2</v>
          </cell>
          <cell r="G931">
            <v>5.5992454076149403E-2</v>
          </cell>
          <cell r="H931">
            <v>0.11061178760018101</v>
          </cell>
          <cell r="I931">
            <v>0.216039844446267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1.95537301464133E-2</v>
          </cell>
          <cell r="F932">
            <v>5.3742453267063665E-2</v>
          </cell>
          <cell r="G932">
            <v>0.10972666349014507</v>
          </cell>
          <cell r="H932">
            <v>0.20595154928465809</v>
          </cell>
          <cell r="I932">
            <v>0.31790475431593929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1.2231097163443811</v>
          </cell>
          <cell r="E933">
            <v>1.3408098790146523</v>
          </cell>
          <cell r="F933">
            <v>1.305574699510071</v>
          </cell>
          <cell r="G933">
            <v>1.5210013566854361</v>
          </cell>
          <cell r="H933">
            <v>3.4414254535106958</v>
          </cell>
          <cell r="I933">
            <v>6.8574709986337021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1.4023271226145182</v>
          </cell>
          <cell r="E934">
            <v>1.5372734223969879</v>
          </cell>
          <cell r="F934">
            <v>1.4968753720592443</v>
          </cell>
          <cell r="G934">
            <v>1.7438676412353096</v>
          </cell>
          <cell r="H934">
            <v>3.9456838494733941</v>
          </cell>
          <cell r="I934">
            <v>7.8622689734392441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1.2401734314352399E-4</v>
          </cell>
          <cell r="E935">
            <v>1.71082418859704E-3</v>
          </cell>
          <cell r="F935">
            <v>2.3729241343015399E-4</v>
          </cell>
          <cell r="G935">
            <v>1.2717200869124199E-2</v>
          </cell>
          <cell r="H935">
            <v>0.25935099269067202</v>
          </cell>
          <cell r="I935">
            <v>0.30194735135481998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0.10546494281181952</v>
          </cell>
          <cell r="E936">
            <v>0.10716430372620707</v>
          </cell>
          <cell r="F936">
            <v>0.107356057816945</v>
          </cell>
          <cell r="G936">
            <v>0.12000609367565218</v>
          </cell>
          <cell r="H936">
            <v>0.39094685105302274</v>
          </cell>
          <cell r="I936">
            <v>0.54213069975362838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1.269893613803029</v>
          </cell>
          <cell r="E938">
            <v>1.4860505289710568</v>
          </cell>
          <cell r="F938">
            <v>1.4531885031799008</v>
          </cell>
          <cell r="G938">
            <v>1.4759712131546396</v>
          </cell>
          <cell r="H938">
            <v>1.4765746390612726</v>
          </cell>
          <cell r="I938">
            <v>1.4703352626457271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8.908383869944464E-2</v>
          </cell>
          <cell r="E939">
            <v>1.3446848310328992E-2</v>
          </cell>
          <cell r="F939">
            <v>0.10865513609447845</v>
          </cell>
          <cell r="G939">
            <v>9.5497302158975811E-2</v>
          </cell>
          <cell r="H939">
            <v>0.62716288234426132</v>
          </cell>
          <cell r="I939">
            <v>0.65672839472799693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0.37705455582800601</v>
          </cell>
          <cell r="E940">
            <v>0.43572511777313294</v>
          </cell>
          <cell r="F940">
            <v>0.42629717206287793</v>
          </cell>
          <cell r="G940">
            <v>0.43139519828652156</v>
          </cell>
          <cell r="H940">
            <v>0.54027466032826943</v>
          </cell>
          <cell r="I940">
            <v>0.4822549775674585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1.3084154904972608E-2</v>
          </cell>
          <cell r="E941">
            <v>8.041981580173166E-5</v>
          </cell>
          <cell r="G941">
            <v>3.3036108975450104E-2</v>
          </cell>
          <cell r="H941">
            <v>6.6378366463049038E-2</v>
          </cell>
          <cell r="I941">
            <v>4.007498405025281E-2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17.488038546219755</v>
          </cell>
          <cell r="E942">
            <v>20.218237131615066</v>
          </cell>
          <cell r="F942">
            <v>18.253680372369441</v>
          </cell>
          <cell r="G942">
            <v>18.299551518272022</v>
          </cell>
          <cell r="H942">
            <v>15.271695100603953</v>
          </cell>
          <cell r="I942">
            <v>7.2668728089249708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1.351474089011484E-2</v>
          </cell>
          <cell r="E943">
            <v>3.3288774287586046E-4</v>
          </cell>
          <cell r="F943">
            <v>7.5195333803215483E-2</v>
          </cell>
          <cell r="G943">
            <v>4.0558751458182912E-2</v>
          </cell>
          <cell r="H943">
            <v>0.12172871967429442</v>
          </cell>
          <cell r="I943">
            <v>7.6591452023662368E-2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0.117548027459077</v>
          </cell>
          <cell r="E944">
            <v>7.1722809630300879E-2</v>
          </cell>
          <cell r="F944">
            <v>7.4473536271670332E-2</v>
          </cell>
          <cell r="G944">
            <v>2.9973530765097154E-2</v>
          </cell>
          <cell r="H944">
            <v>8.3917620504033921E-3</v>
          </cell>
          <cell r="I944">
            <v>5.4555527246951416E-4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21.578556053004466</v>
          </cell>
          <cell r="E945">
            <v>19.945080457783156</v>
          </cell>
          <cell r="F945">
            <v>20.66304645505793</v>
          </cell>
          <cell r="G945">
            <v>18.97661251294441</v>
          </cell>
          <cell r="H945">
            <v>8.7833053475040241</v>
          </cell>
          <cell r="I945">
            <v>5.2348996274922545E-2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1.6511118391601347</v>
          </cell>
          <cell r="E946">
            <v>4.031444636718799</v>
          </cell>
          <cell r="F946">
            <v>4.330028555198342</v>
          </cell>
          <cell r="G946">
            <v>6.5333653921770223</v>
          </cell>
          <cell r="H946">
            <v>16.440059320991011</v>
          </cell>
          <cell r="I946">
            <v>21.431195130857482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4.3292500334252946</v>
          </cell>
          <cell r="E947">
            <v>4.382094838398924</v>
          </cell>
          <cell r="F947">
            <v>4.1685946461147294</v>
          </cell>
          <cell r="G947">
            <v>3.7408784573212381</v>
          </cell>
          <cell r="H947">
            <v>3.1741263981951229</v>
          </cell>
          <cell r="I947">
            <v>1.3127197536275066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1.7741702955977903</v>
          </cell>
          <cell r="E948">
            <v>3.5029151150283462</v>
          </cell>
          <cell r="F948">
            <v>3.4599468137950331</v>
          </cell>
          <cell r="G948">
            <v>3.2607841246191294</v>
          </cell>
          <cell r="H948">
            <v>2.491286993147507</v>
          </cell>
          <cell r="I948">
            <v>1.9547160352791921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4.2226385433864415</v>
          </cell>
          <cell r="E949">
            <v>3.5044565166142911</v>
          </cell>
          <cell r="F949">
            <v>4.1816352036750306</v>
          </cell>
          <cell r="G949">
            <v>2.1490472942769401</v>
          </cell>
          <cell r="H949">
            <v>0.6842773868258949</v>
          </cell>
          <cell r="I949">
            <v>0.21135500571042731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9.0849973480879882</v>
          </cell>
          <cell r="E950">
            <v>10.275003595551212</v>
          </cell>
          <cell r="F950">
            <v>10.226278502170828</v>
          </cell>
          <cell r="G950">
            <v>10.269054911878593</v>
          </cell>
          <cell r="H950">
            <v>11.752261183044716</v>
          </cell>
          <cell r="I950">
            <v>21.947889247516841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1.6484125561732496E-2</v>
          </cell>
          <cell r="E951">
            <v>6.3091100225993622E-4</v>
          </cell>
          <cell r="F951">
            <v>3.6412158839984096E-2</v>
          </cell>
          <cell r="G951">
            <v>1.3040496023233976E-2</v>
          </cell>
          <cell r="H951">
            <v>1.2798245011449516E-2</v>
          </cell>
          <cell r="I951">
            <v>1.9316761541993143E-2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1.316295610962448E-2</v>
          </cell>
          <cell r="E952">
            <v>4.6423197500294314E-4</v>
          </cell>
          <cell r="F952">
            <v>8.547147016808955E-3</v>
          </cell>
          <cell r="G952">
            <v>1.0838229274426741E-2</v>
          </cell>
          <cell r="H952">
            <v>1.1526259391581166E-2</v>
          </cell>
          <cell r="I952">
            <v>4.2612611862291368E-3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5.3308261962029535E-2</v>
          </cell>
          <cell r="E953">
            <v>3.3194792661287414E-2</v>
          </cell>
          <cell r="F953">
            <v>0.47957152856261798</v>
          </cell>
          <cell r="G953">
            <v>0.54371388941282739</v>
          </cell>
          <cell r="H953">
            <v>1.0729650909546387</v>
          </cell>
          <cell r="I953">
            <v>1.0712562269617434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4.0375017998705329E-5</v>
          </cell>
          <cell r="F954">
            <v>1.9420858356764811E-4</v>
          </cell>
          <cell r="G954">
            <v>3.8213078560411849E-4</v>
          </cell>
          <cell r="H954">
            <v>1.581284282462187E-3</v>
          </cell>
          <cell r="I954">
            <v>1.0381741896258476E-3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6.6471218071654029E-2</v>
          </cell>
          <cell r="E955">
            <v>3.3699399654289058E-2</v>
          </cell>
          <cell r="F955">
            <v>0.48831288416299401</v>
          </cell>
          <cell r="G955">
            <v>0.55493424947285763</v>
          </cell>
          <cell r="H955">
            <v>1.0860726346286809</v>
          </cell>
          <cell r="I955">
            <v>1.0765556623376002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4.626191473954535E-2</v>
          </cell>
          <cell r="E956">
            <v>3.2270554382429081E-2</v>
          </cell>
          <cell r="F956">
            <v>0.4599948294507093</v>
          </cell>
          <cell r="G956">
            <v>0.52796393057357549</v>
          </cell>
          <cell r="H956">
            <v>1.0224336963877212</v>
          </cell>
          <cell r="I956">
            <v>1.0580539417947277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4.6729206807621583E-2</v>
          </cell>
          <cell r="E957">
            <v>3.2596519578211192E-2</v>
          </cell>
          <cell r="F957">
            <v>0.46464124186940375</v>
          </cell>
          <cell r="G957">
            <v>0.53329689956926885</v>
          </cell>
          <cell r="H957">
            <v>1.0327613094825461</v>
          </cell>
          <cell r="I957">
            <v>1.0687413553482101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4.626191473954535E-2</v>
          </cell>
          <cell r="E958">
            <v>3.2270554382429081E-2</v>
          </cell>
          <cell r="F958">
            <v>0.4599948294507093</v>
          </cell>
          <cell r="G958">
            <v>0.52796393057357549</v>
          </cell>
          <cell r="H958">
            <v>1.0224336963877212</v>
          </cell>
          <cell r="I958">
            <v>1.0580539417947277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3.6838819040067898E-6</v>
          </cell>
          <cell r="E959">
            <v>2.5667646162645598E-3</v>
          </cell>
          <cell r="F959">
            <v>3.5480744956460003E-2</v>
          </cell>
          <cell r="G959">
            <v>2.8697008306273999E-2</v>
          </cell>
          <cell r="H959">
            <v>5.3931136111276701E-2</v>
          </cell>
          <cell r="I959">
            <v>5.9699056905907599E-2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6.8018848804527361E-3</v>
          </cell>
          <cell r="E960">
            <v>3.8192437201063391E-3</v>
          </cell>
          <cell r="F960">
            <v>3.804057640112201E-2</v>
          </cell>
          <cell r="G960">
            <v>4.2366544631777137E-2</v>
          </cell>
          <cell r="H960">
            <v>8.343362107487419E-2</v>
          </cell>
          <cell r="I960">
            <v>8.1339811780073004E-2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1.1239894829700858</v>
          </cell>
          <cell r="E961">
            <v>1.5049482956777751</v>
          </cell>
          <cell r="F961">
            <v>1.7732065274028632</v>
          </cell>
          <cell r="G961">
            <v>1.8731883348121792</v>
          </cell>
          <cell r="H961">
            <v>2.7567583115482015</v>
          </cell>
          <cell r="I961">
            <v>4.9716014296726545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1.0109496057645753</v>
          </cell>
          <cell r="E962">
            <v>1.8857686166987364</v>
          </cell>
          <cell r="F962">
            <v>2.4522749529965564</v>
          </cell>
          <cell r="G962">
            <v>3.54857682554869</v>
          </cell>
          <cell r="H962">
            <v>4.5303594443106947</v>
          </cell>
          <cell r="I962">
            <v>4.8224546773595689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3.3906665669145455</v>
          </cell>
          <cell r="F963">
            <v>4.2254814803994201</v>
          </cell>
          <cell r="G963">
            <v>5.4217651603608692</v>
          </cell>
          <cell r="H963">
            <v>7.2871177558588922</v>
          </cell>
          <cell r="I963">
            <v>9.7940561070322207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4.0296423652651762E-4</v>
          </cell>
          <cell r="H964">
            <v>0.40529814044503187</v>
          </cell>
          <cell r="I964">
            <v>4.4945830975510193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4.07034582350018E-4</v>
          </cell>
          <cell r="H965">
            <v>0.40939206105558801</v>
          </cell>
          <cell r="I965">
            <v>4.5399829268192127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1.4739534793969001E-3</v>
          </cell>
          <cell r="H966">
            <v>5.0258750854907403E-3</v>
          </cell>
          <cell r="I966">
            <v>0.54816692051343596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1.4739534793969001E-3</v>
          </cell>
          <cell r="H967">
            <v>5.6651917606102102E-2</v>
          </cell>
          <cell r="I967">
            <v>0.60481883811953796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1.8458655875111822</v>
          </cell>
          <cell r="E968">
            <v>8.493701042852542E-3</v>
          </cell>
          <cell r="F968">
            <v>1.7744182715293225E-2</v>
          </cell>
          <cell r="G968">
            <v>1.2276141091842481E-2</v>
          </cell>
          <cell r="H968">
            <v>1.978620179502022E-2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210.21504934495999</v>
          </cell>
          <cell r="E969">
            <v>0.96313228819622299</v>
          </cell>
          <cell r="F969">
            <v>1.9991616922945801</v>
          </cell>
          <cell r="G969">
            <v>1.36845872467879</v>
          </cell>
          <cell r="H969">
            <v>2.1598972719710199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2.7300655759085686</v>
          </cell>
          <cell r="E970">
            <v>1.2508211535015882E-2</v>
          </cell>
          <cell r="F970">
            <v>2.5963138860968581E-2</v>
          </cell>
          <cell r="G970">
            <v>1.7772191229594621E-2</v>
          </cell>
          <cell r="H970">
            <v>2.8050613921701512E-2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1.06679800678316E-2</v>
          </cell>
          <cell r="E971">
            <v>3.1159040768290598E-4</v>
          </cell>
          <cell r="F971">
            <v>1.11263245648668E-3</v>
          </cell>
          <cell r="G971">
            <v>4.2780942324302903E-4</v>
          </cell>
          <cell r="H971">
            <v>1.69190098321576E-3</v>
          </cell>
          <cell r="I971">
            <v>9.3355981447952106E-8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0.1113849800678316</v>
          </cell>
          <cell r="E972">
            <v>8.0189285649549802E-4</v>
          </cell>
          <cell r="F972">
            <v>1.6727758041431007E-3</v>
          </cell>
          <cell r="G972">
            <v>1.1594137000351945E-3</v>
          </cell>
          <cell r="H972">
            <v>1.8631987374536068E-3</v>
          </cell>
          <cell r="I972">
            <v>1.4190083430986808E-7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1.422124332568107</v>
          </cell>
          <cell r="G973">
            <v>2.0799337673588663</v>
          </cell>
          <cell r="H973">
            <v>2.1435362124335646</v>
          </cell>
          <cell r="I973">
            <v>2.7988490848689866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1.4221879658080336</v>
          </cell>
          <cell r="G974">
            <v>2.0800279096756027</v>
          </cell>
          <cell r="H974">
            <v>2.1436437154571855</v>
          </cell>
          <cell r="I974">
            <v>2.7989704497166814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6.3077133117930201E-2</v>
          </cell>
          <cell r="E975">
            <v>1.0342315911238799E-3</v>
          </cell>
          <cell r="F975">
            <v>8.5817161649393695E-2</v>
          </cell>
          <cell r="G975">
            <v>7.8578952740276098E-2</v>
          </cell>
          <cell r="H975">
            <v>0.15007687812456899</v>
          </cell>
          <cell r="I975">
            <v>0.17844780522742901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6.3078372647333292E-2</v>
          </cell>
          <cell r="E976">
            <v>5.816387088177432E-2</v>
          </cell>
          <cell r="F976">
            <v>0.14354803672485336</v>
          </cell>
          <cell r="G976">
            <v>0.22114230947601557</v>
          </cell>
          <cell r="H976">
            <v>0.26136225107167693</v>
          </cell>
          <cell r="I976">
            <v>0.30481798368110175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D977">
            <v>2.1969100190191463E-5</v>
          </cell>
          <cell r="E977">
            <v>2.8164934516312113E-5</v>
          </cell>
          <cell r="F977">
            <v>5.53030066741124E-2</v>
          </cell>
          <cell r="G977">
            <v>2.1116448262201125E-2</v>
          </cell>
          <cell r="H977">
            <v>6.0249047666694214E-2</v>
          </cell>
          <cell r="I977">
            <v>5.5719176177568754E-2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D978">
            <v>3.318601191419768E-5</v>
          </cell>
          <cell r="E978">
            <v>3.8808097431583741E-5</v>
          </cell>
          <cell r="F978">
            <v>7.137702703382609E-2</v>
          </cell>
          <cell r="G978">
            <v>2.6419552747350323E-2</v>
          </cell>
          <cell r="H978">
            <v>7.0905863620980975E-2</v>
          </cell>
          <cell r="I978">
            <v>6.1941999983834518E-2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7.4496366593384503E-2</v>
          </cell>
          <cell r="E979">
            <v>5.5552450411616705E-4</v>
          </cell>
          <cell r="F979">
            <v>2.1989447119956401E-2</v>
          </cell>
          <cell r="G979">
            <v>1.36142876780615E-2</v>
          </cell>
          <cell r="H979">
            <v>2.7168009485657198E-2</v>
          </cell>
          <cell r="I979">
            <v>4.6485492605872702E-2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7.4496366593384503E-2</v>
          </cell>
          <cell r="E980">
            <v>1.9079413542690001E-2</v>
          </cell>
          <cell r="F980">
            <v>4.07533411263412E-2</v>
          </cell>
          <cell r="G980">
            <v>5.37984310768077E-2</v>
          </cell>
          <cell r="H980">
            <v>5.5034477051815009E-2</v>
          </cell>
          <cell r="I980">
            <v>7.1893530319308299E-2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D981">
            <v>1.5727459242947168E-5</v>
          </cell>
          <cell r="E981">
            <v>1.4207801245132591E-5</v>
          </cell>
          <cell r="F981">
            <v>2.4901691065016479E-6</v>
          </cell>
          <cell r="G981">
            <v>2.6478482556672015E-2</v>
          </cell>
          <cell r="H981">
            <v>3.4479552736838753E-2</v>
          </cell>
          <cell r="I981">
            <v>1.5334937632106723E-2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D982">
            <v>1.9296656010623739E-5</v>
          </cell>
          <cell r="E982">
            <v>2.5639310942087169E-5</v>
          </cell>
          <cell r="F982">
            <v>3.5938225519922453E-5</v>
          </cell>
          <cell r="G982">
            <v>5.3942370455678616E-3</v>
          </cell>
          <cell r="H982">
            <v>1.0842670312067156E-2</v>
          </cell>
          <cell r="I982">
            <v>1.9326390308551042E-4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E983">
            <v>2.1165145547894773E-5</v>
          </cell>
          <cell r="F983">
            <v>2.0991441892846546E-5</v>
          </cell>
          <cell r="G983">
            <v>6.351269222855773E-5</v>
          </cell>
          <cell r="H983">
            <v>1.0342061028942853E-4</v>
          </cell>
          <cell r="I983">
            <v>7.2204568035238585E-5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D984">
            <v>3.5024115253570924E-5</v>
          </cell>
          <cell r="E984">
            <v>6.1012257735114553E-5</v>
          </cell>
          <cell r="F984">
            <v>5.9419836519270677E-5</v>
          </cell>
          <cell r="G984">
            <v>3.1936232294468438E-2</v>
          </cell>
          <cell r="H984">
            <v>4.5425643659195367E-2</v>
          </cell>
          <cell r="I984">
            <v>1.5600406103227469E-2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4.0478635353982719</v>
          </cell>
          <cell r="E985">
            <v>4.5975112553294775</v>
          </cell>
          <cell r="F985">
            <v>5.7566351141376586</v>
          </cell>
          <cell r="G985">
            <v>6.0439731947361128</v>
          </cell>
          <cell r="H985">
            <v>8.1904435419169186</v>
          </cell>
          <cell r="I985">
            <v>14.342551480632302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4.0478635353982719</v>
          </cell>
          <cell r="E986">
            <v>4.5975112553294775</v>
          </cell>
          <cell r="F986">
            <v>5.7566351141376586</v>
          </cell>
          <cell r="G986">
            <v>6.0439731947361128</v>
          </cell>
          <cell r="H986">
            <v>8.1904435419169186</v>
          </cell>
          <cell r="I986">
            <v>14.342551480632302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7.1183322585201339E-2</v>
          </cell>
          <cell r="E988">
            <v>9.0439657543617768E-4</v>
          </cell>
          <cell r="F988">
            <v>3.8157787830750585E-2</v>
          </cell>
          <cell r="G988">
            <v>1.4236313192527703E-2</v>
          </cell>
          <cell r="H988">
            <v>5.0087549000642009E-2</v>
          </cell>
          <cell r="I988">
            <v>4.4257043362562226E-2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1.3735329228339137</v>
          </cell>
          <cell r="E989">
            <v>1.60692183547818</v>
          </cell>
          <cell r="F989">
            <v>1.5824528325089051</v>
          </cell>
          <cell r="G989">
            <v>1.5987744721944424</v>
          </cell>
          <cell r="H989">
            <v>1.6097670202301828</v>
          </cell>
          <cell r="I989">
            <v>1.6034030278268345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1.8438524087054491E-4</v>
          </cell>
          <cell r="F990">
            <v>7.4527092842269854E-2</v>
          </cell>
          <cell r="G990">
            <v>4.7191270076867249E-2</v>
          </cell>
          <cell r="H990">
            <v>0.1155158435769654</v>
          </cell>
          <cell r="I990">
            <v>0.12723189112993566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4.0877472332861905E-5</v>
          </cell>
          <cell r="G991">
            <v>5.7254722546769561E-2</v>
          </cell>
          <cell r="H991">
            <v>0.14180320764059051</v>
          </cell>
          <cell r="I991">
            <v>8.3640420628940879E-2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0.44377250445701755</v>
          </cell>
          <cell r="E992">
            <v>0.47119704570445553</v>
          </cell>
          <cell r="F992">
            <v>0.46660589274885472</v>
          </cell>
          <cell r="G992">
            <v>0.47078396087744689</v>
          </cell>
          <cell r="H992">
            <v>1.368155496986813</v>
          </cell>
          <cell r="I992">
            <v>1.3140451658323249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1.9853850043789598</v>
          </cell>
          <cell r="E993">
            <v>3.7878112735281517</v>
          </cell>
          <cell r="F993">
            <v>3.5416864675402926</v>
          </cell>
          <cell r="G993">
            <v>4.074479175796446</v>
          </cell>
          <cell r="H993">
            <v>3.5462566589827804</v>
          </cell>
          <cell r="I993">
            <v>3.1827604185950062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18.874765777557425</v>
          </cell>
          <cell r="E994">
            <v>18.84051032347298</v>
          </cell>
          <cell r="F994">
            <v>18.884797275506219</v>
          </cell>
          <cell r="G994">
            <v>18.717853550209803</v>
          </cell>
          <cell r="H994">
            <v>15.97211799291177</v>
          </cell>
          <cell r="I994">
            <v>9.1046340485169033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4.5465913957299318</v>
          </cell>
          <cell r="E995">
            <v>3.6640356187774543</v>
          </cell>
          <cell r="F995">
            <v>4.2584027984561823</v>
          </cell>
          <cell r="G995">
            <v>2.6183122125395051</v>
          </cell>
          <cell r="H995">
            <v>0.97218760123661807</v>
          </cell>
          <cell r="I995">
            <v>0.35990816570343293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9.7930913975163953</v>
          </cell>
          <cell r="E996">
            <v>11.65426526631714</v>
          </cell>
          <cell r="F996">
            <v>11.60459838488012</v>
          </cell>
          <cell r="G996">
            <v>11.636718533208656</v>
          </cell>
          <cell r="H996">
            <v>13.568645097511892</v>
          </cell>
          <cell r="I996">
            <v>30.119699188925384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23.295558056480079</v>
          </cell>
          <cell r="E997">
            <v>18.536163033095352</v>
          </cell>
          <cell r="F997">
            <v>18.655138176857456</v>
          </cell>
          <cell r="G997">
            <v>18.670061765105817</v>
          </cell>
          <cell r="H997">
            <v>12.753240862194238</v>
          </cell>
          <cell r="I997">
            <v>8.0752717384515546E-2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1.8037828029359435</v>
          </cell>
          <cell r="E998">
            <v>4.491569066605086</v>
          </cell>
          <cell r="F998">
            <v>4.4973312654025772</v>
          </cell>
          <cell r="G998">
            <v>4.5660921428671184</v>
          </cell>
          <cell r="H998">
            <v>11.167730919155426</v>
          </cell>
          <cell r="I998">
            <v>14.785994307833617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4.6644889432031018</v>
          </cell>
          <cell r="E999">
            <v>3.7471716437134632</v>
          </cell>
          <cell r="F999">
            <v>2.8406558181460708</v>
          </cell>
          <cell r="G999">
            <v>2.7687497318867234</v>
          </cell>
          <cell r="H999">
            <v>2.1936718306231295</v>
          </cell>
          <cell r="I999">
            <v>0.88248461357839314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0.1352598178514223</v>
          </cell>
          <cell r="E1000">
            <v>3.2268938151232794E-2</v>
          </cell>
          <cell r="F1000">
            <v>0.45005137285337582</v>
          </cell>
          <cell r="G1000">
            <v>0.51955140842004066</v>
          </cell>
          <cell r="H1000">
            <v>1.038439130255995</v>
          </cell>
          <cell r="I1000">
            <v>1.0697087507648873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0.21119221742677291</v>
          </cell>
          <cell r="H1001">
            <v>7.6235870844188094</v>
          </cell>
          <cell r="I1001">
            <v>12.642956803262846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0.2623494950506336</v>
          </cell>
          <cell r="H1002">
            <v>9.4289890996395247</v>
          </cell>
          <cell r="I1002">
            <v>15.569193415532208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1.78748697675329E-2</v>
          </cell>
          <cell r="H1003">
            <v>6.9096611869784901E-3</v>
          </cell>
          <cell r="I1003">
            <v>0.92372818306298798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1.78748697675329E-2</v>
          </cell>
          <cell r="H1004">
            <v>0.64410789553096248</v>
          </cell>
          <cell r="I1004">
            <v>1.1930470357208791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E1005">
            <v>3.0598626717240843E-7</v>
          </cell>
          <cell r="F1005">
            <v>5.3016058739231153E-3</v>
          </cell>
          <cell r="G1005">
            <v>4.8413792066921944E-3</v>
          </cell>
          <cell r="H1005">
            <v>1.6358775321597811E-3</v>
          </cell>
          <cell r="I1005">
            <v>7.4454879603197508E-4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2.2130221402426208E-6</v>
          </cell>
          <cell r="F1006">
            <v>5.3040773680059147E-3</v>
          </cell>
          <cell r="G1006">
            <v>4.8438427107163748E-3</v>
          </cell>
          <cell r="H1006">
            <v>1.6380522073345667E-3</v>
          </cell>
          <cell r="I1006">
            <v>7.4671228005953954E-4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8.0154576499830805E-4</v>
          </cell>
          <cell r="E1007">
            <v>6.7839980111823002E-4</v>
          </cell>
          <cell r="F1007">
            <v>6.1876777066764102E-4</v>
          </cell>
          <cell r="G1007">
            <v>4.2424767260066298E-4</v>
          </cell>
          <cell r="H1007">
            <v>3.5533945172575899E-4</v>
          </cell>
          <cell r="I1007">
            <v>1.6198053935797499E-4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8.0154576499830805E-4</v>
          </cell>
          <cell r="E1008">
            <v>1.167819417302478E-3</v>
          </cell>
          <cell r="F1008">
            <v>1.4162721714718039E-3</v>
          </cell>
          <cell r="G1008">
            <v>1.3950896390845799E-3</v>
          </cell>
          <cell r="H1008">
            <v>7.4286456834048804E-4</v>
          </cell>
          <cell r="I1008">
            <v>3.1254065689896804E-4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9.2754122160555603</v>
          </cell>
          <cell r="E1009">
            <v>9.2735180605510195</v>
          </cell>
          <cell r="F1009">
            <v>4.6440158403956104</v>
          </cell>
          <cell r="G1009">
            <v>2.25827606497218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7.2042036629557812E-2</v>
          </cell>
          <cell r="E1010">
            <v>7.2027324742143919E-2</v>
          </cell>
          <cell r="F1010">
            <v>3.6070025944820269E-2</v>
          </cell>
          <cell r="G1010">
            <v>1.7540008271628549E-2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0.10005838420771912</v>
          </cell>
          <cell r="E1011">
            <v>0.10003795103075548</v>
          </cell>
          <cell r="F1011">
            <v>5.0097258256694754E-2</v>
          </cell>
          <cell r="G1011">
            <v>2.4361122599484104E-2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6.9909320179970778E-3</v>
          </cell>
          <cell r="F1012">
            <v>5.27815687983738E-3</v>
          </cell>
          <cell r="G1012">
            <v>2.7170562711194401E-3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2120.4912216462099</v>
          </cell>
          <cell r="E1013">
            <v>1818.8194521477401</v>
          </cell>
          <cell r="F1013">
            <v>1803.6828231489801</v>
          </cell>
          <cell r="G1013">
            <v>1232.6714521029901</v>
          </cell>
          <cell r="H1013">
            <v>630.51916036169905</v>
          </cell>
          <cell r="I1013">
            <v>153.29210119207801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37.796185531514254</v>
          </cell>
          <cell r="E1014">
            <v>32.149392210768902</v>
          </cell>
          <cell r="F1014">
            <v>34.763512829719858</v>
          </cell>
          <cell r="G1014">
            <v>24.714367423644006</v>
          </cell>
          <cell r="H1014">
            <v>15.552000998774393</v>
          </cell>
          <cell r="I1014">
            <v>7.0701427333691731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37.597362085925653</v>
          </cell>
          <cell r="E1015">
            <v>32.248571846591126</v>
          </cell>
          <cell r="F1015">
            <v>31.980191899804609</v>
          </cell>
          <cell r="G1015">
            <v>21.855876810336607</v>
          </cell>
          <cell r="H1015">
            <v>11.179417736909556</v>
          </cell>
          <cell r="I1015">
            <v>2.7179450565971308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0.31956788024166133</v>
          </cell>
          <cell r="E1016">
            <v>3.5144308619001943E-3</v>
          </cell>
          <cell r="F1016">
            <v>2.8855852428741695</v>
          </cell>
          <cell r="G1016">
            <v>2.88937000540245</v>
          </cell>
          <cell r="H1016">
            <v>4.3279876074226582</v>
          </cell>
          <cell r="I1016">
            <v>4.3280399396673728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8.7918860767388397E-3</v>
          </cell>
          <cell r="G1017">
            <v>4.8162161522042529E-2</v>
          </cell>
          <cell r="H1017">
            <v>9.4330745276987454E-2</v>
          </cell>
          <cell r="I1017">
            <v>4.6903137178511731E-2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2.4156319287964599E-4</v>
          </cell>
          <cell r="E1018">
            <v>4.2940078141758498E-5</v>
          </cell>
          <cell r="F1018">
            <v>7.0807154200984299E-5</v>
          </cell>
          <cell r="G1018">
            <v>8.7964358451409695E-5</v>
          </cell>
          <cell r="H1018">
            <v>2.7029105570473599E-4</v>
          </cell>
          <cell r="I1018">
            <v>9.8810706917931202E-4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1.9847249334589796</v>
          </cell>
          <cell r="E1019">
            <v>1.9847678735371215</v>
          </cell>
          <cell r="F1019">
            <v>1.9848386806913223</v>
          </cell>
          <cell r="G1019">
            <v>1.9849266450497738</v>
          </cell>
          <cell r="H1019">
            <v>1.9853705241640736</v>
          </cell>
          <cell r="I1019">
            <v>1.0973346984130727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0.76658019337574601</v>
          </cell>
          <cell r="G1020">
            <v>1.05589868293019</v>
          </cell>
          <cell r="H1020">
            <v>1.2720445294208</v>
          </cell>
          <cell r="I1020">
            <v>1.7947218942074401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2.718369480055835E-2</v>
          </cell>
          <cell r="G1021">
            <v>3.8940944335014188E-2</v>
          </cell>
          <cell r="H1021">
            <v>5.0069837860180468E-2</v>
          </cell>
          <cell r="I1021">
            <v>7.4461865823500145E-2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2.718369480055835E-2</v>
          </cell>
          <cell r="G1022">
            <v>3.8940944335014188E-2</v>
          </cell>
          <cell r="H1022">
            <v>5.0069837860180468E-2</v>
          </cell>
          <cell r="I1022">
            <v>7.4461865823500145E-2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1.3591847400279175E-2</v>
          </cell>
          <cell r="G1023">
            <v>1.8721607853372197E-2</v>
          </cell>
          <cell r="H1023">
            <v>2.2553981018099297E-2</v>
          </cell>
          <cell r="I1023">
            <v>3.1821310180982942E-2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1.26589372782381E-5</v>
          </cell>
          <cell r="E1024">
            <v>5.83891224442065E-5</v>
          </cell>
          <cell r="F1024">
            <v>3.0185791640006199E-3</v>
          </cell>
          <cell r="G1024">
            <v>4.2850361358351901E-4</v>
          </cell>
          <cell r="H1024">
            <v>5.3406512288050505E-4</v>
          </cell>
          <cell r="I1024">
            <v>4.1016860290736101E-3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1.26589372782381E-5</v>
          </cell>
          <cell r="E1025">
            <v>7.0046821981154352E-5</v>
          </cell>
          <cell r="F1025">
            <v>3.0819172729176438E-3</v>
          </cell>
          <cell r="G1025">
            <v>3.5046753399779499E-3</v>
          </cell>
          <cell r="H1025">
            <v>4.6767819816078632E-3</v>
          </cell>
          <cell r="I1025">
            <v>5.8919921328713844E-3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2.0856822636515604</v>
          </cell>
          <cell r="E1026">
            <v>2.4001399746047474</v>
          </cell>
          <cell r="F1026">
            <v>2.3596502190845783</v>
          </cell>
          <cell r="G1026">
            <v>2.4682672302360915</v>
          </cell>
          <cell r="H1026">
            <v>2.5307208831967198</v>
          </cell>
          <cell r="I1026">
            <v>2.4052581642663537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2.0856822636515604</v>
          </cell>
          <cell r="E1027">
            <v>2.4001399746047474</v>
          </cell>
          <cell r="F1027">
            <v>2.3596502190845783</v>
          </cell>
          <cell r="G1027">
            <v>2.4682672302360915</v>
          </cell>
          <cell r="H1027">
            <v>2.5307208831967198</v>
          </cell>
          <cell r="I1027">
            <v>2.4052581642663537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5.9161866241405538E-3</v>
          </cell>
          <cell r="G1028">
            <v>6.0387336641770225E-3</v>
          </cell>
          <cell r="H1028">
            <v>6.932320299414269E-3</v>
          </cell>
          <cell r="I1028">
            <v>7.1397990897994401E-3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5.9161866241405538E-3</v>
          </cell>
          <cell r="G1029">
            <v>6.0387336641770225E-3</v>
          </cell>
          <cell r="H1029">
            <v>6.932320299414269E-3</v>
          </cell>
          <cell r="I1029">
            <v>7.1397990897994401E-3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3.3216787315111102E-6</v>
          </cell>
          <cell r="F1030">
            <v>5.5978235893393204E-4</v>
          </cell>
          <cell r="G1030">
            <v>3.97534128141142E-6</v>
          </cell>
          <cell r="H1030">
            <v>5.27235965264161E-6</v>
          </cell>
          <cell r="I1030">
            <v>1.9225216533570899E-6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3.3216787315111102E-6</v>
          </cell>
          <cell r="F1031">
            <v>5.6288192481297294E-4</v>
          </cell>
          <cell r="G1031">
            <v>5.6567680729124111E-4</v>
          </cell>
          <cell r="H1031">
            <v>6.8328443244057352E-4</v>
          </cell>
          <cell r="I1031">
            <v>6.848220338073937E-4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1.9951596710130197</v>
          </cell>
          <cell r="G1032">
            <v>2.0047294954503507</v>
          </cell>
          <cell r="H1032">
            <v>3.0928706654768212</v>
          </cell>
          <cell r="I1032">
            <v>3.0885102219978959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1.9951596710130197</v>
          </cell>
          <cell r="G1033">
            <v>2.0047294954503507</v>
          </cell>
          <cell r="H1033">
            <v>3.0928706654768212</v>
          </cell>
          <cell r="I1033">
            <v>3.0885102219978959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1.9951596710130197</v>
          </cell>
          <cell r="G1034">
            <v>2.0047294954503507</v>
          </cell>
          <cell r="H1034">
            <v>3.0928706654768212</v>
          </cell>
          <cell r="I1034">
            <v>3.0885102219978959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1.2260790558798499E-3</v>
          </cell>
          <cell r="G1035">
            <v>1.38981566144494E-3</v>
          </cell>
          <cell r="H1035">
            <v>0.25671127310959102</v>
          </cell>
          <cell r="I1035">
            <v>0.18132415658228501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0.28975496635450176</v>
          </cell>
          <cell r="G1036">
            <v>0.29114478201594668</v>
          </cell>
          <cell r="H1036">
            <v>0.44916376469624902</v>
          </cell>
          <cell r="I1036">
            <v>0.44854113104950299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D1037">
            <v>2.1282977152495499E-7</v>
          </cell>
          <cell r="E1037">
            <v>8.4677525095882901E-7</v>
          </cell>
          <cell r="F1037">
            <v>7.4475625635532596E-7</v>
          </cell>
          <cell r="G1037">
            <v>6.8622301147061196E-7</v>
          </cell>
          <cell r="H1037">
            <v>8.4192228253178198E-7</v>
          </cell>
          <cell r="I1037">
            <v>5.93105313253264E-7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D1038">
            <v>2.1282977152495499E-7</v>
          </cell>
          <cell r="E1038">
            <v>9.0140083627327287E-7</v>
          </cell>
          <cell r="F1038">
            <v>1.275130590097894E-6</v>
          </cell>
          <cell r="G1038">
            <v>1.505363936957704E-6</v>
          </cell>
          <cell r="H1038">
            <v>2.2768342433208397E-6</v>
          </cell>
          <cell r="I1038">
            <v>2.6321109408963197E-6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0.43709426065892343</v>
          </cell>
          <cell r="G1039">
            <v>0.43728347915579474</v>
          </cell>
          <cell r="H1039">
            <v>0.5654269087138023</v>
          </cell>
          <cell r="I1039">
            <v>0.52971186424415362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0.43709426065892343</v>
          </cell>
          <cell r="G1040">
            <v>0.43728347915579474</v>
          </cell>
          <cell r="H1040">
            <v>0.5654269087138023</v>
          </cell>
          <cell r="I1040">
            <v>0.52971186424415362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2.3724711323393501E-4</v>
          </cell>
          <cell r="G1041">
            <v>2.74800057314114E-5</v>
          </cell>
          <cell r="H1041">
            <v>3.7998968839673498E-2</v>
          </cell>
          <cell r="I1041">
            <v>3.0718045003102899E-2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6.3478745401197384E-2</v>
          </cell>
          <cell r="G1042">
            <v>6.350622540692881E-2</v>
          </cell>
          <cell r="H1042">
            <v>8.2113113151584302E-2</v>
          </cell>
          <cell r="I1042">
            <v>7.6929503754310499E-2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0.69615898565890388</v>
          </cell>
          <cell r="G1043">
            <v>0.71091305067994037</v>
          </cell>
          <cell r="H1043">
            <v>5.1165561410123566</v>
          </cell>
          <cell r="I1043">
            <v>5.1166864227176756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0.69615898565890388</v>
          </cell>
          <cell r="G1044">
            <v>0.71091305067994037</v>
          </cell>
          <cell r="H1044">
            <v>5.1165561410123566</v>
          </cell>
          <cell r="I1044">
            <v>5.1166864227176756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1.28203944692382E-3</v>
          </cell>
          <cell r="G1045">
            <v>2.1427175357811401E-3</v>
          </cell>
          <cell r="H1045">
            <v>0.177681730071996</v>
          </cell>
          <cell r="I1045">
            <v>0.37569943187016303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0.1011024462841917</v>
          </cell>
          <cell r="G1046">
            <v>0.1032451638199729</v>
          </cell>
          <cell r="H1046">
            <v>0.74307213303745601</v>
          </cell>
          <cell r="I1046">
            <v>0.74309105371417705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D1047">
            <v>2.5813997640107209E-7</v>
          </cell>
          <cell r="E1047">
            <v>2.6299186629808418E-7</v>
          </cell>
          <cell r="F1047">
            <v>1.5581423348411512</v>
          </cell>
          <cell r="G1047">
            <v>1.4195636192579135</v>
          </cell>
          <cell r="H1047">
            <v>1.5631715014454772</v>
          </cell>
          <cell r="I1047">
            <v>4.4935616494779023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2.1197161681085884E-6</v>
          </cell>
          <cell r="E1048">
            <v>2.1250188150203264E-6</v>
          </cell>
          <cell r="F1048">
            <v>1.5582306378212385</v>
          </cell>
          <cell r="G1048">
            <v>1.4196495849055866</v>
          </cell>
          <cell r="H1048">
            <v>1.563275001873984</v>
          </cell>
          <cell r="I1048">
            <v>4.4937890867901373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0.18497436920087301</v>
          </cell>
          <cell r="E1049">
            <v>1.15722822440807E-2</v>
          </cell>
          <cell r="F1049">
            <v>2.1083332111966001E-3</v>
          </cell>
          <cell r="G1049">
            <v>1.74782505493341E-3</v>
          </cell>
          <cell r="H1049">
            <v>8.6018217459184407E-2</v>
          </cell>
          <cell r="I1049">
            <v>0.38620713611546498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0.18497436920087301</v>
          </cell>
          <cell r="E1050">
            <v>0.19365525905551809</v>
          </cell>
          <cell r="F1050">
            <v>0.19391722139419057</v>
          </cell>
          <cell r="G1050">
            <v>0.19392011897745559</v>
          </cell>
          <cell r="H1050">
            <v>0.22843561318079122</v>
          </cell>
          <cell r="I1050">
            <v>0.50719363005165774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9.8139315418502768</v>
          </cell>
          <cell r="E1051">
            <v>10.335126790016849</v>
          </cell>
          <cell r="F1051">
            <v>10.500513312692757</v>
          </cell>
          <cell r="G1051">
            <v>10.959633333423961</v>
          </cell>
          <cell r="H1051">
            <v>11.066600314492133</v>
          </cell>
          <cell r="I1051">
            <v>11.067361849429927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11.646987699576961</v>
          </cell>
          <cell r="E1052">
            <v>12.259029957175686</v>
          </cell>
          <cell r="F1052">
            <v>12.445306976167277</v>
          </cell>
          <cell r="G1052">
            <v>12.972281389381743</v>
          </cell>
          <cell r="H1052">
            <v>13.064336048200191</v>
          </cell>
          <cell r="I1052">
            <v>13.03085858907826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0.20445123806320001</v>
          </cell>
          <cell r="F1053">
            <v>3.7386529208264102E-3</v>
          </cell>
          <cell r="G1053">
            <v>1.8761045741701701E-2</v>
          </cell>
          <cell r="H1053">
            <v>0.21387586776284601</v>
          </cell>
          <cell r="I1053">
            <v>0.66982986827609503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0.7607648610566099</v>
          </cell>
          <cell r="F1054">
            <v>0.7638803725097425</v>
          </cell>
          <cell r="G1054">
            <v>0.78195226553002106</v>
          </cell>
          <cell r="H1054">
            <v>0.85857961495599788</v>
          </cell>
          <cell r="I1054">
            <v>1.0919997381791955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299.81788835810073</v>
          </cell>
          <cell r="J4">
            <v>828.62106471915649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1.4171734507543923</v>
          </cell>
          <cell r="J5">
            <v>1.4116619662830379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25.007857263938106</v>
          </cell>
          <cell r="J6">
            <v>60.120542325653382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273.39285764340804</v>
          </cell>
          <cell r="J7">
            <v>767.0888604272202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-101.19102533266664</v>
          </cell>
          <cell r="J8">
            <v>-50.210022033096365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803.73490853270175</v>
          </cell>
          <cell r="J9">
            <v>1141.0736880413381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4.4398160018323702</v>
          </cell>
          <cell r="J10">
            <v>201.03637989833311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896.58440430111671</v>
          </cell>
          <cell r="J11">
            <v>1088.8729465012752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303.80045507791795</v>
          </cell>
          <cell r="J12">
            <v>712.69354341488895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13.259136853164723</v>
          </cell>
          <cell r="J13">
            <v>12.054200737079627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0.1856823351085668</v>
          </cell>
          <cell r="J14">
            <v>0.36318030024313841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77.316271315123714</v>
          </cell>
          <cell r="J15">
            <v>1660.9971202754436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16.891618932441652</v>
          </cell>
          <cell r="J16">
            <v>2854.6833870520818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6.2278934866634916</v>
          </cell>
          <cell r="J17">
            <v>1031.875127667329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1.4084422159950483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0.40357573127475471</v>
          </cell>
          <cell r="J19">
            <v>0.5241495082247688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12.260824059910375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7.4186500690877136E-2</v>
          </cell>
          <cell r="J21">
            <v>3.803442349279984E-2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0.23189490178321062</v>
          </cell>
          <cell r="J22">
            <v>2.9094902315695292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0.43088109902834465</v>
          </cell>
          <cell r="J23">
            <v>0.40505251157129485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2121.9304783994316</v>
          </cell>
          <cell r="J24">
            <v>8719.748001935337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-103.0440223822358</v>
          </cell>
          <cell r="J25">
            <v>-52.361736008339676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833.32937343134233</v>
          </cell>
          <cell r="J26">
            <v>1904.7595659226361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833.32937343134233</v>
          </cell>
          <cell r="J27">
            <v>1904.7595659226361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-101.19102533266664</v>
          </cell>
          <cell r="J28">
            <v>-50.210022033096365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1.88029555987555</v>
          </cell>
          <cell r="H29">
            <v>1.87191148838871</v>
          </cell>
          <cell r="I29">
            <v>2.6493039504387998</v>
          </cell>
          <cell r="J29">
            <v>0.95151199864971303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0.56716660943244401</v>
          </cell>
          <cell r="I30">
            <v>1.5203104717518301</v>
          </cell>
          <cell r="J30">
            <v>1.09582778946409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29.7708476239482</v>
          </cell>
          <cell r="F31">
            <v>1.50433689936764</v>
          </cell>
          <cell r="G31">
            <v>14.9738765268868</v>
          </cell>
          <cell r="H31">
            <v>10.9718610823875</v>
          </cell>
          <cell r="I31">
            <v>58.276764527501001</v>
          </cell>
          <cell r="J31">
            <v>60.498939093691099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2.1803285735189299</v>
          </cell>
          <cell r="I32">
            <v>6.6427975189041302</v>
          </cell>
          <cell r="J32">
            <v>4.6998676280528597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1127.9655549946499</v>
          </cell>
          <cell r="F33">
            <v>1118.5892690744299</v>
          </cell>
          <cell r="G33">
            <v>1124.39360815277</v>
          </cell>
          <cell r="H33">
            <v>1112.4444408470999</v>
          </cell>
          <cell r="I33">
            <v>957.25910093234904</v>
          </cell>
          <cell r="J33">
            <v>548.07895650557896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1.5138862940348801</v>
          </cell>
          <cell r="H34">
            <v>1.8160286247694</v>
          </cell>
          <cell r="I34">
            <v>3.7371708320678998</v>
          </cell>
          <cell r="J34">
            <v>1.4737070112682999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1928.71394378318</v>
          </cell>
          <cell r="F35">
            <v>1525.0529218450899</v>
          </cell>
          <cell r="G35">
            <v>1539.3696200284601</v>
          </cell>
          <cell r="H35">
            <v>1537.65774476249</v>
          </cell>
          <cell r="I35">
            <v>1060.6625479688601</v>
          </cell>
          <cell r="J35">
            <v>1.9168196161976001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0.85273393778565798</v>
          </cell>
          <cell r="H36">
            <v>0.89264165704363796</v>
          </cell>
          <cell r="I36">
            <v>2.9210482108231601</v>
          </cell>
          <cell r="J36">
            <v>1.45776824298789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0.58383277459522498</v>
          </cell>
          <cell r="I37">
            <v>1.6374881398962899</v>
          </cell>
          <cell r="J37">
            <v>1.22726787292629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0.65558166860871703</v>
          </cell>
          <cell r="G38">
            <v>23.906478446147698</v>
          </cell>
          <cell r="H38">
            <v>19.285084727749201</v>
          </cell>
          <cell r="I38">
            <v>43.1400732633114</v>
          </cell>
          <cell r="J38">
            <v>47.740264616228501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2.9097597829393602</v>
          </cell>
          <cell r="H39">
            <v>2.8969772899952702</v>
          </cell>
          <cell r="I39">
            <v>4.2142679002524996</v>
          </cell>
          <cell r="J39">
            <v>1.32910844042686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1043.1375163355999</v>
          </cell>
          <cell r="F40">
            <v>1200.3811868826399</v>
          </cell>
          <cell r="G40">
            <v>1087.91269902722</v>
          </cell>
          <cell r="H40">
            <v>1087.89375777397</v>
          </cell>
          <cell r="I40">
            <v>908.960362777868</v>
          </cell>
          <cell r="J40">
            <v>434.722792712233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479.81305669754698</v>
          </cell>
          <cell r="F41">
            <v>398.24734936019598</v>
          </cell>
          <cell r="G41">
            <v>469.44131829678702</v>
          </cell>
          <cell r="H41">
            <v>347.331141828201</v>
          </cell>
          <cell r="I41">
            <v>287.140170744996</v>
          </cell>
          <cell r="J41">
            <v>149.320998250831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726.71665650420402</v>
          </cell>
          <cell r="F42">
            <v>616.27514864553495</v>
          </cell>
          <cell r="G42">
            <v>26.994822326164101</v>
          </cell>
          <cell r="H42">
            <v>3.4880577028266599</v>
          </cell>
          <cell r="I42">
            <v>1.9793918191077799</v>
          </cell>
          <cell r="J42">
            <v>0.61226537735380104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1783.66605305538</v>
          </cell>
          <cell r="F43">
            <v>1640.96370045152</v>
          </cell>
          <cell r="G43">
            <v>1705.98866042142</v>
          </cell>
          <cell r="H43">
            <v>1563.1636902247001</v>
          </cell>
          <cell r="I43">
            <v>725.22993442367203</v>
          </cell>
          <cell r="J43">
            <v>2.6592677344895201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0.54564248088296596</v>
          </cell>
          <cell r="G44">
            <v>11.979318278580999</v>
          </cell>
          <cell r="H44">
            <v>8.4965604697090704</v>
          </cell>
          <cell r="I44">
            <v>10.1249776311774</v>
          </cell>
          <cell r="J44">
            <v>4.8393392489750999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2.0739273081463399</v>
          </cell>
          <cell r="I45">
            <v>6.3901213284164697</v>
          </cell>
          <cell r="J45">
            <v>4.5890057022037896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31.156342891559699</v>
          </cell>
          <cell r="F46">
            <v>3.28757099485028</v>
          </cell>
          <cell r="G46">
            <v>50.6036102186644</v>
          </cell>
          <cell r="H46">
            <v>50.997322764904702</v>
          </cell>
          <cell r="I46">
            <v>98.093147723690706</v>
          </cell>
          <cell r="J46">
            <v>97.680549882814802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9.2754122160555603</v>
          </cell>
          <cell r="F47">
            <v>9.2735180605510195</v>
          </cell>
          <cell r="G47">
            <v>4.6440158403956104</v>
          </cell>
          <cell r="H47">
            <v>2.25827606497218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0.76658019337574601</v>
          </cell>
          <cell r="H48">
            <v>1.05589868293019</v>
          </cell>
          <cell r="I48">
            <v>1.2720445294208</v>
          </cell>
          <cell r="J48">
            <v>1.7947218942074401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7160.21538410212</v>
          </cell>
          <cell r="F49">
            <v>6514.7762263636696</v>
          </cell>
          <cell r="G49">
            <v>6068.1312833315196</v>
          </cell>
          <cell r="H49">
            <v>5757.9266512578397</v>
          </cell>
          <cell r="I49">
            <v>4181.8510246945098</v>
          </cell>
          <cell r="J49">
            <v>1366.6889796185801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1.5639247267576699</v>
          </cell>
          <cell r="H50">
            <v>1.54965651750323</v>
          </cell>
          <cell r="I50">
            <v>7.8161605528339999</v>
          </cell>
          <cell r="J50">
            <v>3.00375936357415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118.867391121541</v>
          </cell>
          <cell r="F51">
            <v>98.3313613515123</v>
          </cell>
          <cell r="G51">
            <v>114.001015244031</v>
          </cell>
          <cell r="H51">
            <v>281.95858080052699</v>
          </cell>
          <cell r="I51">
            <v>266.82922297075498</v>
          </cell>
          <cell r="J51">
            <v>69.033331875272793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1440.9485589057499</v>
          </cell>
          <cell r="F52">
            <v>1508.6899111287901</v>
          </cell>
          <cell r="G52">
            <v>1460.9966610732899</v>
          </cell>
          <cell r="H52">
            <v>1450.07651584666</v>
          </cell>
          <cell r="I52">
            <v>1307.8380345890801</v>
          </cell>
          <cell r="J52">
            <v>807.59062646616701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1.7784773496789099</v>
          </cell>
          <cell r="I53">
            <v>5.7379118461393803</v>
          </cell>
          <cell r="J53">
            <v>2.0972130733248799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2229.9178708714498</v>
          </cell>
          <cell r="F54">
            <v>2007.9887458630501</v>
          </cell>
          <cell r="G54">
            <v>1909.11897491636</v>
          </cell>
          <cell r="H54">
            <v>1337.6512994433599</v>
          </cell>
          <cell r="I54">
            <v>455.13844294489297</v>
          </cell>
          <cell r="J54">
            <v>62.478567715045699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3789.7338208987499</v>
          </cell>
          <cell r="F55">
            <v>3615.0100183433501</v>
          </cell>
          <cell r="G55">
            <v>3485.6805759604399</v>
          </cell>
          <cell r="H55">
            <v>3073.0145299577298</v>
          </cell>
          <cell r="I55">
            <v>2043.3597729037001</v>
          </cell>
          <cell r="J55">
            <v>944.20349849338402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1.7026242209016801E-2</v>
          </cell>
          <cell r="F56">
            <v>1.8104496434541401E-2</v>
          </cell>
          <cell r="G56">
            <v>1.7743023501956199E-2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3.3852209654951091</v>
          </cell>
          <cell r="F57">
            <v>7.9649900248604055</v>
          </cell>
          <cell r="G57">
            <v>13.609352007602297</v>
          </cell>
          <cell r="H57">
            <v>23.421742569333198</v>
          </cell>
          <cell r="I57">
            <v>55.095097736675697</v>
          </cell>
          <cell r="J57">
            <v>113.93660275496566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4.5910496433293098E-2</v>
          </cell>
          <cell r="F58">
            <v>3.0651615318991796</v>
          </cell>
          <cell r="G58">
            <v>2.9367811733683542</v>
          </cell>
          <cell r="H58">
            <v>3.0619903859679001</v>
          </cell>
          <cell r="I58">
            <v>2.0227395369635941</v>
          </cell>
          <cell r="J58">
            <v>1.004837240995649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6.5396131570691098</v>
          </cell>
          <cell r="F59">
            <v>11.855344324412439</v>
          </cell>
          <cell r="G59">
            <v>15.656101042916319</v>
          </cell>
          <cell r="H59">
            <v>16.544282319809948</v>
          </cell>
          <cell r="I59">
            <v>9.8215964744177242</v>
          </cell>
          <cell r="J59">
            <v>4.3116578222411492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6.7876309700126898</v>
          </cell>
          <cell r="F60">
            <v>20.236208183252202</v>
          </cell>
          <cell r="G60">
            <v>137.24324500603529</v>
          </cell>
          <cell r="H60">
            <v>487.54111238734151</v>
          </cell>
          <cell r="I60">
            <v>632.27967685584906</v>
          </cell>
          <cell r="J60">
            <v>327.12237197603525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11.9695273428687</v>
          </cell>
          <cell r="F61">
            <v>25.8562360148854</v>
          </cell>
          <cell r="G61">
            <v>29.640865059906311</v>
          </cell>
          <cell r="H61">
            <v>28.101370277497999</v>
          </cell>
          <cell r="I61">
            <v>11.131428766426247</v>
          </cell>
          <cell r="J61">
            <v>4.9025746228937148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38.209351379834303</v>
          </cell>
          <cell r="G62">
            <v>50.723837842586498</v>
          </cell>
          <cell r="H62">
            <v>195.63752663611689</v>
          </cell>
          <cell r="I62">
            <v>417.4649178629993</v>
          </cell>
          <cell r="J62">
            <v>192.98063543153091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64.651693278128604</v>
          </cell>
          <cell r="F63">
            <v>114.524462846891</v>
          </cell>
          <cell r="G63">
            <v>43.146321860820102</v>
          </cell>
          <cell r="H63">
            <v>20.4122287042095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803.94069339173802</v>
          </cell>
          <cell r="F64">
            <v>545.85150665639003</v>
          </cell>
          <cell r="G64">
            <v>411.05992161953498</v>
          </cell>
          <cell r="H64">
            <v>200.22424760195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0.21185814455808649</v>
          </cell>
          <cell r="F65">
            <v>0.6122850532796722</v>
          </cell>
          <cell r="G65">
            <v>0.73569417500407241</v>
          </cell>
          <cell r="H65">
            <v>0.91804142322189508</v>
          </cell>
          <cell r="I65">
            <v>0.37852641956680061</v>
          </cell>
          <cell r="J65">
            <v>6.7144620370816394E-2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2.8876145024539559</v>
          </cell>
          <cell r="F66">
            <v>3.6364660962058553</v>
          </cell>
          <cell r="G66">
            <v>3.9106665692006746</v>
          </cell>
          <cell r="H66">
            <v>4.1157925334082668</v>
          </cell>
          <cell r="I66">
            <v>0.82915704883948749</v>
          </cell>
          <cell r="J66">
            <v>0.146925760661135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318.74031211885904</v>
          </cell>
          <cell r="F67">
            <v>384.82014209574106</v>
          </cell>
          <cell r="G67">
            <v>446.79765826120149</v>
          </cell>
          <cell r="H67">
            <v>250.03359341780586</v>
          </cell>
          <cell r="I67">
            <v>3.6698299827797283</v>
          </cell>
          <cell r="J67">
            <v>1.747047344789054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0.25736108194948148</v>
          </cell>
          <cell r="F68">
            <v>0.80406599568318671</v>
          </cell>
          <cell r="G68">
            <v>2.3071224260127776</v>
          </cell>
          <cell r="H68">
            <v>5.3488387551806493</v>
          </cell>
          <cell r="I68">
            <v>3.2177674183935236</v>
          </cell>
          <cell r="J68">
            <v>0.474514210883489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2.6055061553711036</v>
          </cell>
          <cell r="F69">
            <v>3.2646437849861658</v>
          </cell>
          <cell r="G69">
            <v>4.806544720923478</v>
          </cell>
          <cell r="H69">
            <v>13.495620012141039</v>
          </cell>
          <cell r="I69">
            <v>7.9093873989285219</v>
          </cell>
          <cell r="J69">
            <v>1.3788641378437501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0.193814700305072</v>
          </cell>
          <cell r="G70">
            <v>1.7098467569844469</v>
          </cell>
          <cell r="H70">
            <v>2.7261464167752019</v>
          </cell>
          <cell r="I70">
            <v>1.539351485476264</v>
          </cell>
          <cell r="J70">
            <v>0.38786276951211496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0.24818454417522701</v>
          </cell>
          <cell r="G71">
            <v>2.133577720125476</v>
          </cell>
          <cell r="H71">
            <v>3.4824710098983918</v>
          </cell>
          <cell r="I71">
            <v>2.2825445493819263</v>
          </cell>
          <cell r="J71">
            <v>0.62698389837997603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0.19041611774891001</v>
          </cell>
          <cell r="G72">
            <v>1.3480541178107059</v>
          </cell>
          <cell r="H72">
            <v>2.1725511419278152</v>
          </cell>
          <cell r="I72">
            <v>1.571717810324025</v>
          </cell>
          <cell r="J72">
            <v>0.47931951742156781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0.26863847310335698</v>
          </cell>
          <cell r="G73">
            <v>2.149922831027582</v>
          </cell>
          <cell r="H73">
            <v>3.5537805386994021</v>
          </cell>
          <cell r="I73">
            <v>2.5194433284816102</v>
          </cell>
          <cell r="J73">
            <v>0.70663281965471492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0.246726492713391</v>
          </cell>
          <cell r="G74">
            <v>1.784103036672658</v>
          </cell>
          <cell r="H74">
            <v>3.0618996356213053</v>
          </cell>
          <cell r="I74">
            <v>2.1220122667342429</v>
          </cell>
          <cell r="J74">
            <v>0.63542620960778995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0.31557039301613099</v>
          </cell>
          <cell r="G75">
            <v>3.341360582493369</v>
          </cell>
          <cell r="H75">
            <v>5.5493387785907826</v>
          </cell>
          <cell r="I75">
            <v>5.0590329622928643</v>
          </cell>
          <cell r="J75">
            <v>1.7790008956316141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0.26594225812622901</v>
          </cell>
          <cell r="G76">
            <v>1.7421420151262141</v>
          </cell>
          <cell r="H76">
            <v>2.8825223433579747</v>
          </cell>
          <cell r="I76">
            <v>2.305197026497007</v>
          </cell>
          <cell r="J76">
            <v>0.71164795064614905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11.0452271002841</v>
          </cell>
          <cell r="G77">
            <v>5.7620218973262407</v>
          </cell>
          <cell r="H77">
            <v>3.239462044687762</v>
          </cell>
          <cell r="I77">
            <v>1.6915397739989002</v>
          </cell>
          <cell r="J77">
            <v>0.71015596105344403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0.24828077446431401</v>
          </cell>
          <cell r="G78">
            <v>1.1845225381791908</v>
          </cell>
          <cell r="H78">
            <v>1.8474543193145041</v>
          </cell>
          <cell r="I78">
            <v>1.5583440786710518</v>
          </cell>
          <cell r="J78">
            <v>0.50656064670091605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0.70352194997998596</v>
          </cell>
          <cell r="G79">
            <v>1.0973411965265512</v>
          </cell>
          <cell r="H79">
            <v>2.7995505299727519</v>
          </cell>
          <cell r="I79">
            <v>2.3832460857916651</v>
          </cell>
          <cell r="J79">
            <v>0.80433662610322298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0.39708013448093998</v>
          </cell>
          <cell r="G80">
            <v>0.62288618522936201</v>
          </cell>
          <cell r="H80">
            <v>2.0573860413373701</v>
          </cell>
          <cell r="I80">
            <v>1.674104333322963</v>
          </cell>
          <cell r="J80">
            <v>0.36894246802588299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4.4421862900960001E-2</v>
          </cell>
          <cell r="G81">
            <v>0.13263774336344231</v>
          </cell>
          <cell r="H81">
            <v>0.176784507664172</v>
          </cell>
          <cell r="I81">
            <v>0.1363539396060495</v>
          </cell>
          <cell r="J81">
            <v>8.51015322806149E-2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1409.4844219541101</v>
          </cell>
          <cell r="F82">
            <v>1167.7346844060301</v>
          </cell>
          <cell r="G82">
            <v>842.24296682897705</v>
          </cell>
          <cell r="H82">
            <v>358.68282591847901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5.1400476288060798E-2</v>
          </cell>
          <cell r="G83">
            <v>0.40680241216493801</v>
          </cell>
          <cell r="H83">
            <v>0.32998229477200702</v>
          </cell>
          <cell r="I83">
            <v>0.47054449382978097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3.0047171607744851</v>
          </cell>
          <cell r="F84">
            <v>5.2965734965889659</v>
          </cell>
          <cell r="G84">
            <v>16.616151893438193</v>
          </cell>
          <cell r="H84">
            <v>34.753541546972876</v>
          </cell>
          <cell r="I84">
            <v>57.078177401971672</v>
          </cell>
          <cell r="J84">
            <v>22.99890175262815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1190.84223074649</v>
          </cell>
          <cell r="G85">
            <v>754.69126679676594</v>
          </cell>
          <cell r="H85">
            <v>628.64335526471302</v>
          </cell>
          <cell r="I85">
            <v>1197.5354058518601</v>
          </cell>
          <cell r="J85">
            <v>1197.96402663508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7.5589856303469203</v>
          </cell>
          <cell r="F86">
            <v>11.992454176923742</v>
          </cell>
          <cell r="G86">
            <v>11.321452701004388</v>
          </cell>
          <cell r="H86">
            <v>8.8649531594213471</v>
          </cell>
          <cell r="I86">
            <v>0.91849604898414194</v>
          </cell>
          <cell r="J86">
            <v>0.48962155383658501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13.71231347852356</v>
          </cell>
          <cell r="F87">
            <v>4.2108048264125202</v>
          </cell>
          <cell r="G87">
            <v>4.8090563681464049</v>
          </cell>
          <cell r="H87">
            <v>4.6460523578872897</v>
          </cell>
          <cell r="I87">
            <v>2.003514182359722</v>
          </cell>
          <cell r="J87">
            <v>0.49092687161626625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4722.3151064365502</v>
          </cell>
          <cell r="F88">
            <v>4318.9188401102301</v>
          </cell>
          <cell r="G88">
            <v>3617.89129600962</v>
          </cell>
          <cell r="H88">
            <v>1102.5870795990099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9.0334921716222905</v>
          </cell>
          <cell r="F89">
            <v>4.531157531257648</v>
          </cell>
          <cell r="G89">
            <v>5.1984702888309409</v>
          </cell>
          <cell r="H89">
            <v>4.878690023322406</v>
          </cell>
          <cell r="I89">
            <v>4.7805155945592324</v>
          </cell>
          <cell r="J89">
            <v>0.72928755027603576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3915.9943924671302</v>
          </cell>
          <cell r="F90">
            <v>3569.7858715258199</v>
          </cell>
          <cell r="G90">
            <v>2521.4290352042199</v>
          </cell>
          <cell r="H90">
            <v>980.65043663487302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137.167298313906</v>
          </cell>
          <cell r="F91">
            <v>105.231238949614</v>
          </cell>
          <cell r="G91">
            <v>72.387507894612597</v>
          </cell>
          <cell r="H91">
            <v>32.417982494183001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1.5652914695903259</v>
          </cell>
          <cell r="F92">
            <v>2.232139034570424</v>
          </cell>
          <cell r="G92">
            <v>3.5204835736576081</v>
          </cell>
          <cell r="H92">
            <v>5.0445377910177527</v>
          </cell>
          <cell r="I92">
            <v>6.6011711985935335</v>
          </cell>
          <cell r="J92">
            <v>6.862853012103356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0.21033609826588101</v>
          </cell>
          <cell r="G93">
            <v>1.394427909355157</v>
          </cell>
          <cell r="H93">
            <v>0.3754544568372985</v>
          </cell>
          <cell r="I93">
            <v>0.86503570022253917</v>
          </cell>
          <cell r="J93">
            <v>0.50527357188001498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0.18218411505470999</v>
          </cell>
          <cell r="G94">
            <v>0.54378385906221993</v>
          </cell>
          <cell r="H94">
            <v>0.70167788987618995</v>
          </cell>
          <cell r="I94">
            <v>1.2440669703045226</v>
          </cell>
          <cell r="J94">
            <v>0.63554588940879997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0.1307627704044943</v>
          </cell>
          <cell r="F95">
            <v>1.311351053049207</v>
          </cell>
          <cell r="G95">
            <v>19.582374718567745</v>
          </cell>
          <cell r="H95">
            <v>30.622020007160291</v>
          </cell>
          <cell r="I95">
            <v>26.246159372129991</v>
          </cell>
          <cell r="J95">
            <v>0.96694421338800407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0.14401299683602101</v>
          </cell>
          <cell r="G96">
            <v>0.508964311863918</v>
          </cell>
          <cell r="H96">
            <v>0.7879143509716291</v>
          </cell>
          <cell r="I96">
            <v>1.2921937314540961</v>
          </cell>
          <cell r="J96">
            <v>0.49932821971468999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7.4590349621773999</v>
          </cell>
          <cell r="F97">
            <v>7.0476972485202261</v>
          </cell>
          <cell r="G97">
            <v>12.141875978790932</v>
          </cell>
          <cell r="H97">
            <v>18.069203795713179</v>
          </cell>
          <cell r="I97">
            <v>3.1653521632941128</v>
          </cell>
          <cell r="J97">
            <v>0.64322680847376801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F98">
            <v>3.6355046276778699E-2</v>
          </cell>
          <cell r="G98">
            <v>0.15132849231903431</v>
          </cell>
          <cell r="H98">
            <v>0.18517351187434161</v>
          </cell>
          <cell r="I98">
            <v>0.14239097817144619</v>
          </cell>
          <cell r="J98">
            <v>9.2043137626157207E-2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46.404804874906517</v>
          </cell>
          <cell r="F99">
            <v>59.852621159054472</v>
          </cell>
          <cell r="G99">
            <v>109.80904217674521</v>
          </cell>
          <cell r="H99">
            <v>182.71585994398242</v>
          </cell>
          <cell r="I99">
            <v>78.615293191189096</v>
          </cell>
          <cell r="J99">
            <v>1.112270532637011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1.198345143511264</v>
          </cell>
          <cell r="F100">
            <v>0.40834827844476379</v>
          </cell>
          <cell r="G100">
            <v>0.68766600144688206</v>
          </cell>
          <cell r="H100">
            <v>0.42483393866741836</v>
          </cell>
          <cell r="I100">
            <v>0.20529354485300721</v>
          </cell>
          <cell r="J100">
            <v>0.1154209033164319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7.3918458333743298E-3</v>
          </cell>
          <cell r="F101">
            <v>8.0374438360955001E-3</v>
          </cell>
          <cell r="G101">
            <v>7.6497180707848604E-3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1.2661833474020301</v>
          </cell>
          <cell r="F102">
            <v>1.26966178477198</v>
          </cell>
          <cell r="G102">
            <v>1.26156216046804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93.577988272394293</v>
          </cell>
          <cell r="F103">
            <v>91.730303469032506</v>
          </cell>
          <cell r="G103">
            <v>68.1851159711983</v>
          </cell>
          <cell r="H103">
            <v>32.380013100171503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34.513469592254658</v>
          </cell>
          <cell r="F105">
            <v>33.496792712851587</v>
          </cell>
          <cell r="G105">
            <v>34.619684238807857</v>
          </cell>
          <cell r="H105">
            <v>31.225578075222653</v>
          </cell>
          <cell r="I105">
            <v>3.3847576443734848</v>
          </cell>
          <cell r="J105">
            <v>0.37714780422072902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31.705901272194673</v>
          </cell>
          <cell r="F106">
            <v>43.081972580887701</v>
          </cell>
          <cell r="G106">
            <v>68.017560168901895</v>
          </cell>
          <cell r="H106">
            <v>106.02397674887257</v>
          </cell>
          <cell r="I106">
            <v>25.053747029334101</v>
          </cell>
          <cell r="J106">
            <v>7.3470142956114097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278.82021086613457</v>
          </cell>
          <cell r="F107">
            <v>391.14921204388008</v>
          </cell>
          <cell r="G107">
            <v>392.19653222552108</v>
          </cell>
          <cell r="H107">
            <v>317.45978675529017</v>
          </cell>
          <cell r="I107">
            <v>4.1436109916028485</v>
          </cell>
          <cell r="J107">
            <v>0.64991424275262799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0.37356450354620091</v>
          </cell>
          <cell r="F108">
            <v>0.61654381981860773</v>
          </cell>
          <cell r="G108">
            <v>1.1397632485761091</v>
          </cell>
          <cell r="H108">
            <v>1.5340085713547329</v>
          </cell>
          <cell r="I108">
            <v>0.93935772082355795</v>
          </cell>
          <cell r="J108">
            <v>0.18716045753332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286.97046909005542</v>
          </cell>
          <cell r="F109">
            <v>423.300502347433</v>
          </cell>
          <cell r="G109">
            <v>425.25822397139746</v>
          </cell>
          <cell r="H109">
            <v>346.92233711258228</v>
          </cell>
          <cell r="I109">
            <v>4.1819417964782142</v>
          </cell>
          <cell r="J109">
            <v>0.67756053451755605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70.695452944136747</v>
          </cell>
          <cell r="F110">
            <v>79.833162621957399</v>
          </cell>
          <cell r="G110">
            <v>68.185686818451188</v>
          </cell>
          <cell r="H110">
            <v>56.717367938100992</v>
          </cell>
          <cell r="I110">
            <v>1.4447939462530077</v>
          </cell>
          <cell r="J110">
            <v>0.29689581088077699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265.3271865767199</v>
          </cell>
          <cell r="F111">
            <v>315.45967955784346</v>
          </cell>
          <cell r="G111">
            <v>516.65273307606401</v>
          </cell>
          <cell r="H111">
            <v>450.08125794595958</v>
          </cell>
          <cell r="I111">
            <v>32.783196669759462</v>
          </cell>
          <cell r="J111">
            <v>5.2261316489855698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332.38325601218349</v>
          </cell>
          <cell r="F112">
            <v>386.94804457303985</v>
          </cell>
          <cell r="G112">
            <v>382.61526817731857</v>
          </cell>
          <cell r="H112">
            <v>294.34125911356836</v>
          </cell>
          <cell r="I112">
            <v>1.5147087692271468</v>
          </cell>
          <cell r="J112">
            <v>0.30990729582288801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137.15982983489099</v>
          </cell>
          <cell r="F113">
            <v>156.66159235621762</v>
          </cell>
          <cell r="G113">
            <v>150.62631719642755</v>
          </cell>
          <cell r="H113">
            <v>116.42101880014954</v>
          </cell>
          <cell r="I113">
            <v>1.0681968186020077</v>
          </cell>
          <cell r="J113">
            <v>0.22372657886238301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5.6913112644390997</v>
          </cell>
          <cell r="F114">
            <v>1.9178654688918899</v>
          </cell>
          <cell r="G114">
            <v>3.7637130608488398</v>
          </cell>
          <cell r="H114">
            <v>1.8699092624412701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8.7880465622913793</v>
          </cell>
          <cell r="G115">
            <v>4.201713870418704</v>
          </cell>
          <cell r="H115">
            <v>4.5102482693593906</v>
          </cell>
          <cell r="I115">
            <v>2.7101209478000512</v>
          </cell>
          <cell r="J115">
            <v>10.374711375760684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0.69875610270377198</v>
          </cell>
          <cell r="G116">
            <v>1.1997182186998239</v>
          </cell>
          <cell r="H116">
            <v>2.3660147891611172</v>
          </cell>
          <cell r="I116">
            <v>1.5719229544564741</v>
          </cell>
          <cell r="J116">
            <v>0.76603667611912196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4.33463290095274</v>
          </cell>
          <cell r="G117">
            <v>4.848247386286733</v>
          </cell>
          <cell r="H117">
            <v>4.4553668345872293</v>
          </cell>
          <cell r="I117">
            <v>16.575360143882001</v>
          </cell>
          <cell r="J117">
            <v>4.1820668252673192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3.1508950388877688</v>
          </cell>
          <cell r="F118">
            <v>4.1370224475775705</v>
          </cell>
          <cell r="G118">
            <v>4.2967692506777526</v>
          </cell>
          <cell r="H118">
            <v>4.6479269940394374</v>
          </cell>
          <cell r="I118">
            <v>2.642408577523002</v>
          </cell>
          <cell r="J118">
            <v>0.78042628392227908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4.4696266889651302E-2</v>
          </cell>
          <cell r="G119">
            <v>0.13886384091628701</v>
          </cell>
          <cell r="H119">
            <v>0.19046858566245239</v>
          </cell>
          <cell r="I119">
            <v>0.15593810960550392</v>
          </cell>
          <cell r="J119">
            <v>9.1336078474742496E-2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28.231512886836001</v>
          </cell>
          <cell r="F120">
            <v>18.9744347626463</v>
          </cell>
          <cell r="G120">
            <v>0.32156714810704901</v>
          </cell>
          <cell r="H120">
            <v>0.96610360475164203</v>
          </cell>
          <cell r="I120">
            <v>0.84995764056781697</v>
          </cell>
          <cell r="J120">
            <v>0.78605282226062601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10.03579850040531</v>
          </cell>
          <cell r="F121">
            <v>17.45249970015681</v>
          </cell>
          <cell r="G121">
            <v>55.590677212772768</v>
          </cell>
          <cell r="H121">
            <v>50.308180531463101</v>
          </cell>
          <cell r="I121">
            <v>6.0764920908022377</v>
          </cell>
          <cell r="J121">
            <v>1.124812894499045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2.1853956423917902E-2</v>
          </cell>
          <cell r="G122">
            <v>299.87294159067102</v>
          </cell>
          <cell r="H122">
            <v>349.44085099150601</v>
          </cell>
          <cell r="I122">
            <v>8.6466653427106797E-6</v>
          </cell>
          <cell r="J122">
            <v>9.3913415946423602E-6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1.06062360455012E-2</v>
          </cell>
          <cell r="F123">
            <v>0.2715561168874156</v>
          </cell>
          <cell r="G123">
            <v>1.7617880781065061</v>
          </cell>
          <cell r="H123">
            <v>2.2169084627165248</v>
          </cell>
          <cell r="I123">
            <v>2.3300933285201539</v>
          </cell>
          <cell r="J123">
            <v>0.73400878697647098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7.4166772007406578</v>
          </cell>
          <cell r="F124">
            <v>105.73816979434835</v>
          </cell>
          <cell r="G124">
            <v>100.089196415735</v>
          </cell>
          <cell r="H124">
            <v>81.040341591568534</v>
          </cell>
          <cell r="I124">
            <v>1.7492392028600716</v>
          </cell>
          <cell r="J124">
            <v>0.54370676106078797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0.1943597893400893</v>
          </cell>
          <cell r="F125">
            <v>47.511365761199137</v>
          </cell>
          <cell r="G125">
            <v>101.31871649582132</v>
          </cell>
          <cell r="H125">
            <v>86.796262440754177</v>
          </cell>
          <cell r="I125">
            <v>6.5308453188759223</v>
          </cell>
          <cell r="J125">
            <v>1.005727344136699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6.4993972288844937</v>
          </cell>
          <cell r="F126">
            <v>13.425629206227486</v>
          </cell>
          <cell r="G126">
            <v>12.983219403770896</v>
          </cell>
          <cell r="H126">
            <v>11.754900544878462</v>
          </cell>
          <cell r="I126">
            <v>2.1089818504041613</v>
          </cell>
          <cell r="J126">
            <v>0.70010416363737793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1.9534684194952154</v>
          </cell>
          <cell r="F127">
            <v>4.1144138164735891</v>
          </cell>
          <cell r="G127">
            <v>4.4131377938542835</v>
          </cell>
          <cell r="H127">
            <v>4.040612938458481</v>
          </cell>
          <cell r="I127">
            <v>1.6074856904178363</v>
          </cell>
          <cell r="J127">
            <v>0.50639007994906504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2.4399508997564405</v>
          </cell>
          <cell r="F128">
            <v>15.213634770999853</v>
          </cell>
          <cell r="G128">
            <v>14.899484979995901</v>
          </cell>
          <cell r="H128">
            <v>12.743526038713137</v>
          </cell>
          <cell r="I128">
            <v>1.9162213318723675</v>
          </cell>
          <cell r="J128">
            <v>0.64536863458407701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383.73763348271001</v>
          </cell>
          <cell r="G129">
            <v>536.70460814542207</v>
          </cell>
          <cell r="H129">
            <v>779.85654614952205</v>
          </cell>
          <cell r="I129">
            <v>788.03081858897804</v>
          </cell>
          <cell r="J129">
            <v>194.15680952826119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381.80517536913061</v>
          </cell>
          <cell r="F130">
            <v>3.6115828763802278</v>
          </cell>
          <cell r="G130">
            <v>5.9968037981141116</v>
          </cell>
          <cell r="H130">
            <v>5.4605000486041444</v>
          </cell>
          <cell r="I130">
            <v>3.1637429761838991</v>
          </cell>
          <cell r="J130">
            <v>0.91995933768185101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6.0163010721739898E-3</v>
          </cell>
          <cell r="F131">
            <v>4.70410017040426</v>
          </cell>
          <cell r="G131">
            <v>3.9279479301515376</v>
          </cell>
          <cell r="H131">
            <v>3.7645659971290337</v>
          </cell>
          <cell r="I131">
            <v>1.9651155627702239</v>
          </cell>
          <cell r="J131">
            <v>0.97533785411893303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5.9390317518611801E-3</v>
          </cell>
          <cell r="F132">
            <v>1.3442568175890761</v>
          </cell>
          <cell r="G132">
            <v>7.1777070831923293</v>
          </cell>
          <cell r="H132">
            <v>10.125178497382565</v>
          </cell>
          <cell r="I132">
            <v>9.8000300212256395</v>
          </cell>
          <cell r="J132">
            <v>4.2235952662432519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2.5805016817024299E-2</v>
          </cell>
          <cell r="F133">
            <v>5.2655454279089504</v>
          </cell>
          <cell r="G133">
            <v>81.384805543942093</v>
          </cell>
          <cell r="H133">
            <v>321.15800051192491</v>
          </cell>
          <cell r="I133">
            <v>436.27325767477345</v>
          </cell>
          <cell r="J133">
            <v>222.13354109885995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8.1213573573606794</v>
          </cell>
          <cell r="F134">
            <v>7.8095064699723196</v>
          </cell>
          <cell r="G134">
            <v>17.446897835765547</v>
          </cell>
          <cell r="H134">
            <v>25.344586695870365</v>
          </cell>
          <cell r="I134">
            <v>9.9941909361523802</v>
          </cell>
          <cell r="J134">
            <v>0.52245886397312602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0.42947822046495998</v>
          </cell>
          <cell r="F135">
            <v>31.9868674256007</v>
          </cell>
          <cell r="G135">
            <v>34.823513302503997</v>
          </cell>
          <cell r="H135">
            <v>31.21812064348503</v>
          </cell>
          <cell r="I135">
            <v>10.579712858976425</v>
          </cell>
          <cell r="J135">
            <v>4.6484363254739831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37.677716510757001</v>
          </cell>
          <cell r="F136">
            <v>27.219640977549137</v>
          </cell>
          <cell r="G136">
            <v>32.641342492084092</v>
          </cell>
          <cell r="H136">
            <v>37.064015739262487</v>
          </cell>
          <cell r="I136">
            <v>13.280045541394671</v>
          </cell>
          <cell r="J136">
            <v>0.63690695776228301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11.733992652677301</v>
          </cell>
          <cell r="F137">
            <v>8.4239095211230026</v>
          </cell>
          <cell r="G137">
            <v>9.6969322495429751</v>
          </cell>
          <cell r="H137">
            <v>9.1447343180948053</v>
          </cell>
          <cell r="I137">
            <v>3.1741693136323401</v>
          </cell>
          <cell r="J137">
            <v>0.31146843510222499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3.0571935937518941</v>
          </cell>
          <cell r="F138">
            <v>0.33644590450953316</v>
          </cell>
          <cell r="G138">
            <v>0.59863770286226792</v>
          </cell>
          <cell r="H138">
            <v>0.40334415024363812</v>
          </cell>
          <cell r="I138">
            <v>0.18073502007162029</v>
          </cell>
          <cell r="J138">
            <v>0.10850758115496589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0.205249930478589</v>
          </cell>
          <cell r="G139">
            <v>1.5953351438697669</v>
          </cell>
          <cell r="H139">
            <v>0.80152935122868807</v>
          </cell>
          <cell r="I139">
            <v>1.1650231545786467</v>
          </cell>
          <cell r="J139">
            <v>1.231015936991414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0.172507309837512</v>
          </cell>
          <cell r="G140">
            <v>0.8826473545419391</v>
          </cell>
          <cell r="H140">
            <v>1.348929407154877</v>
          </cell>
          <cell r="I140">
            <v>1.1693860188112111</v>
          </cell>
          <cell r="J140">
            <v>0.68310965129329304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0.44066763686971899</v>
          </cell>
          <cell r="F141">
            <v>0.44107466933218498</v>
          </cell>
          <cell r="G141">
            <v>0.43413038109357099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0.23850854717065301</v>
          </cell>
          <cell r="G142">
            <v>1.6188996042164532</v>
          </cell>
          <cell r="H142">
            <v>2.3460564636646408</v>
          </cell>
          <cell r="I142">
            <v>8.6660923262116203</v>
          </cell>
          <cell r="J142">
            <v>2.2675309980160527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3.5596226571962201E-2</v>
          </cell>
          <cell r="G143">
            <v>0.15927857098101661</v>
          </cell>
          <cell r="H143">
            <v>0.20461559429378962</v>
          </cell>
          <cell r="I143">
            <v>0.16716356176968</v>
          </cell>
          <cell r="J143">
            <v>9.8800190464245791E-2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15022.230479584799</v>
          </cell>
          <cell r="F144">
            <v>14367.4358405128</v>
          </cell>
          <cell r="G144">
            <v>12767.1156326693</v>
          </cell>
          <cell r="H144">
            <v>8462.1580474655002</v>
          </cell>
          <cell r="I144">
            <v>4113.1576054475599</v>
          </cell>
          <cell r="J144">
            <v>2483.5229463483001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-803.73490853270096</v>
          </cell>
          <cell r="J145">
            <v>-1141.0736880413399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330.01818169872899</v>
          </cell>
          <cell r="F146">
            <v>321.18538279511102</v>
          </cell>
          <cell r="G146">
            <v>14.617719505560901</v>
          </cell>
          <cell r="H146">
            <v>1.44968624305552</v>
          </cell>
          <cell r="I146">
            <v>2.14453781817679</v>
          </cell>
          <cell r="J146">
            <v>0.651560507554378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-4.4398160018323702</v>
          </cell>
          <cell r="J147">
            <v>-201.036379898333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-896.58440430111705</v>
          </cell>
          <cell r="J148">
            <v>-1088.87294650128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342.212844252617</v>
          </cell>
          <cell r="F149">
            <v>95.011400834790606</v>
          </cell>
          <cell r="G149">
            <v>111.69554209795299</v>
          </cell>
          <cell r="H149">
            <v>31.644391566657401</v>
          </cell>
          <cell r="I149">
            <v>25.448514898257599</v>
          </cell>
          <cell r="J149">
            <v>4.0580391713792698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703.83092389523597</v>
          </cell>
          <cell r="F150">
            <v>648.59525516335998</v>
          </cell>
          <cell r="G150">
            <v>599.00955428008695</v>
          </cell>
          <cell r="H150">
            <v>517.44945067778099</v>
          </cell>
          <cell r="I150">
            <v>241.71770505588</v>
          </cell>
          <cell r="J150">
            <v>2.5958080612348898E-3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-303.800455077918</v>
          </cell>
          <cell r="J151">
            <v>-712.69354341488804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-13.2591368531647</v>
          </cell>
          <cell r="J152">
            <v>-12.054200737079601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8705.1532661176007</v>
          </cell>
          <cell r="F153">
            <v>8078.37860702948</v>
          </cell>
          <cell r="G153">
            <v>6526.3631489170102</v>
          </cell>
          <cell r="H153">
            <v>4536.0697381885102</v>
          </cell>
          <cell r="I153">
            <v>2882.7441291242699</v>
          </cell>
          <cell r="J153">
            <v>767.08842006295902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2093.65709653358</v>
          </cell>
          <cell r="I154">
            <v>2077.4128813265702</v>
          </cell>
          <cell r="J154">
            <v>2063.7485905219801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61.8529923905826</v>
          </cell>
          <cell r="F155">
            <v>166.89897312371701</v>
          </cell>
          <cell r="G155">
            <v>29.588737818114701</v>
          </cell>
          <cell r="H155">
            <v>7.0125871381384304</v>
          </cell>
          <cell r="I155">
            <v>6.9534723110790297</v>
          </cell>
          <cell r="J155">
            <v>6.9349938266203498E-3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15.167286164793</v>
          </cell>
          <cell r="F156">
            <v>17.9987253175216</v>
          </cell>
          <cell r="G156">
            <v>336.24384796430297</v>
          </cell>
          <cell r="H156">
            <v>409.96900429159803</v>
          </cell>
          <cell r="I156">
            <v>87.185398612499199</v>
          </cell>
          <cell r="J156">
            <v>127.12700037321601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1547.7890641167301</v>
          </cell>
          <cell r="F157">
            <v>1356.38423082854</v>
          </cell>
          <cell r="G157">
            <v>1578.93509598322</v>
          </cell>
          <cell r="H157">
            <v>1740.0803183518201</v>
          </cell>
          <cell r="I157">
            <v>1588.1661316719201</v>
          </cell>
          <cell r="J157">
            <v>880.41454220988498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2703.2447504982001</v>
          </cell>
          <cell r="F158">
            <v>2730.5382789586702</v>
          </cell>
          <cell r="G158">
            <v>2798.2589114960601</v>
          </cell>
          <cell r="H158">
            <v>2658.0528142664298</v>
          </cell>
          <cell r="I158">
            <v>2394.4146094604898</v>
          </cell>
          <cell r="J158">
            <v>1359.3005117898001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213.78551661712601</v>
          </cell>
          <cell r="F159">
            <v>0.97949092819125005</v>
          </cell>
          <cell r="G159">
            <v>2.0331171175429099</v>
          </cell>
          <cell r="H159">
            <v>1.3917017660547499</v>
          </cell>
          <cell r="I159">
            <v>2.1965827640175801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-0.18568233510856699</v>
          </cell>
          <cell r="J160">
            <v>-0.36318030024313902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2267.7926510186198</v>
          </cell>
          <cell r="F161">
            <v>2042.09409713225</v>
          </cell>
          <cell r="G161">
            <v>1940.91202075764</v>
          </cell>
          <cell r="H161">
            <v>1359.85608327818</v>
          </cell>
          <cell r="I161">
            <v>461.37820239935797</v>
          </cell>
          <cell r="J161">
            <v>2.57438093491478E-3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9.2754122160555603</v>
          </cell>
          <cell r="F162">
            <v>9.2735180605510195</v>
          </cell>
          <cell r="G162">
            <v>4.6440158403956104</v>
          </cell>
          <cell r="H162">
            <v>2.25827606497218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-77.3162713151237</v>
          </cell>
          <cell r="J163">
            <v>-1660.99712027544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4514.4939637072102</v>
          </cell>
          <cell r="F164">
            <v>3846.53336079983</v>
          </cell>
          <cell r="G164">
            <v>3327.29631078792</v>
          </cell>
          <cell r="H164">
            <v>3156.4925698412599</v>
          </cell>
          <cell r="I164">
            <v>1816.5008304692601</v>
          </cell>
          <cell r="J164">
            <v>2.60014110238021E-3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5881.0609465954003</v>
          </cell>
          <cell r="F165">
            <v>5818.4421646051396</v>
          </cell>
          <cell r="G165">
            <v>5413.9008924918298</v>
          </cell>
          <cell r="H165">
            <v>3060.2291418540299</v>
          </cell>
          <cell r="I165">
            <v>462.89416433848498</v>
          </cell>
          <cell r="J165">
            <v>60.120542325653403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-16.891618932441698</v>
          </cell>
          <cell r="J166">
            <v>-2854.68338705208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-6.2278934866634899</v>
          </cell>
          <cell r="J167">
            <v>-1031.8751276673299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1068.2021975674299</v>
          </cell>
          <cell r="F168">
            <v>1094.4854600679701</v>
          </cell>
          <cell r="G168">
            <v>1024.64919341103</v>
          </cell>
          <cell r="H168">
            <v>1013.20322965885</v>
          </cell>
          <cell r="I168">
            <v>996.70987064112705</v>
          </cell>
          <cell r="J168">
            <v>986.59079904448095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-1.40844221599505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-0.40357573127475499</v>
          </cell>
          <cell r="J170">
            <v>-0.52414950822476902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-12.2608240599104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-7.4186500690877205E-2</v>
          </cell>
          <cell r="J172">
            <v>-3.8034423492799799E-2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171.73757326772301</v>
          </cell>
          <cell r="I173">
            <v>146.478322657555</v>
          </cell>
          <cell r="J173">
            <v>4.8366202808116998E-4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2120.4912216462099</v>
          </cell>
          <cell r="F174">
            <v>1818.8194521477401</v>
          </cell>
          <cell r="G174">
            <v>1803.6828231489801</v>
          </cell>
          <cell r="H174">
            <v>1232.6714521029901</v>
          </cell>
          <cell r="I174">
            <v>630.51916036169905</v>
          </cell>
          <cell r="J174">
            <v>153.29210119207801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-0.23189490178321101</v>
          </cell>
          <cell r="J175">
            <v>-2.9094902315695301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-0.43088109902834398</v>
          </cell>
          <cell r="J176">
            <v>-0.40505251157129502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2236.6864786500901</v>
          </cell>
          <cell r="F177">
            <v>2235.4075906826201</v>
          </cell>
          <cell r="G177">
            <v>2268.7844616422699</v>
          </cell>
          <cell r="H177">
            <v>2238.5164180890101</v>
          </cell>
          <cell r="I177">
            <v>2266.12664250742</v>
          </cell>
          <cell r="J177">
            <v>2317.4001088975301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34891.167752309702</v>
          </cell>
          <cell r="F178">
            <v>32494.338801872302</v>
          </cell>
          <cell r="G178">
            <v>30017.489091119402</v>
          </cell>
          <cell r="H178">
            <v>24231.741533180601</v>
          </cell>
          <cell r="I178">
            <v>13967.0045273948</v>
          </cell>
          <cell r="J178">
            <v>8.6041096998529295E-3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-0.28724307367796398</v>
          </cell>
          <cell r="I179">
            <v>-0.42749946694823499</v>
          </cell>
          <cell r="J179">
            <v>-0.85687230310417395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988.78321660998506</v>
          </cell>
          <cell r="J180">
            <v>5986.367371293526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988.78321660998506</v>
          </cell>
          <cell r="J181">
            <v>5986.367371293526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-43.591023974187344</v>
          </cell>
          <cell r="J182">
            <v>7.3899793253829777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833.32937343134233</v>
          </cell>
          <cell r="J183">
            <v>1904.7595659226361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833.32937343134233</v>
          </cell>
          <cell r="J184">
            <v>1904.7595659226361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6525.6748419093692</v>
          </cell>
          <cell r="F185">
            <v>5995.0782109764559</v>
          </cell>
          <cell r="G185">
            <v>5546.261878524464</v>
          </cell>
          <cell r="H185">
            <v>4859.8226169823056</v>
          </cell>
          <cell r="I185">
            <v>3950.7007379674678</v>
          </cell>
          <cell r="J185">
            <v>3204.2856470741476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7227.0141264214753</v>
          </cell>
          <cell r="F186">
            <v>6586.3451578190561</v>
          </cell>
          <cell r="G186">
            <v>6130.1992381243808</v>
          </cell>
          <cell r="H186">
            <v>5816.8036601726644</v>
          </cell>
          <cell r="I186">
            <v>4210.9154399297531</v>
          </cell>
          <cell r="J186">
            <v>1359.3031119309017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14680.957848301208</v>
          </cell>
          <cell r="F187">
            <v>14015.61573419981</v>
          </cell>
          <cell r="G187">
            <v>12409.13395835723</v>
          </cell>
          <cell r="H187">
            <v>8175.4815842390663</v>
          </cell>
          <cell r="I187">
            <v>3577.1493539623903</v>
          </cell>
          <cell r="J187">
            <v>954.33643931590848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2640.7523152932922</v>
          </cell>
          <cell r="F188">
            <v>2497.3179646411281</v>
          </cell>
          <cell r="G188">
            <v>2410.0687415583411</v>
          </cell>
          <cell r="H188">
            <v>2277.173396793803</v>
          </cell>
          <cell r="I188">
            <v>2298.5286297167586</v>
          </cell>
          <cell r="J188">
            <v>2321.4650830627384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3815.5817151353444</v>
          </cell>
          <cell r="F189">
            <v>3398.4783279607868</v>
          </cell>
          <cell r="G189">
            <v>3519.8471167408575</v>
          </cell>
          <cell r="H189">
            <v>3099.9364016300046</v>
          </cell>
          <cell r="I189">
            <v>2049.5443340712759</v>
          </cell>
          <cell r="J189">
            <v>880.41711659082114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2640.7523152932922</v>
          </cell>
          <cell r="F190">
            <v>2497.3179646411281</v>
          </cell>
          <cell r="G190">
            <v>2410.0687415583411</v>
          </cell>
          <cell r="H190">
            <v>2277.173396793803</v>
          </cell>
          <cell r="I190">
            <v>577.86737627621324</v>
          </cell>
          <cell r="J190">
            <v>-2963.7007784427697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-0.7183376767604901</v>
          </cell>
          <cell r="J191">
            <v>-14.368148159641651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6525.6748419093692</v>
          </cell>
          <cell r="F192">
            <v>5995.078210976455</v>
          </cell>
          <cell r="G192">
            <v>5546.261878524464</v>
          </cell>
          <cell r="H192">
            <v>4859.8007173603601</v>
          </cell>
          <cell r="I192">
            <v>3550.3251384158066</v>
          </cell>
          <cell r="J192">
            <v>-213.04570539094212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44056.408004263365</v>
          </cell>
          <cell r="F193">
            <v>40985.231571214812</v>
          </cell>
          <cell r="G193">
            <v>37971.841553388062</v>
          </cell>
          <cell r="H193">
            <v>31366.191773971994</v>
          </cell>
          <cell r="I193">
            <v>20214.312672662894</v>
          </cell>
          <cell r="J193">
            <v>5528.6927659811654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5.1425940331622797E-3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988.78321660998404</v>
          </cell>
          <cell r="J196">
            <v>5986.3673712935497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-6.5337040766859897E-6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2093.6570965335804</v>
          </cell>
          <cell r="I198">
            <v>2077.4128813265684</v>
          </cell>
          <cell r="J198">
            <v>2063.7485905219755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2093.6570965335804</v>
          </cell>
          <cell r="I199">
            <v>2077.4128813265684</v>
          </cell>
          <cell r="J199">
            <v>2063.7485905219755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868.00550839640505</v>
          </cell>
          <cell r="J200">
            <v>1208.1564287700201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5.8492054996706102</v>
          </cell>
          <cell r="J201">
            <v>228.181431176042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1007.39820707991</v>
          </cell>
          <cell r="J202">
            <v>1223.4527488778399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114.38627088044601</v>
          </cell>
          <cell r="F203">
            <v>89.931097746999896</v>
          </cell>
          <cell r="G203">
            <v>93.559754752548898</v>
          </cell>
          <cell r="H203">
            <v>5.9263519595121901</v>
          </cell>
          <cell r="I203">
            <v>0.41260753893622798</v>
          </cell>
          <cell r="J203">
            <v>0.195161482699752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2784.0682562606398</v>
          </cell>
          <cell r="F204">
            <v>2575.0102289811898</v>
          </cell>
          <cell r="G204">
            <v>2613.3833761300002</v>
          </cell>
          <cell r="H204">
            <v>2556.4348070498399</v>
          </cell>
          <cell r="I204">
            <v>1490.49024382178</v>
          </cell>
          <cell r="J204">
            <v>995.63039181714896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239.418374492818</v>
          </cell>
          <cell r="F205">
            <v>2.7230660242348299</v>
          </cell>
          <cell r="G205">
            <v>16.6956630116666</v>
          </cell>
          <cell r="H205">
            <v>18.199630363664099</v>
          </cell>
          <cell r="I205">
            <v>5.1301890723929198</v>
          </cell>
          <cell r="J205">
            <v>2.2767371074887102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1689.3047010395501</v>
          </cell>
          <cell r="F206">
            <v>1895.8961034993999</v>
          </cell>
          <cell r="G206">
            <v>1924.2766982701901</v>
          </cell>
          <cell r="H206">
            <v>1920.68918024399</v>
          </cell>
          <cell r="I206">
            <v>1167.4234223874901</v>
          </cell>
          <cell r="J206">
            <v>1208.1112037130199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7.4031327012063501</v>
          </cell>
          <cell r="J207">
            <v>4.00339205100315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15.879991092688099</v>
          </cell>
          <cell r="F208">
            <v>158.11206468182399</v>
          </cell>
          <cell r="G208">
            <v>1.73381150778722</v>
          </cell>
          <cell r="H208">
            <v>0.78933068637536297</v>
          </cell>
          <cell r="I208">
            <v>0.29920537630558502</v>
          </cell>
          <cell r="J208">
            <v>8.3512354256076397E-3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2.2633438344049099</v>
          </cell>
          <cell r="J209">
            <v>3.51109550754073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25.919047275488101</v>
          </cell>
          <cell r="F210">
            <v>2.8368962922980101</v>
          </cell>
          <cell r="G210">
            <v>14.671086974892599</v>
          </cell>
          <cell r="H210">
            <v>2.72294498498337</v>
          </cell>
          <cell r="I210">
            <v>4.0300249812594702</v>
          </cell>
          <cell r="J210">
            <v>3.8068086941754398E-2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2.2663037768441701</v>
          </cell>
          <cell r="G211">
            <v>19.5244356883994</v>
          </cell>
          <cell r="H211">
            <v>8.2706350629652405</v>
          </cell>
          <cell r="I211">
            <v>7.8277971663722399</v>
          </cell>
          <cell r="J211">
            <v>4.4194076578785504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19.020936966290101</v>
          </cell>
          <cell r="F212">
            <v>3.2075241416587899</v>
          </cell>
          <cell r="G212">
            <v>12.734592277821401</v>
          </cell>
          <cell r="H212">
            <v>3.4281124356642301</v>
          </cell>
          <cell r="I212">
            <v>2.6646100649300002</v>
          </cell>
          <cell r="J212">
            <v>4.6031564655094802E-2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4887.9975780079203</v>
          </cell>
          <cell r="F213">
            <v>4729.9832851444498</v>
          </cell>
          <cell r="G213">
            <v>4696.5794186132998</v>
          </cell>
          <cell r="H213">
            <v>4516.4609927869897</v>
          </cell>
          <cell r="I213">
            <v>4569.19749792107</v>
          </cell>
          <cell r="J213">
            <v>4878.0304490477001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126.548658366434</v>
          </cell>
          <cell r="F214">
            <v>19.113662122077798</v>
          </cell>
          <cell r="G214">
            <v>18.323365944071199</v>
          </cell>
          <cell r="H214">
            <v>21.683515120127201</v>
          </cell>
          <cell r="I214">
            <v>36.6697624417314</v>
          </cell>
          <cell r="J214">
            <v>21.544885086839301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2005.1562056109699</v>
          </cell>
          <cell r="F215">
            <v>1794.11205856529</v>
          </cell>
          <cell r="G215">
            <v>1939.1342112928901</v>
          </cell>
          <cell r="H215">
            <v>1366.2263245008601</v>
          </cell>
          <cell r="I215">
            <v>811.27902643572702</v>
          </cell>
          <cell r="J215">
            <v>358.76154651445398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397.630216653628</v>
          </cell>
          <cell r="J216">
            <v>983.09578695836501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655.77206186019498</v>
          </cell>
          <cell r="F217">
            <v>585.47543373899202</v>
          </cell>
          <cell r="G217">
            <v>583.18166898071195</v>
          </cell>
          <cell r="H217">
            <v>477.37512145472601</v>
          </cell>
          <cell r="I217">
            <v>248.76714730698399</v>
          </cell>
          <cell r="J217">
            <v>21.690697467737898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15.768514969730001</v>
          </cell>
          <cell r="J218">
            <v>13.9285494613571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1.7091301008453901</v>
          </cell>
          <cell r="I219">
            <v>9.4726116675053191</v>
          </cell>
          <cell r="J219">
            <v>1.84039840241548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330.01818169872899</v>
          </cell>
          <cell r="F220">
            <v>321.18538279511102</v>
          </cell>
          <cell r="G220">
            <v>14.617719505560901</v>
          </cell>
          <cell r="H220">
            <v>1.44968624305552</v>
          </cell>
          <cell r="I220">
            <v>2.14453781817679</v>
          </cell>
          <cell r="J220">
            <v>0.651560507554378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36.304065364661398</v>
          </cell>
          <cell r="F221">
            <v>52.3040874002739</v>
          </cell>
          <cell r="G221">
            <v>7.3399846845706804</v>
          </cell>
          <cell r="H221">
            <v>44.742569788819303</v>
          </cell>
          <cell r="I221">
            <v>18.069336131531699</v>
          </cell>
          <cell r="J221">
            <v>7.4728422158107204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723.66590525318895</v>
          </cell>
          <cell r="F222">
            <v>749.84474900176497</v>
          </cell>
          <cell r="G222">
            <v>520.44994616862095</v>
          </cell>
          <cell r="H222">
            <v>514.61823257111496</v>
          </cell>
          <cell r="I222">
            <v>506.10676866852498</v>
          </cell>
          <cell r="J222">
            <v>1.3904629533628401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3.2106881948258801</v>
          </cell>
          <cell r="H223">
            <v>4.28715451161478</v>
          </cell>
          <cell r="I223">
            <v>4.1546919668793603</v>
          </cell>
          <cell r="J223">
            <v>2.8007298363111799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344.536292314241</v>
          </cell>
          <cell r="F224">
            <v>344.71079594128997</v>
          </cell>
          <cell r="G224">
            <v>504.26933211750003</v>
          </cell>
          <cell r="H224">
            <v>498.65508196284702</v>
          </cell>
          <cell r="I224">
            <v>93.277029229023498</v>
          </cell>
          <cell r="J224">
            <v>2.5288155976008602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210.21504934495999</v>
          </cell>
          <cell r="F225">
            <v>0.96313228819622299</v>
          </cell>
          <cell r="G225">
            <v>1.9991616922945801</v>
          </cell>
          <cell r="H225">
            <v>1.36845872467879</v>
          </cell>
          <cell r="I225">
            <v>2.1598972719710199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4432.2164198133796</v>
          </cell>
          <cell r="F226">
            <v>3867.7093018529899</v>
          </cell>
          <cell r="G226">
            <v>3592.5260785810401</v>
          </cell>
          <cell r="H226">
            <v>2932.1152749786902</v>
          </cell>
          <cell r="I226">
            <v>2145.49954056141</v>
          </cell>
          <cell r="J226">
            <v>1415.7062750018099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3.62372452186592E-5</v>
          </cell>
          <cell r="I4">
            <v>4.8924227765564101E-5</v>
          </cell>
          <cell r="J4">
            <v>2.47227237141535E-3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7.7082241873222305E-4</v>
          </cell>
          <cell r="J5">
            <v>2.0771841863856599E-5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2.8019954058544199E-4</v>
          </cell>
          <cell r="I6">
            <v>2.03092314580911E-4</v>
          </cell>
          <cell r="J6">
            <v>1.39574072943987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5.0306251807297902E-5</v>
          </cell>
          <cell r="I7">
            <v>6.3741482909045501E-3</v>
          </cell>
          <cell r="J7">
            <v>4.69814912328245E-4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4.3869774533566303E-3</v>
          </cell>
          <cell r="F8">
            <v>2.59001365596524E-5</v>
          </cell>
          <cell r="G8">
            <v>3.6268464664629303E-5</v>
          </cell>
          <cell r="H8">
            <v>5.0626070680219902E-5</v>
          </cell>
          <cell r="I8">
            <v>1.276631074705E-4</v>
          </cell>
          <cell r="J8">
            <v>2.1623803027818E-4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4.9549791734437701E-2</v>
          </cell>
          <cell r="J9">
            <v>9.1194189534497799E-3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4.21363277470842E-3</v>
          </cell>
          <cell r="F10">
            <v>2.5536922013420001E-4</v>
          </cell>
          <cell r="G10">
            <v>3.6113834461172E-5</v>
          </cell>
          <cell r="H10">
            <v>7.3140325662645903E-2</v>
          </cell>
          <cell r="I10">
            <v>1.39505057011753E-2</v>
          </cell>
          <cell r="J10">
            <v>0.16907635347949501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1.42208980234047E-5</v>
          </cell>
          <cell r="F11">
            <v>1.50795845326153E-5</v>
          </cell>
          <cell r="G11">
            <v>1.8177262527502201E-5</v>
          </cell>
          <cell r="H11">
            <v>2.2335870783534399E-5</v>
          </cell>
          <cell r="I11">
            <v>7.1528796341174803E-5</v>
          </cell>
          <cell r="J11">
            <v>1.9858258742434801E-2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1.7788346653657E-2</v>
          </cell>
          <cell r="F12">
            <v>0.12851567303518099</v>
          </cell>
          <cell r="G12">
            <v>2.96688189441234E-5</v>
          </cell>
          <cell r="H12">
            <v>3.39857756381849E-5</v>
          </cell>
          <cell r="I12">
            <v>7.1663794480166396E-2</v>
          </cell>
          <cell r="J12">
            <v>0.21717252612579399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8.5478074069354998E-4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8.7248991492857308E-6</v>
          </cell>
          <cell r="F14">
            <v>9.1601705735167408E-6</v>
          </cell>
          <cell r="G14">
            <v>2.2109486211784499E-5</v>
          </cell>
          <cell r="H14">
            <v>1.28025678726876E-5</v>
          </cell>
          <cell r="I14">
            <v>1.6676356949233701E-5</v>
          </cell>
          <cell r="J14">
            <v>4.5420119423834803E-5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2.8502806210933102E-4</v>
          </cell>
          <cell r="I15">
            <v>3.39519896475474E-3</v>
          </cell>
          <cell r="J15">
            <v>0.56535352309880105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7.6104957028157801E-5</v>
          </cell>
          <cell r="I16">
            <v>5.17224958801401E-2</v>
          </cell>
          <cell r="J16">
            <v>1.17730376597714E-4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1.6073938837077501E-4</v>
          </cell>
          <cell r="I17">
            <v>4.6406561432375702E-3</v>
          </cell>
          <cell r="J17">
            <v>1.4437604921055101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1.0933405172784199E-3</v>
          </cell>
          <cell r="F18">
            <v>9.0935609651742205E-6</v>
          </cell>
          <cell r="G18">
            <v>1.8826973097803798E-5</v>
          </cell>
          <cell r="H18">
            <v>2.07318562119427E-5</v>
          </cell>
          <cell r="I18">
            <v>4.39259567424406E-5</v>
          </cell>
          <cell r="J18">
            <v>7.4562747111356202E-5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7.7229185853498403E-2</v>
          </cell>
          <cell r="F19">
            <v>0.116669379574112</v>
          </cell>
          <cell r="G19">
            <v>7.1283181018436904E-3</v>
          </cell>
          <cell r="H19">
            <v>1.30259929807412E-2</v>
          </cell>
          <cell r="I19">
            <v>0.10636731477683201</v>
          </cell>
          <cell r="J19">
            <v>0.23828052010287701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1.15335241428878E-3</v>
          </cell>
          <cell r="F20">
            <v>1.3562663545215799E-5</v>
          </cell>
          <cell r="G20">
            <v>2.71180601932403E-4</v>
          </cell>
          <cell r="H20">
            <v>2.2528590816767998E-5</v>
          </cell>
          <cell r="I20">
            <v>3.2810040636476198E-5</v>
          </cell>
          <cell r="J20">
            <v>1.2862069696026199E-4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2.7432510319657299E-4</v>
          </cell>
          <cell r="J21">
            <v>1.06692895879912E-4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5.1549439537102601E-5</v>
          </cell>
          <cell r="F22">
            <v>1.23831507039892E-3</v>
          </cell>
          <cell r="G22">
            <v>3.7185290460358901E-5</v>
          </cell>
          <cell r="H22">
            <v>2.4250243810844401E-5</v>
          </cell>
          <cell r="I22">
            <v>1.84543747033196E-4</v>
          </cell>
          <cell r="J22">
            <v>2.7934891593181998E-4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1.4424073328160199E-2</v>
          </cell>
          <cell r="J23">
            <v>9.2190841925982002E-3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1.1733048898702201E-3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5.4457865628878296E-4</v>
          </cell>
          <cell r="J25">
            <v>4.6253387801785199E-6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2.1337942027286502E-5</v>
          </cell>
          <cell r="J26">
            <v>8.7817609000067701E-3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5.6976665919011597E-3</v>
          </cell>
          <cell r="F27">
            <v>1.4638338790406099E-4</v>
          </cell>
          <cell r="G27">
            <v>2.13518469807337E-3</v>
          </cell>
          <cell r="H27">
            <v>1.35722747471335E-2</v>
          </cell>
          <cell r="I27">
            <v>0.85182748831277499</v>
          </cell>
          <cell r="J27">
            <v>2.1720465897433701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3.00566194207697E-5</v>
          </cell>
          <cell r="F28">
            <v>1.8652162101584401E-5</v>
          </cell>
          <cell r="G28">
            <v>1.91123845258368E-5</v>
          </cell>
          <cell r="H28">
            <v>2.0472116113423699E-5</v>
          </cell>
          <cell r="I28">
            <v>1.0138048066712901E-4</v>
          </cell>
          <cell r="J28">
            <v>3.7653133396404898E-5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5.2440625206255805E-4</v>
          </cell>
          <cell r="J29">
            <v>1.1215862528518599E-5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0.17023552940488301</v>
          </cell>
          <cell r="F30">
            <v>3.90549383406322E-2</v>
          </cell>
          <cell r="G30">
            <v>5.4221879565395496E-4</v>
          </cell>
          <cell r="H30">
            <v>5.5511748924912899E-3</v>
          </cell>
          <cell r="I30">
            <v>0.18486668345878701</v>
          </cell>
          <cell r="J30">
            <v>0.13134787702872899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1.4739534793969001E-3</v>
          </cell>
          <cell r="I31">
            <v>5.0258750854907403E-3</v>
          </cell>
          <cell r="J31">
            <v>0.54816692051343596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4.8610156185561297E-3</v>
          </cell>
          <cell r="F32">
            <v>1.6310694786005501E-5</v>
          </cell>
          <cell r="G32">
            <v>1.4464689542133E-5</v>
          </cell>
          <cell r="H32">
            <v>1.48718278760086E-5</v>
          </cell>
          <cell r="I32">
            <v>3.5743274190698201E-4</v>
          </cell>
          <cell r="J32">
            <v>8.1141289010457305E-5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2.4156319287964599E-4</v>
          </cell>
          <cell r="F33">
            <v>4.2940078141758498E-5</v>
          </cell>
          <cell r="G33">
            <v>7.0807154200984299E-5</v>
          </cell>
          <cell r="H33">
            <v>8.7964358451409695E-5</v>
          </cell>
          <cell r="I33">
            <v>2.7029105570473599E-4</v>
          </cell>
          <cell r="J33">
            <v>9.8810706917931202E-4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8.0048754124309199E-5</v>
          </cell>
          <cell r="I34">
            <v>0.48504942707979998</v>
          </cell>
          <cell r="J34">
            <v>0.89049180745095202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6.3884744269638402E-2</v>
          </cell>
          <cell r="J35">
            <v>0.34256554324556299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7.5309003464997201E-4</v>
          </cell>
          <cell r="J36">
            <v>2.22905151422542E-5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3.62372452186592E-5</v>
          </cell>
          <cell r="I37">
            <v>9.5633174367366802E-5</v>
          </cell>
          <cell r="J37">
            <v>2.5362480364557946E-3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7.7082241873222305E-4</v>
          </cell>
          <cell r="J38">
            <v>7.860013663426172E-4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2.8019954058544199E-4</v>
          </cell>
          <cell r="I39">
            <v>1.3913935491509293E-3</v>
          </cell>
          <cell r="J39">
            <v>1.3967300670018739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5.0306251807297902E-5</v>
          </cell>
          <cell r="I40">
            <v>6.4827917115622084E-3</v>
          </cell>
          <cell r="J40">
            <v>6.8846211243505078E-3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1.0318989719943368</v>
          </cell>
          <cell r="F41">
            <v>1.0319248721308965</v>
          </cell>
          <cell r="G41">
            <v>1.0319611405955609</v>
          </cell>
          <cell r="H41">
            <v>1.0320117666662412</v>
          </cell>
          <cell r="I41">
            <v>1.0322363350022192</v>
          </cell>
          <cell r="J41">
            <v>0.72961725980627734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4.9549791734437701E-2</v>
          </cell>
          <cell r="J42">
            <v>5.8669210687887503E-2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0.21277075790278158</v>
          </cell>
          <cell r="F43">
            <v>0.21299488371605305</v>
          </cell>
          <cell r="G43">
            <v>0.21293711085316269</v>
          </cell>
          <cell r="H43">
            <v>0.21248492888170686</v>
          </cell>
          <cell r="I43">
            <v>0.20566752313058509</v>
          </cell>
          <cell r="J43">
            <v>0.29527705889888028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1.42208980234047E-5</v>
          </cell>
          <cell r="F44">
            <v>2.9300482556019998E-5</v>
          </cell>
          <cell r="G44">
            <v>4.7477745083522298E-5</v>
          </cell>
          <cell r="H44">
            <v>6.9813615867056697E-5</v>
          </cell>
          <cell r="I44">
            <v>1.82701839910126E-4</v>
          </cell>
          <cell r="J44">
            <v>2.0040960582344901E-2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4.5799059867914382E-2</v>
          </cell>
          <cell r="F45">
            <v>0.17430174339412607</v>
          </cell>
          <cell r="G45">
            <v>0.14748787381614081</v>
          </cell>
          <cell r="H45">
            <v>0.14652936679079281</v>
          </cell>
          <cell r="I45">
            <v>0.14463502389704025</v>
          </cell>
          <cell r="J45">
            <v>0.28902708884424455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8.5478074069354998E-4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0.95962641798079329</v>
          </cell>
          <cell r="F47">
            <v>0.9596355781513668</v>
          </cell>
          <cell r="G47">
            <v>0.95965768763757864</v>
          </cell>
          <cell r="H47">
            <v>0.95967049020545125</v>
          </cell>
          <cell r="I47">
            <v>0.95970705781989829</v>
          </cell>
          <cell r="J47">
            <v>0.48138813429326616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2.8502806210933102E-4</v>
          </cell>
          <cell r="I48">
            <v>5.5183825367201497E-2</v>
          </cell>
          <cell r="J48">
            <v>0.60986401180704397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7.6104957028157801E-5</v>
          </cell>
          <cell r="I49">
            <v>5.1907344727718768E-2</v>
          </cell>
          <cell r="J49">
            <v>5.1873444039501761E-2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1.6073938837077501E-4</v>
          </cell>
          <cell r="I50">
            <v>0.15227489157063201</v>
          </cell>
          <cell r="J50">
            <v>1.5960353836761401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2.2361455421424186</v>
          </cell>
          <cell r="F51">
            <v>2.2361546357033837</v>
          </cell>
          <cell r="G51">
            <v>2.2361734626764815</v>
          </cell>
          <cell r="H51">
            <v>2.2361941945326933</v>
          </cell>
          <cell r="I51">
            <v>2.236272081240664</v>
          </cell>
          <cell r="J51">
            <v>1.1221849448514951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7.7229185853498403E-2</v>
          </cell>
          <cell r="F52">
            <v>0.19388099483099608</v>
          </cell>
          <cell r="G52">
            <v>0.20097980916262659</v>
          </cell>
          <cell r="H52">
            <v>0.21396079328875897</v>
          </cell>
          <cell r="I52">
            <v>0.21601556965673421</v>
          </cell>
          <cell r="J52">
            <v>0.3497612628898894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3.0983933598102089</v>
          </cell>
          <cell r="F53">
            <v>3.098406922473754</v>
          </cell>
          <cell r="G53">
            <v>3.0986781030756867</v>
          </cell>
          <cell r="H53">
            <v>3.0987006316665031</v>
          </cell>
          <cell r="I53">
            <v>3.0987741372044892</v>
          </cell>
          <cell r="J53">
            <v>1.5549449985417496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2.7432510319657299E-4</v>
          </cell>
          <cell r="J54">
            <v>3.779859388906472E-4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5.1549439537102601E-5</v>
          </cell>
          <cell r="F55">
            <v>1.2873188500194452E-3</v>
          </cell>
          <cell r="G55">
            <v>1.3162780077000608E-3</v>
          </cell>
          <cell r="H55">
            <v>1.3200786542068598E-3</v>
          </cell>
          <cell r="I55">
            <v>1.1374625301325437E-3</v>
          </cell>
          <cell r="J55">
            <v>6.8741973858611684E-4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1.4424073328160199E-2</v>
          </cell>
          <cell r="J56">
            <v>1.4152268696504515E-2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1.1733048898702201E-3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5.4457865628878296E-4</v>
          </cell>
          <cell r="J58">
            <v>5.4920399506896197E-4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2.1337942027286502E-5</v>
          </cell>
          <cell r="J59">
            <v>8.7899209950289096E-3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5.6976665919011597E-3</v>
          </cell>
          <cell r="F60">
            <v>5.8340056568007403E-3</v>
          </cell>
          <cell r="G60">
            <v>7.9442896390299056E-3</v>
          </cell>
          <cell r="H60">
            <v>2.1477936010880327E-2</v>
          </cell>
          <cell r="I60">
            <v>1.2550000506681132</v>
          </cell>
          <cell r="J60">
            <v>3.3345851442973542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3.0317278484907471E-2</v>
          </cell>
          <cell r="F61">
            <v>2.9627494877191254E-2</v>
          </cell>
          <cell r="G61">
            <v>2.9577364788239489E-2</v>
          </cell>
          <cell r="H61">
            <v>1.4960076006398162E-3</v>
          </cell>
          <cell r="I61">
            <v>9.6872619636271119E-4</v>
          </cell>
          <cell r="J61">
            <v>7.9418760554027408E-4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5.2440625206255805E-4</v>
          </cell>
          <cell r="J62">
            <v>5.35622114591077E-4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0.37252159917944172</v>
          </cell>
          <cell r="F63">
            <v>0.4115432727249177</v>
          </cell>
          <cell r="G63">
            <v>0.41198298366886144</v>
          </cell>
          <cell r="H63">
            <v>0.41742682993427865</v>
          </cell>
          <cell r="I63">
            <v>0.44442831889753537</v>
          </cell>
          <cell r="J63">
            <v>0.45618966070599415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1.4739534793969001E-3</v>
          </cell>
          <cell r="I64">
            <v>5.6651917606102102E-2</v>
          </cell>
          <cell r="J64">
            <v>0.60481883811953796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6.8973930051327414E-3</v>
          </cell>
          <cell r="F65">
            <v>2.0107633132817396E-3</v>
          </cell>
          <cell r="G65">
            <v>2.0054491401827398E-3</v>
          </cell>
          <cell r="H65">
            <v>1.1342380818868403E-3</v>
          </cell>
          <cell r="I65">
            <v>8.393452489028402E-4</v>
          </cell>
          <cell r="J65">
            <v>5.0174589677901037E-4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1.9847249334589796</v>
          </cell>
          <cell r="F66">
            <v>1.9847678735371215</v>
          </cell>
          <cell r="G66">
            <v>1.9848386806913223</v>
          </cell>
          <cell r="H66">
            <v>1.9849266450497738</v>
          </cell>
          <cell r="I66">
            <v>1.9853705241640736</v>
          </cell>
          <cell r="J66">
            <v>1.0973346984130727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8.0048754124309199E-5</v>
          </cell>
          <cell r="I67">
            <v>0.48523539744047939</v>
          </cell>
          <cell r="J67">
            <v>1.3755826886977818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6.3884744269638402E-2</v>
          </cell>
          <cell r="J68">
            <v>0.38849715510222654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7.5309003464997201E-4</v>
          </cell>
          <cell r="J69">
            <v>7.7538054979222595E-4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1.4171734507543923</v>
          </cell>
          <cell r="J70">
            <v>1.4116619662830379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25.007857263938106</v>
          </cell>
          <cell r="J71">
            <v>60.120542325653382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273.39285764340804</v>
          </cell>
          <cell r="J72">
            <v>767.0888604272202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0.1125890986888516</v>
          </cell>
          <cell r="F73">
            <v>0.11274375311576502</v>
          </cell>
          <cell r="G73">
            <v>0.10855994804397667</v>
          </cell>
          <cell r="H73">
            <v>0.11248145097898195</v>
          </cell>
          <cell r="I73">
            <v>0.10889744308690427</v>
          </cell>
          <cell r="J73">
            <v>0.15632520830943328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4.073515815800367E-4</v>
          </cell>
          <cell r="G74">
            <v>4.3356216687142436E-4</v>
          </cell>
          <cell r="H74">
            <v>2.566533517467948E-4</v>
          </cell>
          <cell r="I74">
            <v>1.2976462965859261E-4</v>
          </cell>
          <cell r="J74">
            <v>1.1084988386062062E-4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2.7691065531705328E-4</v>
          </cell>
          <cell r="J75">
            <v>3.2901268371706062E-4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0.33315509374815389</v>
          </cell>
          <cell r="F76">
            <v>6.8570737697915454E-2</v>
          </cell>
          <cell r="G76">
            <v>0.20599605120090025</v>
          </cell>
          <cell r="H76">
            <v>0.74312037348835458</v>
          </cell>
          <cell r="I76">
            <v>13.526492754960247</v>
          </cell>
          <cell r="J76">
            <v>32.378509064574459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0.1856823351085668</v>
          </cell>
          <cell r="J77">
            <v>0.36318030024313841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1.4084422159950483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0.40357573127475471</v>
          </cell>
          <cell r="J79">
            <v>0.5241495082247688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12.260824059910375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7.4186500690877136E-2</v>
          </cell>
          <cell r="J81">
            <v>3.803442349279984E-2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0.23189490178321062</v>
          </cell>
          <cell r="J82">
            <v>2.9094902315695292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0.43088109902834465</v>
          </cell>
          <cell r="J83">
            <v>0.40505251157129485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4.3883373496748359E-3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0.16853870032150303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9.6794456558501238</v>
          </cell>
          <cell r="F86">
            <v>9.6927415178667573</v>
          </cell>
          <cell r="G86">
            <v>9.333053818980737</v>
          </cell>
          <cell r="H86">
            <v>9.6701910284501924</v>
          </cell>
          <cell r="I86">
            <v>9.3824566734257342</v>
          </cell>
          <cell r="J86">
            <v>13.473058146164382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2.071250598383189E-2</v>
          </cell>
          <cell r="J87">
            <v>2.3084908226527565E-2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9.6794456558501238</v>
          </cell>
          <cell r="F88">
            <v>9.6927415178667573</v>
          </cell>
          <cell r="G88">
            <v>9.333053818980737</v>
          </cell>
          <cell r="H88">
            <v>9.6701910284501924</v>
          </cell>
          <cell r="I88">
            <v>9.3620687499569879</v>
          </cell>
          <cell r="J88">
            <v>13.439501480088138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6.8996111440460329E-3</v>
          </cell>
          <cell r="J89">
            <v>1.3495106281329472E-2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2.5127188843163013E-2</v>
          </cell>
          <cell r="J90">
            <v>2.5029467487287904E-2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2.2198399647131696E-2</v>
          </cell>
          <cell r="I91">
            <v>2.8274824721297859E-2</v>
          </cell>
          <cell r="J91">
            <v>9.9852341242676196E-3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6.0676036215003055</v>
          </cell>
          <cell r="F92">
            <v>1.6845993055813941</v>
          </cell>
          <cell r="G92">
            <v>1.9804174130842731</v>
          </cell>
          <cell r="H92">
            <v>0.5610707724584646</v>
          </cell>
          <cell r="I92">
            <v>0.45121480316059609</v>
          </cell>
          <cell r="J92">
            <v>7.1951049137930281E-2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0.26892351356015948</v>
          </cell>
          <cell r="F93">
            <v>0.31912633541705071</v>
          </cell>
          <cell r="G93">
            <v>5.9617703539770028</v>
          </cell>
          <cell r="H93">
            <v>7.2689539768013702</v>
          </cell>
          <cell r="I93">
            <v>1.5458404009308364</v>
          </cell>
          <cell r="J93">
            <v>2.2540248293123373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27.443068512707963</v>
          </cell>
          <cell r="F94">
            <v>24.049365794832294</v>
          </cell>
          <cell r="G94">
            <v>27.995303120269806</v>
          </cell>
          <cell r="H94">
            <v>30.852487914039369</v>
          </cell>
          <cell r="I94">
            <v>28.158973965814148</v>
          </cell>
          <cell r="J94">
            <v>15.610186918614998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47.929871462733949</v>
          </cell>
          <cell r="F95">
            <v>48.413799272316858</v>
          </cell>
          <cell r="G95">
            <v>49.6145197073769</v>
          </cell>
          <cell r="H95">
            <v>47.128595997631777</v>
          </cell>
          <cell r="I95">
            <v>42.454159742207317</v>
          </cell>
          <cell r="J95">
            <v>24.101072904074478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37.597362085925653</v>
          </cell>
          <cell r="F96">
            <v>32.248571846591126</v>
          </cell>
          <cell r="G96">
            <v>31.980191899804609</v>
          </cell>
          <cell r="H96">
            <v>21.855876810336607</v>
          </cell>
          <cell r="I96">
            <v>11.179417736909556</v>
          </cell>
          <cell r="J96">
            <v>2.7179450565971308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342.212844252617</v>
          </cell>
          <cell r="F97">
            <v>95.011400834790606</v>
          </cell>
          <cell r="G97">
            <v>111.69554209795299</v>
          </cell>
          <cell r="H97">
            <v>31.644391566657401</v>
          </cell>
          <cell r="I97">
            <v>25.448514898257599</v>
          </cell>
          <cell r="J97">
            <v>4.0580391713792698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703.83092389523597</v>
          </cell>
          <cell r="F98">
            <v>648.59525516335998</v>
          </cell>
          <cell r="G98">
            <v>599.00955428008695</v>
          </cell>
          <cell r="H98">
            <v>517.44945067778099</v>
          </cell>
          <cell r="I98">
            <v>241.71770505588</v>
          </cell>
          <cell r="J98">
            <v>2.5958080612348898E-3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15.167286164793</v>
          </cell>
          <cell r="F99">
            <v>17.9987253175216</v>
          </cell>
          <cell r="G99">
            <v>336.24384796430297</v>
          </cell>
          <cell r="H99">
            <v>409.96900429159803</v>
          </cell>
          <cell r="I99">
            <v>87.185398612499199</v>
          </cell>
          <cell r="J99">
            <v>127.12700037321601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1547.7890641167301</v>
          </cell>
          <cell r="F100">
            <v>1356.38423082854</v>
          </cell>
          <cell r="G100">
            <v>1578.93509598322</v>
          </cell>
          <cell r="H100">
            <v>1740.0803183518201</v>
          </cell>
          <cell r="I100">
            <v>1588.1661316719201</v>
          </cell>
          <cell r="J100">
            <v>880.41454220988498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2703.2447504982001</v>
          </cell>
          <cell r="F101">
            <v>2730.5382789586702</v>
          </cell>
          <cell r="G101">
            <v>2798.2589114960601</v>
          </cell>
          <cell r="H101">
            <v>2658.0528142664298</v>
          </cell>
          <cell r="I101">
            <v>2394.4146094604898</v>
          </cell>
          <cell r="J101">
            <v>1359.3005117898001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-0.18568233510856699</v>
          </cell>
          <cell r="J102">
            <v>-0.36318030024313902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2267.7926510186198</v>
          </cell>
          <cell r="F103">
            <v>2042.09409713225</v>
          </cell>
          <cell r="G103">
            <v>1940.91202075764</v>
          </cell>
          <cell r="H103">
            <v>1359.85608327818</v>
          </cell>
          <cell r="I103">
            <v>461.37820239935797</v>
          </cell>
          <cell r="J103">
            <v>2.57438093491478E-3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4514.4939637072102</v>
          </cell>
          <cell r="F104">
            <v>3846.53336079983</v>
          </cell>
          <cell r="G104">
            <v>3327.29631078792</v>
          </cell>
          <cell r="H104">
            <v>3156.4925698412599</v>
          </cell>
          <cell r="I104">
            <v>1816.5008304692601</v>
          </cell>
          <cell r="J104">
            <v>2.60014110238021E-3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5881.0609465954003</v>
          </cell>
          <cell r="F105">
            <v>5818.4421646051396</v>
          </cell>
          <cell r="G105">
            <v>5413.9008924918298</v>
          </cell>
          <cell r="H105">
            <v>3060.2291418540299</v>
          </cell>
          <cell r="I105">
            <v>462.89416433848498</v>
          </cell>
          <cell r="J105">
            <v>60.120542325653403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-1.40844221599505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-0.40357573127475499</v>
          </cell>
          <cell r="J107">
            <v>-0.52414950822476902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-12.2608240599104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-7.4186500690877205E-2</v>
          </cell>
          <cell r="J109">
            <v>-3.8034423492799799E-2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2120.4912216462099</v>
          </cell>
          <cell r="F110">
            <v>1818.8194521477401</v>
          </cell>
          <cell r="G110">
            <v>1803.6828231489801</v>
          </cell>
          <cell r="H110">
            <v>1232.6714521029901</v>
          </cell>
          <cell r="I110">
            <v>630.51916036169905</v>
          </cell>
          <cell r="J110">
            <v>153.29210119207801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-0.23189490178321101</v>
          </cell>
          <cell r="J111">
            <v>-2.9094902315695301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-0.43088109902834398</v>
          </cell>
          <cell r="J112">
            <v>-0.40505251157129502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6.2731320101642476</v>
          </cell>
          <cell r="F113">
            <v>1.6826915038959724</v>
          </cell>
          <cell r="G113">
            <v>2.3010612314293408</v>
          </cell>
          <cell r="H113">
            <v>0.57412625887789004</v>
          </cell>
          <cell r="I113">
            <v>0.50616891808741182</v>
          </cell>
          <cell r="J113">
            <v>4.2976167878318909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9.3904494874471727</v>
          </cell>
          <cell r="F114">
            <v>8.6535001157693081</v>
          </cell>
          <cell r="G114">
            <v>8.0125054771408752</v>
          </cell>
          <cell r="H114">
            <v>7.0841539783624663</v>
          </cell>
          <cell r="I114">
            <v>3.6204044864954805</v>
          </cell>
          <cell r="J114">
            <v>0.3955035389951439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3.721898331705302E-2</v>
          </cell>
          <cell r="J115">
            <v>4.557754938276961E-2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3.567707229798301E-2</v>
          </cell>
          <cell r="J116">
            <v>2.7033126398601819E-2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1.5419110190700042E-3</v>
          </cell>
          <cell r="J117">
            <v>1.8544422984167766E-2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2.9718717418320728</v>
          </cell>
          <cell r="F118">
            <v>2.9710705037605947</v>
          </cell>
          <cell r="G118">
            <v>2.9710243148817863</v>
          </cell>
          <cell r="H118">
            <v>2.7451123177092103</v>
          </cell>
          <cell r="I118">
            <v>2.9107319901816315</v>
          </cell>
          <cell r="J118">
            <v>14.879926148097987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0.25003311406487011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5.774128091677419E-3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0.24425898597319262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2.1024783045303059</v>
          </cell>
          <cell r="I122">
            <v>2.0927462832523944</v>
          </cell>
          <cell r="J122">
            <v>2.1170379760239784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4.07034582350018E-4</v>
          </cell>
          <cell r="I123">
            <v>0.40939206105558801</v>
          </cell>
          <cell r="J123">
            <v>4.5399829268192127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4.07034582350018E-4</v>
          </cell>
          <cell r="I124">
            <v>0.40939206105558801</v>
          </cell>
          <cell r="J124">
            <v>4.5399829268192127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1.1765149205649277</v>
          </cell>
          <cell r="F125">
            <v>4.6199842036574781</v>
          </cell>
          <cell r="G125">
            <v>3.3168417803649004</v>
          </cell>
          <cell r="H125">
            <v>2.9415972011794338</v>
          </cell>
          <cell r="I125">
            <v>4.4219466136473651</v>
          </cell>
          <cell r="J125">
            <v>8.8428445818386301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0.22556865906211201</v>
          </cell>
          <cell r="F126">
            <v>3.4677575535888541E-3</v>
          </cell>
          <cell r="G126">
            <v>0.32701396129912585</v>
          </cell>
          <cell r="H126">
            <v>1.1182973409296781E-2</v>
          </cell>
          <cell r="I126">
            <v>4.7653683520231339E-2</v>
          </cell>
          <cell r="J126">
            <v>4.2164673575793303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0.25083187474872609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2.4334920210884882E-2</v>
          </cell>
          <cell r="F128">
            <v>5.4708927354457433E-2</v>
          </cell>
          <cell r="G128">
            <v>3.8994059890159957E-2</v>
          </cell>
          <cell r="H128">
            <v>8.0122844909174731E-3</v>
          </cell>
          <cell r="I128">
            <v>8.508303553126222E-3</v>
          </cell>
          <cell r="J128">
            <v>9.655837944606234E-3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0.30159405138820006</v>
          </cell>
          <cell r="F129">
            <v>4.5349443845258515</v>
          </cell>
          <cell r="G129">
            <v>4.1877147138733424E-2</v>
          </cell>
          <cell r="H129">
            <v>8.4716942782902104E-3</v>
          </cell>
          <cell r="I129">
            <v>1.2685431536211298E-2</v>
          </cell>
          <cell r="J129">
            <v>1.4798459764955859E-2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0.30562617975699019</v>
          </cell>
          <cell r="F130">
            <v>2.3526089379895625E-2</v>
          </cell>
          <cell r="G130">
            <v>2.3548755180928308E-2</v>
          </cell>
          <cell r="H130">
            <v>2.3591845862325562E-2</v>
          </cell>
          <cell r="I130">
            <v>2.3764839606142962E-2</v>
          </cell>
          <cell r="J130">
            <v>2.3906544261158087E-2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0.31956788024166133</v>
          </cell>
          <cell r="F131">
            <v>3.5144308619001943E-3</v>
          </cell>
          <cell r="G131">
            <v>2.8855852428741695</v>
          </cell>
          <cell r="H131">
            <v>2.88937000540245</v>
          </cell>
          <cell r="I131">
            <v>4.3279876074226582</v>
          </cell>
          <cell r="J131">
            <v>4.3280399396673728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9.5499446932867986</v>
          </cell>
          <cell r="F132">
            <v>8.8004783604255064</v>
          </cell>
          <cell r="G132">
            <v>8.1276737351436523</v>
          </cell>
          <cell r="H132">
            <v>7.0210237541082732</v>
          </cell>
          <cell r="I132">
            <v>3.2797517646659369</v>
          </cell>
          <cell r="J132">
            <v>3.5221276271843815E-5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30.770592279764095</v>
          </cell>
          <cell r="F133">
            <v>27.708196704643761</v>
          </cell>
          <cell r="G133">
            <v>26.335305573373642</v>
          </cell>
          <cell r="H133">
            <v>18.451235865375633</v>
          </cell>
          <cell r="I133">
            <v>6.2602198425964399</v>
          </cell>
          <cell r="J133">
            <v>3.4930541857731081E-5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61.255006291821147</v>
          </cell>
          <cell r="F134">
            <v>52.191768803254135</v>
          </cell>
          <cell r="G134">
            <v>45.146489969985403</v>
          </cell>
          <cell r="H134">
            <v>42.828935818741641</v>
          </cell>
          <cell r="I134">
            <v>24.647229721428239</v>
          </cell>
          <cell r="J134">
            <v>3.5280069231753178E-5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3.7982126906664213</v>
          </cell>
          <cell r="F135">
            <v>11.605704263260854</v>
          </cell>
          <cell r="G135">
            <v>15.33282294109843</v>
          </cell>
          <cell r="H135">
            <v>16.415725305947422</v>
          </cell>
          <cell r="I135">
            <v>16.662451000280356</v>
          </cell>
          <cell r="J135">
            <v>26.999908856828501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0.2923259745221698</v>
          </cell>
          <cell r="F136">
            <v>0.37632765579650534</v>
          </cell>
          <cell r="G136">
            <v>6.00415666901708</v>
          </cell>
          <cell r="H136">
            <v>7.2588099395906269</v>
          </cell>
          <cell r="I136">
            <v>1.5628115940127776</v>
          </cell>
          <cell r="J136">
            <v>2.2760070969462181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8.6006131606281144</v>
          </cell>
          <cell r="F137">
            <v>8.9992008034113073</v>
          </cell>
          <cell r="G137">
            <v>9.8653357901975767</v>
          </cell>
          <cell r="H137">
            <v>8.5133445706050601</v>
          </cell>
          <cell r="I137">
            <v>8.9695141070384494</v>
          </cell>
          <cell r="J137">
            <v>9.1836601367980002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0.33885985452490658</v>
          </cell>
          <cell r="J138">
            <v>0.81464149492755267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79.689172718094838</v>
          </cell>
          <cell r="F139">
            <v>78.84067973719695</v>
          </cell>
          <cell r="G139">
            <v>73.359090684171107</v>
          </cell>
          <cell r="H139">
            <v>41.46651953731751</v>
          </cell>
          <cell r="I139">
            <v>6.2722786495729634</v>
          </cell>
          <cell r="J139">
            <v>0.81464149492755267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0.43678608580925476</v>
          </cell>
          <cell r="F140">
            <v>0.55212708236504526</v>
          </cell>
          <cell r="G140">
            <v>2.5487845492850001</v>
          </cell>
          <cell r="H140">
            <v>6.4265690839347291</v>
          </cell>
          <cell r="I140">
            <v>6.4271141905273623</v>
          </cell>
          <cell r="J140">
            <v>6.4272389710169975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27.656311170696718</v>
          </cell>
          <cell r="F141">
            <v>28.493284973054966</v>
          </cell>
          <cell r="G141">
            <v>27.953137899431709</v>
          </cell>
          <cell r="H141">
            <v>30.768608106177517</v>
          </cell>
          <cell r="I141">
            <v>28.159711282971937</v>
          </cell>
          <cell r="J141">
            <v>15.633166301517988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3.999958375517982E-4</v>
          </cell>
          <cell r="I142">
            <v>1.3558106943201036E-3</v>
          </cell>
          <cell r="J142">
            <v>2.0065547604623756E-3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2.0870229128804011E-3</v>
          </cell>
          <cell r="I143">
            <v>8.471182769193699E-3</v>
          </cell>
          <cell r="J143">
            <v>4.4124591006192544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3.291905067891691E-4</v>
          </cell>
          <cell r="I144">
            <v>1.000686976470388E-3</v>
          </cell>
          <cell r="J144">
            <v>8.9065413590626102E-4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4.2213556778844828E-4</v>
          </cell>
          <cell r="I145">
            <v>1.2732465305036373E-3</v>
          </cell>
          <cell r="J145">
            <v>1.2454378779288657E-3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9.3570100075098775E-4</v>
          </cell>
          <cell r="I146">
            <v>4.8414385678995676E-3</v>
          </cell>
          <cell r="J146">
            <v>4.4083164538449502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4.3883373496748359E-3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4.0674198813226759E-4</v>
          </cell>
          <cell r="I148">
            <v>1.6047531822965672E-3</v>
          </cell>
          <cell r="J148">
            <v>2.2077268858251447E-3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2.0661530840127194E-3</v>
          </cell>
          <cell r="I149">
            <v>8.3864654723056885E-3</v>
          </cell>
          <cell r="J149">
            <v>4.3683355641917307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8.0356513837306291E-4</v>
          </cell>
          <cell r="I150">
            <v>3.7783472170551027E-3</v>
          </cell>
          <cell r="J150">
            <v>2.4130217226874335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4.1740831566646874E-4</v>
          </cell>
          <cell r="I151">
            <v>1.7971411553969468E-3</v>
          </cell>
          <cell r="J151">
            <v>1.9495083380094878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4.3843764184091821E-4</v>
          </cell>
          <cell r="I152">
            <v>1.206223917557083E-3</v>
          </cell>
          <cell r="J152">
            <v>3.5977766089939642E-3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8.1977952316846636</v>
          </cell>
          <cell r="J153">
            <v>8.198571371563899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1.2346357606890256E-3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0.23876194537880943</v>
          </cell>
          <cell r="J155">
            <v>0.24329813758741642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8.104131798384203E-3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0.16853870032150303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4.8231150265846809E-3</v>
          </cell>
          <cell r="F158">
            <v>2.9680068556045859E-2</v>
          </cell>
          <cell r="G158">
            <v>8.2355921603769019E-2</v>
          </cell>
          <cell r="H158">
            <v>0.53985121057881336</v>
          </cell>
          <cell r="I158">
            <v>10.289352638847154</v>
          </cell>
          <cell r="J158">
            <v>26.344814128842131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4.0296423652651762E-4</v>
          </cell>
          <cell r="I159">
            <v>0.40529814044503187</v>
          </cell>
          <cell r="J159">
            <v>4.4945830975510193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3.999958375517982E-4</v>
          </cell>
          <cell r="I160">
            <v>1.3558106943201036E-3</v>
          </cell>
          <cell r="J160">
            <v>2.0065547604623756E-3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2.0870229128804011E-3</v>
          </cell>
          <cell r="I161">
            <v>8.471182769193699E-3</v>
          </cell>
          <cell r="J161">
            <v>4.4124591006192544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3.291905067891691E-4</v>
          </cell>
          <cell r="I162">
            <v>1.000686976470388E-3</v>
          </cell>
          <cell r="J162">
            <v>8.9065413590626102E-4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4.2213556778844828E-4</v>
          </cell>
          <cell r="I163">
            <v>1.2732465305036373E-3</v>
          </cell>
          <cell r="J163">
            <v>1.2454378779288657E-3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9.3570100075098775E-4</v>
          </cell>
          <cell r="I164">
            <v>4.8414385678995676E-3</v>
          </cell>
          <cell r="J164">
            <v>4.4083164538449502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3.2632712783328618E-2</v>
          </cell>
          <cell r="J165">
            <v>3.2505801931542747E-2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7.2866575237730952E-4</v>
          </cell>
          <cell r="H166">
            <v>3.7361451157280801E-3</v>
          </cell>
          <cell r="I166">
            <v>8.9469656601420516E-3</v>
          </cell>
          <cell r="J166">
            <v>2.2957166450653238E-2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3.6946468859105587E-3</v>
          </cell>
          <cell r="G167">
            <v>2.254611670851114E-2</v>
          </cell>
          <cell r="H167">
            <v>4.9996236546014095E-3</v>
          </cell>
          <cell r="I167">
            <v>1.3449782187042587E-2</v>
          </cell>
          <cell r="J167">
            <v>1.958877004509969E-2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0.48408550646415244</v>
          </cell>
          <cell r="J168">
            <v>1.1637735641822202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5.2572739044886288E-3</v>
          </cell>
          <cell r="H169">
            <v>6.0310473519523088E-3</v>
          </cell>
          <cell r="I169">
            <v>7.8099953616228984E-2</v>
          </cell>
          <cell r="J169">
            <v>5.8339422772309364E-2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7.3543106252295064E-3</v>
          </cell>
          <cell r="H170">
            <v>6.6259783760439627E-3</v>
          </cell>
          <cell r="I170">
            <v>0.10286969940402743</v>
          </cell>
          <cell r="J170">
            <v>9.108634158431872E-2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8.7918860767388397E-3</v>
          </cell>
          <cell r="H171">
            <v>4.8162161522042529E-2</v>
          </cell>
          <cell r="I171">
            <v>9.4330745276987454E-2</v>
          </cell>
          <cell r="J171">
            <v>4.6903137178511731E-2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6.4306547876795328</v>
          </cell>
          <cell r="J172">
            <v>18.043206012777414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4.0674198813226759E-4</v>
          </cell>
          <cell r="I173">
            <v>1.6047531822965672E-3</v>
          </cell>
          <cell r="J173">
            <v>2.2077268858251447E-3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2.0661530840127224E-3</v>
          </cell>
          <cell r="I174">
            <v>8.3864654723056885E-3</v>
          </cell>
          <cell r="J174">
            <v>4.3683355641917307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8.035651383730654E-4</v>
          </cell>
          <cell r="I175">
            <v>3.7783472170551027E-3</v>
          </cell>
          <cell r="J175">
            <v>2.4130217226874335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4.1740831566646874E-4</v>
          </cell>
          <cell r="I176">
            <v>1.7971411553969468E-3</v>
          </cell>
          <cell r="J176">
            <v>1.9495083380094878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4.3843764184091821E-4</v>
          </cell>
          <cell r="I177">
            <v>1.206223917557083E-3</v>
          </cell>
          <cell r="J177">
            <v>3.5977766089939642E-3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48.081894281189115</v>
          </cell>
          <cell r="F178">
            <v>48.283079290822286</v>
          </cell>
          <cell r="G178">
            <v>49.487329580743555</v>
          </cell>
          <cell r="H178">
            <v>47.008639102584858</v>
          </cell>
          <cell r="I178">
            <v>42.445198020202916</v>
          </cell>
          <cell r="J178">
            <v>24.138951024142944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8.6006131606281144</v>
          </cell>
          <cell r="F179">
            <v>8.9992008034113073</v>
          </cell>
          <cell r="G179">
            <v>9.8653357901975767</v>
          </cell>
          <cell r="H179">
            <v>8.5133445706050601</v>
          </cell>
          <cell r="I179">
            <v>8.9695141070384494</v>
          </cell>
          <cell r="J179">
            <v>9.1836601367980002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2.0577262678150433E-3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1.3748115878326209E-2</v>
          </cell>
          <cell r="G181">
            <v>1.463272313191057E-2</v>
          </cell>
          <cell r="H181">
            <v>8.6620506214543126E-3</v>
          </cell>
          <cell r="I181">
            <v>4.379556250977492E-3</v>
          </cell>
          <cell r="J181">
            <v>3.7411835802959449E-3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1.3972641031696891E-2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9.4496369233173175E-3</v>
          </cell>
          <cell r="J183">
            <v>1.2315542956409098E-2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1.1002637708224614</v>
          </cell>
          <cell r="F184">
            <v>0.67601596324913771</v>
          </cell>
          <cell r="G184">
            <v>1.6130325321262409</v>
          </cell>
          <cell r="H184">
            <v>1.0851646278794404E-2</v>
          </cell>
          <cell r="I184">
            <v>9.6141336922697229E-3</v>
          </cell>
          <cell r="J184">
            <v>2.5301678058285218E-3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4.7312819318161455E-3</v>
          </cell>
          <cell r="J185">
            <v>2.4256647635714141E-3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7.1189519826657337</v>
          </cell>
          <cell r="F186">
            <v>8.2975646652387685</v>
          </cell>
          <cell r="G186">
            <v>8.1736328523022532</v>
          </cell>
          <cell r="H186">
            <v>8.4895827028538626</v>
          </cell>
          <cell r="I186">
            <v>8.9281643055569937</v>
          </cell>
          <cell r="J186">
            <v>9.1384080968834276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0.38139740713991749</v>
          </cell>
          <cell r="F187">
            <v>1.1872059045068543E-2</v>
          </cell>
          <cell r="G187">
            <v>6.4037682637173243E-2</v>
          </cell>
          <cell r="H187">
            <v>4.2481708509370672E-3</v>
          </cell>
          <cell r="I187">
            <v>6.3052772011126688E-3</v>
          </cell>
          <cell r="J187">
            <v>1.7510058627324752E-3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6.8699154819570176E-3</v>
          </cell>
          <cell r="J188">
            <v>6.4581076462260009E-3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0.47142592071535272</v>
          </cell>
          <cell r="J189">
            <v>5.6972081435121998E-6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2.2265926705279538E-2</v>
          </cell>
          <cell r="G190">
            <v>4.37212626973391E-2</v>
          </cell>
          <cell r="H190">
            <v>1.2757688838773963E-2</v>
          </cell>
          <cell r="I190">
            <v>1.5126123276291247E-2</v>
          </cell>
          <cell r="J190">
            <v>1.7200318725956433E-2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2.6300729003595626</v>
          </cell>
          <cell r="F191">
            <v>2.7558787849010793</v>
          </cell>
          <cell r="G191">
            <v>2.4435787661592872</v>
          </cell>
          <cell r="H191">
            <v>3.1967276095315378</v>
          </cell>
          <cell r="I191">
            <v>3.5207666764759624</v>
          </cell>
          <cell r="J191">
            <v>18.133509856449855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0.38612520471046241</v>
          </cell>
          <cell r="F192">
            <v>0.23724020468472987</v>
          </cell>
          <cell r="G192">
            <v>0.5660756385773793</v>
          </cell>
          <cell r="H192">
            <v>3.808263301910652E-3</v>
          </cell>
          <cell r="I192">
            <v>3.373972167843387E-3</v>
          </cell>
          <cell r="J192">
            <v>8.8793395537059908E-4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2.410919628691709E-3</v>
          </cell>
          <cell r="J193">
            <v>2.2664002969735048E-3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2.0922800479138758E-2</v>
          </cell>
          <cell r="H194">
            <v>0.18349698188868183</v>
          </cell>
          <cell r="I194">
            <v>0.40220156542550284</v>
          </cell>
          <cell r="J194">
            <v>0.40222727899349053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8.597640532357476E-3</v>
          </cell>
          <cell r="H195">
            <v>6.9963453949592183E-3</v>
          </cell>
          <cell r="I195">
            <v>2.0237859965078819E-2</v>
          </cell>
          <cell r="J195">
            <v>0.86211429142157725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8.5746384217718855E-3</v>
          </cell>
          <cell r="H196">
            <v>7.2996228238365038E-3</v>
          </cell>
          <cell r="I196">
            <v>2.3543122327668156E-2</v>
          </cell>
          <cell r="J196">
            <v>7.1491695659462909E-2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3.0161981050700293</v>
          </cell>
          <cell r="F197">
            <v>3.015384916291088</v>
          </cell>
          <cell r="G197">
            <v>3.0153380384912274</v>
          </cell>
          <cell r="H197">
            <v>3.0155580620552405</v>
          </cell>
          <cell r="I197">
            <v>3.0944603650212605</v>
          </cell>
          <cell r="J197">
            <v>16.817852009271466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1.4498754188682328E-2</v>
          </cell>
          <cell r="J198">
            <v>1.6159435758569304E-2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5.6294549344425828</v>
          </cell>
          <cell r="F199">
            <v>5.6371876557882441</v>
          </cell>
          <cell r="G199">
            <v>5.4279974021988338</v>
          </cell>
          <cell r="H199">
            <v>5.624072548949095</v>
          </cell>
          <cell r="I199">
            <v>5.4448721543452088</v>
          </cell>
          <cell r="J199">
            <v>7.8162604154716755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2.1024783045303059</v>
          </cell>
          <cell r="I200">
            <v>2.0927462832523944</v>
          </cell>
          <cell r="J200">
            <v>2.1170379760239784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1.3280463953379109</v>
          </cell>
          <cell r="F201">
            <v>4.0579385535877179</v>
          </cell>
          <cell r="G201">
            <v>5.3611269024819741</v>
          </cell>
          <cell r="H201">
            <v>5.7397640929886204</v>
          </cell>
          <cell r="I201">
            <v>5.8260318182798514</v>
          </cell>
          <cell r="J201">
            <v>9.4405275723176683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4.3467550207490048E-3</v>
          </cell>
          <cell r="J202">
            <v>8.501916957237567E-3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1.0183789539500892E-2</v>
          </cell>
          <cell r="G203">
            <v>1.0839054171785595E-2</v>
          </cell>
          <cell r="H203">
            <v>6.4163337936698553E-3</v>
          </cell>
          <cell r="I203">
            <v>3.2441157414648137E-3</v>
          </cell>
          <cell r="J203">
            <v>2.7712470965155118E-3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6.3112329178197021E-3</v>
          </cell>
          <cell r="J204">
            <v>8.2253170929265061E-3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0.43678608580925476</v>
          </cell>
          <cell r="F205">
            <v>0.55212708236504526</v>
          </cell>
          <cell r="G205">
            <v>2.5487845492850001</v>
          </cell>
          <cell r="H205">
            <v>6.4265690839347291</v>
          </cell>
          <cell r="I205">
            <v>6.4271141905273623</v>
          </cell>
          <cell r="J205">
            <v>6.4272389710169975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1.1840073033556928</v>
          </cell>
          <cell r="F206">
            <v>1.0241280396508758E-2</v>
          </cell>
          <cell r="G206">
            <v>2.7629770029496754E-2</v>
          </cell>
          <cell r="H206">
            <v>9.300830792877815E-3</v>
          </cell>
          <cell r="I206">
            <v>1.5086455319208171E-2</v>
          </cell>
          <cell r="J206">
            <v>9.4217437112125088E-3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1.2891187346744655</v>
          </cell>
          <cell r="F207">
            <v>5.062161207420294</v>
          </cell>
          <cell r="G207">
            <v>3.6342954978983935</v>
          </cell>
          <cell r="H207">
            <v>3.2231363968470026</v>
          </cell>
          <cell r="I207">
            <v>4.8451695118715179</v>
          </cell>
          <cell r="J207">
            <v>9.6891900128126505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4.0478635353982719</v>
          </cell>
          <cell r="F208">
            <v>4.5975112553294775</v>
          </cell>
          <cell r="G208">
            <v>5.7566351141376586</v>
          </cell>
          <cell r="H208">
            <v>6.0439731947361128</v>
          </cell>
          <cell r="I208">
            <v>8.1904435419169186</v>
          </cell>
          <cell r="J208">
            <v>14.342551480632302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1.1840073033556928</v>
          </cell>
          <cell r="F209">
            <v>1.0241280396508758E-2</v>
          </cell>
          <cell r="G209">
            <v>2.7629770029496754E-2</v>
          </cell>
          <cell r="H209">
            <v>9.300830792877815E-3</v>
          </cell>
          <cell r="I209">
            <v>1.5086455319208171E-2</v>
          </cell>
          <cell r="J209">
            <v>9.4217437112125088E-3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5.9799196654392111</v>
          </cell>
          <cell r="F210">
            <v>6.9699543188005668</v>
          </cell>
          <cell r="G210">
            <v>6.8658515959338908</v>
          </cell>
          <cell r="H210">
            <v>7.1312494703972504</v>
          </cell>
          <cell r="I210">
            <v>7.4996580166678735</v>
          </cell>
          <cell r="J210">
            <v>7.6762628013820864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30.25668752878498</v>
          </cell>
          <cell r="F211">
            <v>27.24543752867088</v>
          </cell>
          <cell r="G211">
            <v>25.903920962230121</v>
          </cell>
          <cell r="H211">
            <v>18.149949788919493</v>
          </cell>
          <cell r="I211">
            <v>6.1755555352088516</v>
          </cell>
          <cell r="J211">
            <v>0.84774176004132606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4.4341801508631038</v>
          </cell>
          <cell r="F212">
            <v>4.5655668503654478</v>
          </cell>
          <cell r="G212">
            <v>4.2274314314948116</v>
          </cell>
          <cell r="H212">
            <v>2.4106529384648754</v>
          </cell>
          <cell r="I212">
            <v>4.9139708166021725</v>
          </cell>
          <cell r="J212">
            <v>4.4516218345852732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2.263771259242178E-3</v>
          </cell>
          <cell r="J213">
            <v>1.1606051500341701E-3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0.1824867976746016</v>
          </cell>
          <cell r="F214">
            <v>5.6804110263485889E-3</v>
          </cell>
          <cell r="G214">
            <v>3.0640039539317349E-2</v>
          </cell>
          <cell r="H214">
            <v>2.0326176320273042E-3</v>
          </cell>
          <cell r="I214">
            <v>3.0168790435945794E-3</v>
          </cell>
          <cell r="J214">
            <v>8.3780184819735697E-4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4.6166669485377083</v>
          </cell>
          <cell r="F215">
            <v>4.5712472613917949</v>
          </cell>
          <cell r="G215">
            <v>4.2580714710341265</v>
          </cell>
          <cell r="H215">
            <v>2.4126855560969034</v>
          </cell>
          <cell r="I215">
            <v>4.9192514669050036</v>
          </cell>
          <cell r="J215">
            <v>4.4536202415835042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83.066871012865107</v>
          </cell>
          <cell r="F216">
            <v>82.186096583702422</v>
          </cell>
          <cell r="G216">
            <v>76.47649221134192</v>
          </cell>
          <cell r="H216">
            <v>43.234264962054944</v>
          </cell>
          <cell r="I216">
            <v>11.027058217799425</v>
          </cell>
          <cell r="J216">
            <v>5.1865263195012918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60.231976300444458</v>
          </cell>
          <cell r="F217">
            <v>51.320105440191902</v>
          </cell>
          <cell r="G217">
            <v>44.400922651222338</v>
          </cell>
          <cell r="H217">
            <v>42.120820620339224</v>
          </cell>
          <cell r="I217">
            <v>24.258742227137638</v>
          </cell>
          <cell r="J217">
            <v>7.0332610754223882E-2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5.5758161965755912E-4</v>
          </cell>
          <cell r="I218">
            <v>0.52824782071688803</v>
          </cell>
          <cell r="J218">
            <v>5.5365645449014798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5.5758161965755912E-4</v>
          </cell>
          <cell r="I219">
            <v>0.52824782071688803</v>
          </cell>
          <cell r="J219">
            <v>5.5365645449014798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1.2891187346744655</v>
          </cell>
          <cell r="F220">
            <v>5.062161207420294</v>
          </cell>
          <cell r="G220">
            <v>3.6342954978983935</v>
          </cell>
          <cell r="H220">
            <v>3.2231363968470026</v>
          </cell>
          <cell r="I220">
            <v>4.8451695118715179</v>
          </cell>
          <cell r="J220">
            <v>9.6891900128126505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1.2891187346744655</v>
          </cell>
          <cell r="F221">
            <v>5.062161207420294</v>
          </cell>
          <cell r="G221">
            <v>3.6342954978983935</v>
          </cell>
          <cell r="H221">
            <v>3.2231363968470026</v>
          </cell>
          <cell r="I221">
            <v>4.8451695118715179</v>
          </cell>
          <cell r="J221">
            <v>9.6891900128126505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1.2220547447401072E-3</v>
          </cell>
          <cell r="G222">
            <v>1.3006865006142711E-3</v>
          </cell>
          <cell r="H222">
            <v>7.699600552403844E-4</v>
          </cell>
          <cell r="I222">
            <v>3.8929388897577751E-4</v>
          </cell>
          <cell r="J222">
            <v>3.3254965158186162E-4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7.5835668688527084E-4</v>
          </cell>
          <cell r="J223">
            <v>9.8703805115118071E-4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0.15058882983708013</v>
          </cell>
          <cell r="F224">
            <v>9.25236798270445E-2</v>
          </cell>
          <cell r="G224">
            <v>0.22076949904517751</v>
          </cell>
          <cell r="H224">
            <v>1.4852226877451523E-3</v>
          </cell>
          <cell r="I224">
            <v>1.3158491454589186E-3</v>
          </cell>
          <cell r="J224">
            <v>3.4629424259453325E-4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9.4025865518976466E-4</v>
          </cell>
          <cell r="J225">
            <v>8.8389611581966507E-4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1.2253549931307124E-2</v>
          </cell>
          <cell r="J226">
            <v>2.2708003315089993E-2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2.2198399647131696E-2</v>
          </cell>
          <cell r="I227">
            <v>2.8274824721297859E-2</v>
          </cell>
          <cell r="J227">
            <v>9.9852341242676196E-3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2.5031670976548157E-2</v>
          </cell>
          <cell r="J228">
            <v>2.2919727494343737E-2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5.5758161965755912E-4</v>
          </cell>
          <cell r="I229">
            <v>0.52824782071688803</v>
          </cell>
          <cell r="J229">
            <v>5.5365645449014798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0.22617313375181</v>
          </cell>
          <cell r="I230">
            <v>0.13825186123304301</v>
          </cell>
          <cell r="J230">
            <v>1.69081329321934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0.33315509374815389</v>
          </cell>
          <cell r="F231">
            <v>6.8570737697915454E-2</v>
          </cell>
          <cell r="G231">
            <v>0.20599605120090025</v>
          </cell>
          <cell r="H231">
            <v>0.74312037348835458</v>
          </cell>
          <cell r="I231">
            <v>13.526492754960247</v>
          </cell>
          <cell r="J231">
            <v>32.378509064574459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5.7792534339274877E-4</v>
          </cell>
          <cell r="J232">
            <v>5.7567775220762119E-4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0.23876194537880943</v>
          </cell>
          <cell r="J233">
            <v>0.24329813758741642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7.0410438344301919E-3</v>
          </cell>
          <cell r="F234">
            <v>4.2766669389115088E-2</v>
          </cell>
          <cell r="G234">
            <v>0.11640412947529187</v>
          </cell>
          <cell r="H234">
            <v>0.73952220627234677</v>
          </cell>
          <cell r="I234">
            <v>13.276584050125354</v>
          </cell>
          <cell r="J234">
            <v>32.12782210834402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2.6835701727377141E-2</v>
          </cell>
          <cell r="F235">
            <v>1.6488194225588709E-2</v>
          </cell>
          <cell r="G235">
            <v>3.9342256881127843E-2</v>
          </cell>
          <cell r="H235">
            <v>2.6467429948279014E-4</v>
          </cell>
          <cell r="I235">
            <v>2.344910656651153E-4</v>
          </cell>
          <cell r="J235">
            <v>6.1711409898256605E-5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4.7539196444085722E-3</v>
          </cell>
          <cell r="J236">
            <v>2.4372708150717601E-3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0.29927834818634674</v>
          </cell>
          <cell r="F237">
            <v>9.315874083211691E-3</v>
          </cell>
          <cell r="G237">
            <v>5.0249664844480478E-2</v>
          </cell>
          <cell r="H237">
            <v>3.3334929165247788E-3</v>
          </cell>
          <cell r="I237">
            <v>4.9476816314951095E-3</v>
          </cell>
          <cell r="J237">
            <v>1.3739950310436644E-3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3.2156093047271871E-4</v>
          </cell>
          <cell r="J238">
            <v>2.6476361107282721E-3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3.1118084064613727E-4</v>
          </cell>
          <cell r="J239">
            <v>2.9252752404508039E-4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4.0478635353982719</v>
          </cell>
          <cell r="F240">
            <v>4.5975112553294775</v>
          </cell>
          <cell r="G240">
            <v>5.7566351141376586</v>
          </cell>
          <cell r="H240">
            <v>6.0439731947361128</v>
          </cell>
          <cell r="I240">
            <v>8.1904435419169186</v>
          </cell>
          <cell r="J240">
            <v>14.342551480632302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37.796185531514254</v>
          </cell>
          <cell r="F241">
            <v>32.149392210768902</v>
          </cell>
          <cell r="G241">
            <v>34.763512829719858</v>
          </cell>
          <cell r="H241">
            <v>24.714367423644006</v>
          </cell>
          <cell r="I241">
            <v>15.552000998774393</v>
          </cell>
          <cell r="J241">
            <v>7.0701427333691731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3.2583982026433369</v>
          </cell>
          <cell r="J242">
            <v>10.465053479712953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9.6794456558501238</v>
          </cell>
          <cell r="F243">
            <v>9.6927415178667573</v>
          </cell>
          <cell r="G243">
            <v>9.333053818980737</v>
          </cell>
          <cell r="H243">
            <v>9.6701910284501924</v>
          </cell>
          <cell r="I243">
            <v>9.3824566734257342</v>
          </cell>
          <cell r="J243">
            <v>13.473058146164382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5.5758161965755804E-4</v>
          </cell>
          <cell r="I244">
            <v>0.52824782071688803</v>
          </cell>
          <cell r="J244">
            <v>5.5365645449014798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1.7026242209016801E-2</v>
          </cell>
          <cell r="E4">
            <v>1.8104496434541401E-2</v>
          </cell>
          <cell r="F4">
            <v>1.7743023501956199E-2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4.2169173970227677E-3</v>
          </cell>
          <cell r="E5">
            <v>3.5910448684562139E-3</v>
          </cell>
          <cell r="F5">
            <v>2.2067001849729322E-3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3.0188372711022633E-4</v>
          </cell>
          <cell r="E6">
            <v>3.2100170983229463E-4</v>
          </cell>
          <cell r="F6">
            <v>3.1459261528291195E-4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4.1743987479554923E-5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3.3852209654951091</v>
          </cell>
          <cell r="E8">
            <v>7.9649900248604055</v>
          </cell>
          <cell r="F8">
            <v>13.609352007602297</v>
          </cell>
          <cell r="G8">
            <v>23.421742569333198</v>
          </cell>
          <cell r="H8">
            <v>55.095097736675697</v>
          </cell>
          <cell r="I8">
            <v>113.93660275496566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6.1956538344022987E-3</v>
          </cell>
          <cell r="E9">
            <v>1.4704646963278944E-2</v>
          </cell>
          <cell r="F9">
            <v>2.5584358045562999E-2</v>
          </cell>
          <cell r="G9">
            <v>4.5732570898653152E-2</v>
          </cell>
          <cell r="H9">
            <v>0.11639755332951529</v>
          </cell>
          <cell r="I9">
            <v>0.26051823051096057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6.0021648324381352E-2</v>
          </cell>
          <cell r="E10">
            <v>0.14122322739114188</v>
          </cell>
          <cell r="F10">
            <v>0.24130056751067905</v>
          </cell>
          <cell r="G10">
            <v>0.41527912356973745</v>
          </cell>
          <cell r="H10">
            <v>0.97686343504744189</v>
          </cell>
          <cell r="I10">
            <v>2.0201525311164201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1.4658168661032701E-4</v>
          </cell>
          <cell r="F11">
            <v>2.73373002961317E-4</v>
          </cell>
          <cell r="G11">
            <v>6.1484151716365205E-4</v>
          </cell>
          <cell r="H11">
            <v>1.3578508735083701E-3</v>
          </cell>
          <cell r="I11">
            <v>4.6775904355279598E-3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2.8132026969722288E-4</v>
          </cell>
          <cell r="F12">
            <v>4.9384026751213403E-4</v>
          </cell>
          <cell r="G12">
            <v>8.6567243565166074E-4</v>
          </cell>
          <cell r="H12">
            <v>2.2127778919685645E-3</v>
          </cell>
          <cell r="I12">
            <v>4.9158593950872961E-3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4.439815347480865E-4</v>
          </cell>
          <cell r="E13">
            <v>3.3169791975439254E-2</v>
          </cell>
          <cell r="F13">
            <v>3.2651683269222596E-2</v>
          </cell>
          <cell r="G13">
            <v>3.7243233692676847E-2</v>
          </cell>
          <cell r="H13">
            <v>3.195917480133284E-2</v>
          </cell>
          <cell r="I13">
            <v>2.3541421115765623E-2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4.439815347480865E-4</v>
          </cell>
          <cell r="E14">
            <v>3.3169791975439254E-2</v>
          </cell>
          <cell r="F14">
            <v>3.2651683269222596E-2</v>
          </cell>
          <cell r="G14">
            <v>3.7243233692676847E-2</v>
          </cell>
          <cell r="H14">
            <v>3.195917480133284E-2</v>
          </cell>
          <cell r="I14">
            <v>2.3541421115765623E-2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3.5396270161204601E-3</v>
          </cell>
          <cell r="F15">
            <v>1.48222865208195E-3</v>
          </cell>
          <cell r="G15">
            <v>1.6051086691133401E-3</v>
          </cell>
          <cell r="H15">
            <v>2.2062350860701501E-3</v>
          </cell>
          <cell r="I15">
            <v>2.1500329283697999E-3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2.5888677788051386E-5</v>
          </cell>
          <cell r="E16">
            <v>3.5180615517488695E-3</v>
          </cell>
          <cell r="F16">
            <v>4.7796696013011715E-3</v>
          </cell>
          <cell r="G16">
            <v>5.4673988967861549E-3</v>
          </cell>
          <cell r="H16">
            <v>4.6918435242957164E-3</v>
          </cell>
          <cell r="I16">
            <v>3.4887824261813339E-3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2.6178915929610234E-3</v>
          </cell>
          <cell r="E17">
            <v>8.1683481655519929E-3</v>
          </cell>
          <cell r="F17">
            <v>2.219506698040136E-2</v>
          </cell>
          <cell r="G17">
            <v>8.267475718022875E-2</v>
          </cell>
          <cell r="H17">
            <v>0.36843119355358039</v>
          </cell>
          <cell r="I17">
            <v>1.3819618793058648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9.7417979905851694E-3</v>
          </cell>
          <cell r="E18">
            <v>3.0149286821945644E-2</v>
          </cell>
          <cell r="F18">
            <v>7.9996362009329691E-2</v>
          </cell>
          <cell r="G18">
            <v>0.28453441283373371</v>
          </cell>
          <cell r="H18">
            <v>1.1769466122507417</v>
          </cell>
          <cell r="I18">
            <v>4.0805370458667634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4.1071933114571302E-5</v>
          </cell>
          <cell r="F19">
            <v>2.8551067219366601E-4</v>
          </cell>
          <cell r="G19">
            <v>1.3188318806922001E-3</v>
          </cell>
          <cell r="H19">
            <v>4.6473264442193898E-3</v>
          </cell>
          <cell r="I19">
            <v>2.5186242657774801E-2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1.5149420716958727E-4</v>
          </cell>
          <cell r="F20">
            <v>4.2968983000444237E-4</v>
          </cell>
          <cell r="G20">
            <v>1.5620364438740848E-3</v>
          </cell>
          <cell r="H20">
            <v>6.9416857363202925E-3</v>
          </cell>
          <cell r="I20">
            <v>2.600175120522524E-2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5.8371206252935612E-2</v>
          </cell>
          <cell r="E21">
            <v>0.10732031354136297</v>
          </cell>
          <cell r="F21">
            <v>0.14611680771199351</v>
          </cell>
          <cell r="G21">
            <v>0.17166300180778774</v>
          </cell>
          <cell r="H21">
            <v>0.14036127420697947</v>
          </cell>
          <cell r="I21">
            <v>9.8389071463340874E-2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5.8371206252935612E-2</v>
          </cell>
          <cell r="E22">
            <v>0.10732031354136297</v>
          </cell>
          <cell r="F22">
            <v>0.14611680771199351</v>
          </cell>
          <cell r="G22">
            <v>0.17166300180778774</v>
          </cell>
          <cell r="H22">
            <v>0.14036127420697947</v>
          </cell>
          <cell r="I22">
            <v>9.8389071463340874E-2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6.6513995482557703E-4</v>
          </cell>
          <cell r="F23">
            <v>4.1607936031503E-3</v>
          </cell>
          <cell r="G23">
            <v>3.6624756911545998E-3</v>
          </cell>
          <cell r="H23">
            <v>7.6906239581424098E-3</v>
          </cell>
          <cell r="I23">
            <v>5.5799004601792199E-3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4.8854290498302807E-3</v>
          </cell>
          <cell r="E24">
            <v>8.1233260212214744E-3</v>
          </cell>
          <cell r="F24">
            <v>1.1916355120427951E-2</v>
          </cell>
          <cell r="G24">
            <v>1.3421685376594071E-2</v>
          </cell>
          <cell r="H24">
            <v>1.4259763626832362E-2</v>
          </cell>
          <cell r="I24">
            <v>1.0154803294352066E-2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10.938324606557721</v>
          </cell>
          <cell r="E25">
            <v>13.16262027866944</v>
          </cell>
          <cell r="F25">
            <v>17.22462720561575</v>
          </cell>
          <cell r="G25">
            <v>34.420554706531917</v>
          </cell>
          <cell r="H25">
            <v>57.110059385579582</v>
          </cell>
          <cell r="I25">
            <v>78.391561766274549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9.5199759372293496E-2</v>
          </cell>
          <cell r="E26">
            <v>4.7078534936893207E-2</v>
          </cell>
          <cell r="F26">
            <v>5.5721812321491412E-2</v>
          </cell>
          <cell r="G26">
            <v>0.11409507904078232</v>
          </cell>
          <cell r="H26">
            <v>2.6999943140906231</v>
          </cell>
          <cell r="I26">
            <v>12.493848537800169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4.9759388905915571</v>
          </cell>
          <cell r="E27">
            <v>0.23848965739266209</v>
          </cell>
          <cell r="F27">
            <v>0.48086625287257662</v>
          </cell>
          <cell r="G27">
            <v>5.5470640250386252</v>
          </cell>
          <cell r="H27">
            <v>21.547890333554609</v>
          </cell>
          <cell r="I27">
            <v>30.489023633110328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3.2819337799022819</v>
          </cell>
          <cell r="E28">
            <v>0.18607472354693586</v>
          </cell>
          <cell r="F28">
            <v>0.35175098868901711</v>
          </cell>
          <cell r="G28">
            <v>2.3246526939652168</v>
          </cell>
          <cell r="H28">
            <v>7.7289857347941275</v>
          </cell>
          <cell r="I28">
            <v>13.706927777415515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2.5852521766915948</v>
          </cell>
          <cell r="E29">
            <v>12.691154748811755</v>
          </cell>
          <cell r="F29">
            <v>16.336406409078155</v>
          </cell>
          <cell r="G29">
            <v>26.434831601496448</v>
          </cell>
          <cell r="H29">
            <v>25.133234054568931</v>
          </cell>
          <cell r="I29">
            <v>21.701772756884569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5.0174806263684216E-2</v>
          </cell>
          <cell r="E30">
            <v>0.17793134527007229</v>
          </cell>
          <cell r="F30">
            <v>1.255533675307871</v>
          </cell>
          <cell r="G30">
            <v>5.1108923404693716</v>
          </cell>
          <cell r="H30">
            <v>9.9866737510154149</v>
          </cell>
          <cell r="I30">
            <v>8.9645578413698743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5.0174806263684216E-2</v>
          </cell>
          <cell r="E31">
            <v>0.17793134527007229</v>
          </cell>
          <cell r="F31">
            <v>1.255533675307871</v>
          </cell>
          <cell r="G31">
            <v>5.1108923404693716</v>
          </cell>
          <cell r="H31">
            <v>9.9866737510154149</v>
          </cell>
          <cell r="I31">
            <v>8.9645578413698743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1.68826367233249E-3</v>
          </cell>
          <cell r="F32">
            <v>7.6128258599642201E-2</v>
          </cell>
          <cell r="G32">
            <v>0.29156494406856498</v>
          </cell>
          <cell r="H32">
            <v>0.257281479219233</v>
          </cell>
          <cell r="I32">
            <v>0.46079652940285398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4.0683893995877834E-3</v>
          </cell>
          <cell r="E33">
            <v>1.2267461008032195E-2</v>
          </cell>
          <cell r="F33">
            <v>8.6737717124159591E-2</v>
          </cell>
          <cell r="G33">
            <v>0.35166985584183302</v>
          </cell>
          <cell r="H33">
            <v>0.68785071728880642</v>
          </cell>
          <cell r="I33">
            <v>0.61802491829594075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5.978592044710784E-5</v>
          </cell>
          <cell r="E34">
            <v>5.2044975873014182E-2</v>
          </cell>
          <cell r="F34">
            <v>4.4631561185311232E-2</v>
          </cell>
          <cell r="G34">
            <v>4.6824671021373117E-2</v>
          </cell>
          <cell r="H34">
            <v>3.1859466147146527E-2</v>
          </cell>
          <cell r="I34">
            <v>2.3432695570177992E-2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5.978592044710784E-5</v>
          </cell>
          <cell r="E35">
            <v>5.2044975873014182E-2</v>
          </cell>
          <cell r="F35">
            <v>4.4631561185311232E-2</v>
          </cell>
          <cell r="G35">
            <v>4.6824671021373117E-2</v>
          </cell>
          <cell r="H35">
            <v>3.1859466147146527E-2</v>
          </cell>
          <cell r="I35">
            <v>2.3432695570177992E-2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5.6258232447155996E-3</v>
          </cell>
          <cell r="F36">
            <v>1.4195421686493701E-3</v>
          </cell>
          <cell r="G36">
            <v>1.6091998949791799E-3</v>
          </cell>
          <cell r="H36">
            <v>2.2046151525156698E-3</v>
          </cell>
          <cell r="I36">
            <v>2.1355846290242999E-3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1.4996266510576074E-6</v>
          </cell>
          <cell r="E37">
            <v>5.552387779147583E-3</v>
          </cell>
          <cell r="F37">
            <v>6.6345649777784736E-3</v>
          </cell>
          <cell r="G37">
            <v>6.9576009343416331E-3</v>
          </cell>
          <cell r="H37">
            <v>4.6788220184238189E-3</v>
          </cell>
          <cell r="I37">
            <v>3.4732799161807512E-3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8.429850785998505E-2</v>
          </cell>
          <cell r="E38">
            <v>0.21388499004756889</v>
          </cell>
          <cell r="F38">
            <v>0.25446963043744203</v>
          </cell>
          <cell r="G38">
            <v>0.27345684461226599</v>
          </cell>
          <cell r="H38">
            <v>0.1541255139516792</v>
          </cell>
          <cell r="I38">
            <v>0.11236128254141607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8.429850785998505E-2</v>
          </cell>
          <cell r="E39">
            <v>0.21388499004756889</v>
          </cell>
          <cell r="F39">
            <v>0.25446963043744203</v>
          </cell>
          <cell r="G39">
            <v>0.27345684461226599</v>
          </cell>
          <cell r="H39">
            <v>0.1541255139516792</v>
          </cell>
          <cell r="I39">
            <v>0.11236128254141607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4.4766631118368701E-3</v>
          </cell>
          <cell r="F40">
            <v>4.7375547217641204E-3</v>
          </cell>
          <cell r="G40">
            <v>5.3318302729253499E-3</v>
          </cell>
          <cell r="H40">
            <v>8.1439382602660794E-3</v>
          </cell>
          <cell r="I40">
            <v>7.2021056162869497E-3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7.262212946583105E-3</v>
          </cell>
          <cell r="E41">
            <v>1.6873746848822372E-2</v>
          </cell>
          <cell r="F41">
            <v>2.0778957213113181E-2</v>
          </cell>
          <cell r="G41">
            <v>2.2046204310297451E-2</v>
          </cell>
          <cell r="H41">
            <v>1.5908410086595721E-2</v>
          </cell>
          <cell r="I41">
            <v>1.192277987162557E-2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4.6481328909310626E-5</v>
          </cell>
          <cell r="E42">
            <v>1.2403259400140027E-2</v>
          </cell>
          <cell r="F42">
            <v>6.8427895060235319E-2</v>
          </cell>
          <cell r="G42">
            <v>0.10728642757638922</v>
          </cell>
          <cell r="H42">
            <v>0.1430256153727838</v>
          </cell>
          <cell r="I42">
            <v>9.8538621488334782E-2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4.6481328909310626E-5</v>
          </cell>
          <cell r="E43">
            <v>1.2403259400140027E-2</v>
          </cell>
          <cell r="F43">
            <v>6.8427895060235319E-2</v>
          </cell>
          <cell r="G43">
            <v>0.10728642757638922</v>
          </cell>
          <cell r="H43">
            <v>0.1430256153727838</v>
          </cell>
          <cell r="I43">
            <v>9.8538621488334782E-2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9.4737205842226305E-4</v>
          </cell>
          <cell r="F44">
            <v>4.6556489178062798E-3</v>
          </cell>
          <cell r="G44">
            <v>3.7584440601375201E-3</v>
          </cell>
          <cell r="H44">
            <v>7.8074112673685303E-3</v>
          </cell>
          <cell r="I44">
            <v>5.4981287424056497E-3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9.3500986481453909E-4</v>
          </cell>
          <cell r="F45">
            <v>5.4750420064026348E-3</v>
          </cell>
          <cell r="G45">
            <v>8.3093837821569209E-3</v>
          </cell>
          <cell r="H45">
            <v>1.456895314411772E-2</v>
          </cell>
          <cell r="I45">
            <v>1.017896677109313E-2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0.22011256345206417</v>
          </cell>
          <cell r="H46">
            <v>0.24493910177912756</v>
          </cell>
          <cell r="I46">
            <v>0.26330530332626795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8.7095194106207714</v>
          </cell>
          <cell r="H47">
            <v>9.7058929575671744</v>
          </cell>
          <cell r="I47">
            <v>10.448787793507289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4.4050299479719703E-5</v>
          </cell>
          <cell r="E48">
            <v>5.41852779215936E-5</v>
          </cell>
          <cell r="F48">
            <v>8.1042564205817606E-5</v>
          </cell>
          <cell r="G48">
            <v>1.3585510859004E-4</v>
          </cell>
          <cell r="H48">
            <v>1.3305390707306201E-4</v>
          </cell>
          <cell r="I48">
            <v>1.2798268414142E-3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2.0938527973448995E-3</v>
          </cell>
          <cell r="E49">
            <v>2.1480380752664932E-3</v>
          </cell>
          <cell r="F49">
            <v>2.2290306109109502E-3</v>
          </cell>
          <cell r="G49">
            <v>2.3648874300252181E-3</v>
          </cell>
          <cell r="H49">
            <v>2.6319967381229184E-3</v>
          </cell>
          <cell r="I49">
            <v>2.8287507393260306E-3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1.9488699381703227E-4</v>
          </cell>
          <cell r="E50">
            <v>4.7295182782797839E-2</v>
          </cell>
          <cell r="F50">
            <v>0.76059235618922083</v>
          </cell>
          <cell r="G50">
            <v>3.4395916107177182</v>
          </cell>
          <cell r="H50">
            <v>6.9670476359056028</v>
          </cell>
          <cell r="I50">
            <v>6.2059856500385404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1.9488699381703227E-4</v>
          </cell>
          <cell r="E51">
            <v>4.7295182782797839E-2</v>
          </cell>
          <cell r="F51">
            <v>0.76059235618922083</v>
          </cell>
          <cell r="G51">
            <v>3.4395916107177182</v>
          </cell>
          <cell r="H51">
            <v>6.9670476359056028</v>
          </cell>
          <cell r="I51">
            <v>6.2059856500385404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3.2890609894311901E-3</v>
          </cell>
          <cell r="F52">
            <v>5.00724060008155E-2</v>
          </cell>
          <cell r="G52">
            <v>0.201177787868974</v>
          </cell>
          <cell r="H52">
            <v>0.148680780754675</v>
          </cell>
          <cell r="I52">
            <v>0.32655197587696699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4.0441716050164218E-6</v>
          </cell>
          <cell r="E53">
            <v>3.2492343781061099E-3</v>
          </cell>
          <cell r="F53">
            <v>5.2469043096842506E-2</v>
          </cell>
          <cell r="G53">
            <v>0.23663759320713523</v>
          </cell>
          <cell r="H53">
            <v>0.48025309677040945</v>
          </cell>
          <cell r="I53">
            <v>0.42901533428956645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3.0877812599589944E-3</v>
          </cell>
          <cell r="E54">
            <v>0.27007748085686051</v>
          </cell>
          <cell r="F54">
            <v>0.30515574592373679</v>
          </cell>
          <cell r="G54">
            <v>0.31010050261813055</v>
          </cell>
          <cell r="H54">
            <v>0.14922077188304411</v>
          </cell>
          <cell r="I54">
            <v>0.10867020113953442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3.0877812599589944E-3</v>
          </cell>
          <cell r="E55">
            <v>0.27007748085686051</v>
          </cell>
          <cell r="F55">
            <v>0.30515574592373679</v>
          </cell>
          <cell r="G55">
            <v>0.31010050261813055</v>
          </cell>
          <cell r="H55">
            <v>0.14922077188304411</v>
          </cell>
          <cell r="I55">
            <v>0.10867020113953442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2.0866122536767399E-2</v>
          </cell>
          <cell r="F56">
            <v>4.3648809996198702E-3</v>
          </cell>
          <cell r="G56">
            <v>5.0996729404720401E-3</v>
          </cell>
          <cell r="H56">
            <v>7.9182033410372301E-3</v>
          </cell>
          <cell r="I56">
            <v>6.9270382778655196E-3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2.5895305444036582E-4</v>
          </cell>
          <cell r="E57">
            <v>2.126770767719631E-2</v>
          </cell>
          <cell r="F57">
            <v>2.4368470172066056E-2</v>
          </cell>
          <cell r="G57">
            <v>2.4706825909695737E-2</v>
          </cell>
          <cell r="H57">
            <v>1.5507427745464555E-2</v>
          </cell>
          <cell r="I57">
            <v>1.1555002881238601E-2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3.2893823817964265E-4</v>
          </cell>
          <cell r="H58">
            <v>3.7794229355180275E-4</v>
          </cell>
          <cell r="I58">
            <v>2.001380696255853E-3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1.4033095815136009E-3</v>
          </cell>
          <cell r="H59">
            <v>1.4787048103544033E-3</v>
          </cell>
          <cell r="I59">
            <v>6.6812429480157341E-3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6.5088862821939702E-6</v>
          </cell>
          <cell r="H60">
            <v>2.8252320460923199E-6</v>
          </cell>
          <cell r="I60">
            <v>4.0868904520061901E-5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6.5088862821939702E-6</v>
          </cell>
          <cell r="H61">
            <v>5.56448510444352E-6</v>
          </cell>
          <cell r="I61">
            <v>4.2671962432560316E-5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4.4398153474808655E-4</v>
          </cell>
          <cell r="E62">
            <v>2.9641916923305676E-2</v>
          </cell>
          <cell r="F62">
            <v>2.8400403259979348E-2</v>
          </cell>
          <cell r="G62">
            <v>2.9611250074831761E-2</v>
          </cell>
          <cell r="H62">
            <v>2.0835234704616588E-2</v>
          </cell>
          <cell r="I62">
            <v>1.1401771647551948E-2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4.5910496433293098E-2</v>
          </cell>
          <cell r="E63">
            <v>3.0651615318991796</v>
          </cell>
          <cell r="F63">
            <v>2.9367811733683542</v>
          </cell>
          <cell r="G63">
            <v>3.0619903859679001</v>
          </cell>
          <cell r="H63">
            <v>2.0227395369635941</v>
          </cell>
          <cell r="I63">
            <v>1.004837240995649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6.2209344760559798E-4</v>
          </cell>
          <cell r="E64">
            <v>4.153335409077482E-2</v>
          </cell>
          <cell r="F64">
            <v>3.9793782836969549E-2</v>
          </cell>
          <cell r="G64">
            <v>4.1490384633711394E-2</v>
          </cell>
          <cell r="H64">
            <v>2.7408394809804795E-2</v>
          </cell>
          <cell r="I64">
            <v>1.3615680772298779E-2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1.7706608244797597E-4</v>
          </cell>
          <cell r="H65">
            <v>3.1944484082776386E-4</v>
          </cell>
          <cell r="I65">
            <v>9.4297545909649094E-4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1.0470993294207647E-3</v>
          </cell>
          <cell r="H66">
            <v>1.7354781165386433E-3</v>
          </cell>
          <cell r="I66">
            <v>4.4155670652641131E-3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2.9780472838096498E-6</v>
          </cell>
          <cell r="H67">
            <v>2.1142766942809301E-6</v>
          </cell>
          <cell r="I67">
            <v>1.5591976802729801E-5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2.9780472838096498E-6</v>
          </cell>
          <cell r="H68">
            <v>4.2596264922814485E-6</v>
          </cell>
          <cell r="I68">
            <v>1.6959752475153528E-5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6.5396131570691098</v>
          </cell>
          <cell r="E69">
            <v>11.855344324412439</v>
          </cell>
          <cell r="F69">
            <v>15.656101042916319</v>
          </cell>
          <cell r="G69">
            <v>16.544282319809948</v>
          </cell>
          <cell r="H69">
            <v>9.8215964744177242</v>
          </cell>
          <cell r="I69">
            <v>4.3116578222411492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5.1928439762847549E-2</v>
          </cell>
          <cell r="E70">
            <v>9.4138524532233842E-2</v>
          </cell>
          <cell r="F70">
            <v>0.12431880608248409</v>
          </cell>
          <cell r="G70">
            <v>0.13137149663587003</v>
          </cell>
          <cell r="H70">
            <v>8.4531446795831883E-2</v>
          </cell>
          <cell r="I70">
            <v>4.1819115568068811E-2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8.8612644404730406E-2</v>
          </cell>
          <cell r="E71">
            <v>0.1606415220110087</v>
          </cell>
          <cell r="F71">
            <v>0.21214229055442194</v>
          </cell>
          <cell r="G71">
            <v>0.22417726720609726</v>
          </cell>
          <cell r="H71">
            <v>0.13308396306799103</v>
          </cell>
          <cell r="I71">
            <v>5.8423547726844889E-2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1.6835334885090741E-4</v>
          </cell>
          <cell r="H72">
            <v>2.9067445949055426E-4</v>
          </cell>
          <cell r="I72">
            <v>1.0823388610615642E-3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1.4884249241477459E-3</v>
          </cell>
          <cell r="H73">
            <v>2.3077283128262556E-3</v>
          </cell>
          <cell r="I73">
            <v>7.4572482827709409E-3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2.6132571782730702E-6</v>
          </cell>
          <cell r="H74">
            <v>2.5031209610615602E-6</v>
          </cell>
          <cell r="I74">
            <v>1.8657295745267602E-5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2.6132571782730702E-6</v>
          </cell>
          <cell r="H75">
            <v>4.2395417083540826E-6</v>
          </cell>
          <cell r="I75">
            <v>1.9506007239226894E-5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4.7985220737355788E-3</v>
          </cell>
          <cell r="F76">
            <v>5.3516430085917199E-3</v>
          </cell>
          <cell r="G76">
            <v>2.9216168276875093E-2</v>
          </cell>
          <cell r="H76">
            <v>5.5951546136310752E-2</v>
          </cell>
          <cell r="I76">
            <v>5.4711968730246106E-2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4.7985220737355779E-3</v>
          </cell>
          <cell r="F77">
            <v>5.3516430085917199E-3</v>
          </cell>
          <cell r="G77">
            <v>2.9216168276875086E-2</v>
          </cell>
          <cell r="H77">
            <v>5.5951546136310752E-2</v>
          </cell>
          <cell r="I77">
            <v>5.4711968730246086E-2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4.795325309713566E-3</v>
          </cell>
          <cell r="F78">
            <v>5.3534100737626638E-3</v>
          </cell>
          <cell r="G78">
            <v>2.9219090185893748E-2</v>
          </cell>
          <cell r="H78">
            <v>5.595714185049571E-2</v>
          </cell>
          <cell r="I78">
            <v>5.4717440474293458E-2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4.795325309713566E-3</v>
          </cell>
          <cell r="F79">
            <v>5.3534100737626638E-3</v>
          </cell>
          <cell r="G79">
            <v>2.9219090185893748E-2</v>
          </cell>
          <cell r="H79">
            <v>5.595714185049571E-2</v>
          </cell>
          <cell r="I79">
            <v>5.4717440474293458E-2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0.42937561622730802</v>
          </cell>
          <cell r="F80">
            <v>0.134369927597771</v>
          </cell>
          <cell r="G80">
            <v>0.14559129829563699</v>
          </cell>
          <cell r="H80">
            <v>0.19087172055078899</v>
          </cell>
          <cell r="I80">
            <v>0.176911253075864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0.42937561622730802</v>
          </cell>
          <cell r="F81">
            <v>0.56361161337388421</v>
          </cell>
          <cell r="G81">
            <v>0.70897609780581483</v>
          </cell>
          <cell r="H81">
            <v>0.50463861628019202</v>
          </cell>
          <cell r="I81">
            <v>0.39595317911037292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6.7876309700126898</v>
          </cell>
          <cell r="E82">
            <v>20.236208183252202</v>
          </cell>
          <cell r="F82">
            <v>137.24324500603529</v>
          </cell>
          <cell r="G82">
            <v>487.54111238734151</v>
          </cell>
          <cell r="H82">
            <v>632.27967685584906</v>
          </cell>
          <cell r="I82">
            <v>327.12237197603525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5.0174806263684237E-2</v>
          </cell>
          <cell r="E83">
            <v>0.14958795338049422</v>
          </cell>
          <cell r="F83">
            <v>1.0145149698915208</v>
          </cell>
          <cell r="G83">
            <v>3.6039497385300918</v>
          </cell>
          <cell r="H83">
            <v>5.1980250670492616</v>
          </cell>
          <cell r="I83">
            <v>3.033117644882438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9.1973319376865745E-2</v>
          </cell>
          <cell r="E84">
            <v>0.27420336291669517</v>
          </cell>
          <cell r="F84">
            <v>1.8596645664774438</v>
          </cell>
          <cell r="G84">
            <v>6.6062481353298335</v>
          </cell>
          <cell r="H84">
            <v>8.5674752961497038</v>
          </cell>
          <cell r="I84">
            <v>4.432552465799934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4.1697034466089275E-5</v>
          </cell>
          <cell r="H85">
            <v>9.9555079256790263E-5</v>
          </cell>
          <cell r="I85">
            <v>8.6240897138767925E-5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5.4939229023633486E-4</v>
          </cell>
          <cell r="H86">
            <v>1.182917945290659E-3</v>
          </cell>
          <cell r="I86">
            <v>9.275187386716809E-4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9.7369774561847295E-8</v>
          </cell>
          <cell r="H87">
            <v>2.21824680282403E-7</v>
          </cell>
          <cell r="I87">
            <v>2.0096801735054499E-7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9.7369774561847295E-8</v>
          </cell>
          <cell r="H88">
            <v>4.2229529602627491E-7</v>
          </cell>
          <cell r="I88">
            <v>2.2879462062211042E-7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4.2272601285125982E-3</v>
          </cell>
          <cell r="E89">
            <v>9.7004375142827372E-3</v>
          </cell>
          <cell r="F89">
            <v>2.1160372200307292E-2</v>
          </cell>
          <cell r="G89">
            <v>6.4196641650674291E-2</v>
          </cell>
          <cell r="H89">
            <v>0.11447397503710557</v>
          </cell>
          <cell r="I89">
            <v>0.10388918302610918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4.2272601285125973E-3</v>
          </cell>
          <cell r="E90">
            <v>9.7004375142827337E-3</v>
          </cell>
          <cell r="F90">
            <v>2.1160372200307292E-2</v>
          </cell>
          <cell r="G90">
            <v>6.4196641650674277E-2</v>
          </cell>
          <cell r="H90">
            <v>0.11447397503710553</v>
          </cell>
          <cell r="I90">
            <v>0.10388918302610917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4.2138378257266153E-3</v>
          </cell>
          <cell r="E91">
            <v>9.7026395024302839E-3</v>
          </cell>
          <cell r="F91">
            <v>2.1164336220013916E-2</v>
          </cell>
          <cell r="G91">
            <v>6.4203061956864996E-2</v>
          </cell>
          <cell r="H91">
            <v>0.11448542357948222</v>
          </cell>
          <cell r="I91">
            <v>0.10389957298337762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4.2138378257266153E-3</v>
          </cell>
          <cell r="E92">
            <v>9.7026395024302839E-3</v>
          </cell>
          <cell r="F92">
            <v>2.1164336220013916E-2</v>
          </cell>
          <cell r="G92">
            <v>6.4203061956864996E-2</v>
          </cell>
          <cell r="H92">
            <v>0.11448542357948222</v>
          </cell>
          <cell r="I92">
            <v>0.10389957298337762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0.46462116644138601</v>
          </cell>
          <cell r="E93">
            <v>0.43320855128453001</v>
          </cell>
          <cell r="F93">
            <v>0.56880549613828901</v>
          </cell>
          <cell r="G93">
            <v>0.72813854985377302</v>
          </cell>
          <cell r="H93">
            <v>0.63792103553674095</v>
          </cell>
          <cell r="I93">
            <v>0.45558819670704698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0.46462116644138601</v>
          </cell>
          <cell r="E94">
            <v>0.89762171307802119</v>
          </cell>
          <cell r="F94">
            <v>1.4659303116565148</v>
          </cell>
          <cell r="G94">
            <v>2.1932882914840652</v>
          </cell>
          <cell r="H94">
            <v>1.9954372419734054</v>
          </cell>
          <cell r="I94">
            <v>1.2395924652273147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11.9695273428687</v>
          </cell>
          <cell r="E95">
            <v>25.8562360148854</v>
          </cell>
          <cell r="F95">
            <v>29.640865059906311</v>
          </cell>
          <cell r="G95">
            <v>28.101370277497999</v>
          </cell>
          <cell r="H95">
            <v>11.131428766426247</v>
          </cell>
          <cell r="I95">
            <v>4.9025746228937148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8.4298507859984953E-2</v>
          </cell>
          <cell r="E96">
            <v>0.18209926361286471</v>
          </cell>
          <cell r="F96">
            <v>0.20875349749862485</v>
          </cell>
          <cell r="G96">
            <v>0.19791120529294548</v>
          </cell>
          <cell r="H96">
            <v>8.4561467631893206E-2</v>
          </cell>
          <cell r="I96">
            <v>4.17049343681044E-2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0.16218871738304486</v>
          </cell>
          <cell r="E97">
            <v>0.35035550155671152</v>
          </cell>
          <cell r="F97">
            <v>0.40163773793911001</v>
          </cell>
          <cell r="G97">
            <v>0.38077737503384901</v>
          </cell>
          <cell r="H97">
            <v>0.15083236810875672</v>
          </cell>
          <cell r="I97">
            <v>6.6430550445714207E-2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2.5446950245096002E-2</v>
          </cell>
          <cell r="F98">
            <v>0.27598510126911002</v>
          </cell>
          <cell r="G98">
            <v>1.9390943901534079</v>
          </cell>
          <cell r="H98">
            <v>5.7711160209454286</v>
          </cell>
          <cell r="I98">
            <v>11.307851915777862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2.5446950245095998E-2</v>
          </cell>
          <cell r="F99">
            <v>0.27598510126911002</v>
          </cell>
          <cell r="G99">
            <v>1.9390943901534079</v>
          </cell>
          <cell r="H99">
            <v>5.7711160209454277</v>
          </cell>
          <cell r="I99">
            <v>11.307851915777862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2.5431415143508614E-2</v>
          </cell>
          <cell r="F100">
            <v>0.27601393438670679</v>
          </cell>
          <cell r="G100">
            <v>1.9392883189853924</v>
          </cell>
          <cell r="H100">
            <v>5.7716931902648261</v>
          </cell>
          <cell r="I100">
            <v>11.308982814059144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2.5431415143508614E-2</v>
          </cell>
          <cell r="F101">
            <v>0.27601393438670679</v>
          </cell>
          <cell r="G101">
            <v>1.9392883189853924</v>
          </cell>
          <cell r="H101">
            <v>5.7716931902648261</v>
          </cell>
          <cell r="I101">
            <v>11.308982814059144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0.43856415259150999</v>
          </cell>
          <cell r="F102">
            <v>11.0614712811487</v>
          </cell>
          <cell r="G102">
            <v>42.213633657267899</v>
          </cell>
          <cell r="H102">
            <v>33.2277572602259</v>
          </cell>
          <cell r="I102">
            <v>61.546654181278399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0.43856415259150999</v>
          </cell>
          <cell r="F103">
            <v>11.499891893627588</v>
          </cell>
          <cell r="G103">
            <v>53.708513077538989</v>
          </cell>
          <cell r="H103">
            <v>120.85341943457189</v>
          </cell>
          <cell r="I103">
            <v>109.67437447326017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38.209351379834303</v>
          </cell>
          <cell r="F104">
            <v>50.723837842586498</v>
          </cell>
          <cell r="G104">
            <v>195.63752663611689</v>
          </cell>
          <cell r="H104">
            <v>417.4649178629993</v>
          </cell>
          <cell r="I104">
            <v>192.98063543153091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0.24018595977995566</v>
          </cell>
          <cell r="F105">
            <v>0.31885266920218958</v>
          </cell>
          <cell r="G105">
            <v>1.22978761499919</v>
          </cell>
          <cell r="H105">
            <v>2.6242060739168638</v>
          </cell>
          <cell r="I105">
            <v>1.2130862594158245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0.52127355224876182</v>
          </cell>
          <cell r="F106">
            <v>0.69200324478290087</v>
          </cell>
          <cell r="G106">
            <v>2.6689976348719862</v>
          </cell>
          <cell r="H106">
            <v>5.6952921945838986</v>
          </cell>
          <cell r="I106">
            <v>2.6327508244410756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1.6750262918403799E-2</v>
          </cell>
          <cell r="F107">
            <v>5.8248124130752801E-3</v>
          </cell>
          <cell r="G107">
            <v>9.3550588896021705E-2</v>
          </cell>
          <cell r="H107">
            <v>9.3145335409714494E-2</v>
          </cell>
          <cell r="I107">
            <v>4.7495150964473001E-2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1.6750262918403799E-2</v>
          </cell>
          <cell r="F108">
            <v>2.2574493918318346E-2</v>
          </cell>
          <cell r="G108">
            <v>0.11390464364931505</v>
          </cell>
          <cell r="H108">
            <v>0.25974614580862165</v>
          </cell>
          <cell r="I108">
            <v>0.12053650723633881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7.1426547959367712E-4</v>
          </cell>
          <cell r="E109">
            <v>2.7117392152425555E-3</v>
          </cell>
          <cell r="F109">
            <v>2.8580228551887436E-3</v>
          </cell>
          <cell r="G109">
            <v>8.6727210372520569E-3</v>
          </cell>
          <cell r="H109">
            <v>0.26501464599025371</v>
          </cell>
          <cell r="I109">
            <v>0.63952918571116357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4.094180179302416E-3</v>
          </cell>
          <cell r="E110">
            <v>1.5457603192804746E-2</v>
          </cell>
          <cell r="F110">
            <v>1.6226478299568879E-2</v>
          </cell>
          <cell r="G110">
            <v>4.6816931318022718E-2</v>
          </cell>
          <cell r="H110">
            <v>1.3268090078026316</v>
          </cell>
          <cell r="I110">
            <v>2.9303722584390002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5.6552548156630599E-6</v>
          </cell>
          <cell r="F111">
            <v>8.5233245009029394E-6</v>
          </cell>
          <cell r="G111">
            <v>1.5832888596826599E-4</v>
          </cell>
          <cell r="H111">
            <v>2.92563035975563E-3</v>
          </cell>
          <cell r="I111">
            <v>1.1591732238445699E-2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1.3978157422389673E-5</v>
          </cell>
          <cell r="E112">
            <v>4.9463016657158289E-5</v>
          </cell>
          <cell r="F112">
            <v>5.7954793871368194E-5</v>
          </cell>
          <cell r="G112">
            <v>1.7686358163997929E-4</v>
          </cell>
          <cell r="H112">
            <v>5.0819128644077217E-3</v>
          </cell>
          <cell r="I112">
            <v>1.2105126835052511E-2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5.3412169489891761E-2</v>
          </cell>
          <cell r="F113">
            <v>7.4732546648548864E-2</v>
          </cell>
          <cell r="G113">
            <v>0.12797226456155977</v>
          </cell>
          <cell r="H113">
            <v>0.21260292441434223</v>
          </cell>
          <cell r="I113">
            <v>0.24879098748922174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5.3412169489891755E-2</v>
          </cell>
          <cell r="F114">
            <v>7.473254664854885E-2</v>
          </cell>
          <cell r="G114">
            <v>0.12797226456155977</v>
          </cell>
          <cell r="H114">
            <v>0.21260292441434223</v>
          </cell>
          <cell r="I114">
            <v>0.24879098748922171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5.3396552430041905E-2</v>
          </cell>
          <cell r="F115">
            <v>7.4741252497960112E-2</v>
          </cell>
          <cell r="G115">
            <v>0.12798506306786747</v>
          </cell>
          <cell r="H115">
            <v>0.21262418683301657</v>
          </cell>
          <cell r="I115">
            <v>0.24881586907615569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5.3396552430041905E-2</v>
          </cell>
          <cell r="F116">
            <v>7.4741252497960112E-2</v>
          </cell>
          <cell r="G116">
            <v>0.12798506306786747</v>
          </cell>
          <cell r="H116">
            <v>0.21262418683301657</v>
          </cell>
          <cell r="I116">
            <v>0.24881586907615569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2.2610367348045401</v>
          </cell>
          <cell r="F117">
            <v>0.80261214035805295</v>
          </cell>
          <cell r="G117">
            <v>0.89980427895708504</v>
          </cell>
          <cell r="H117">
            <v>1.32563923770985</v>
          </cell>
          <cell r="I117">
            <v>1.1153470805554799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2.2610367348045401</v>
          </cell>
          <cell r="F118">
            <v>3.0633908589987944</v>
          </cell>
          <cell r="G118">
            <v>3.9627954225644086</v>
          </cell>
          <cell r="H118">
            <v>3.1952290156627674</v>
          </cell>
          <cell r="I118">
            <v>2.5474512340271165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64.651693278128604</v>
          </cell>
          <cell r="E119">
            <v>114.524462846891</v>
          </cell>
          <cell r="F119">
            <v>43.146321860820102</v>
          </cell>
          <cell r="G119">
            <v>20.4122287042095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0.2431738148360606</v>
          </cell>
          <cell r="E120">
            <v>0.4347744953008475</v>
          </cell>
          <cell r="F120">
            <v>0.16606713347826371</v>
          </cell>
          <cell r="G120">
            <v>7.8565220918378503E-2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0.87603920431068638</v>
          </cell>
          <cell r="E121">
            <v>1.5518219897952676</v>
          </cell>
          <cell r="F121">
            <v>0.58463850759918889</v>
          </cell>
          <cell r="G121">
            <v>0.27658846482668625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3.063381326189589E-2</v>
          </cell>
          <cell r="G122">
            <v>1.531724763447021E-2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2.5138957603464067E-2</v>
          </cell>
          <cell r="E123">
            <v>2.6640592564430788E-2</v>
          </cell>
          <cell r="F123">
            <v>2.9156646891590511E-2</v>
          </cell>
          <cell r="G123">
            <v>3.1684384821815695E-2</v>
          </cell>
          <cell r="H123">
            <v>3.392820058712951E-2</v>
          </cell>
          <cell r="I123">
            <v>3.6478041025945193E-2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1.5049634287861235</v>
          </cell>
          <cell r="E124">
            <v>1.5948599843748164</v>
          </cell>
          <cell r="F124">
            <v>1.7454855515499912</v>
          </cell>
          <cell r="G124">
            <v>1.8968105667932762</v>
          </cell>
          <cell r="H124">
            <v>2.0311383587803893</v>
          </cell>
          <cell r="I124">
            <v>2.1837865580489551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8.26304126180357E-7</v>
          </cell>
          <cell r="E125">
            <v>1.3805178199920401E-4</v>
          </cell>
          <cell r="F125">
            <v>2.32202052387444E-4</v>
          </cell>
          <cell r="G125">
            <v>2.3331231238547901E-4</v>
          </cell>
          <cell r="H125">
            <v>1.0397791029937999E-4</v>
          </cell>
          <cell r="I125">
            <v>1.49606198941035E-3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2.31749079180936E-3</v>
          </cell>
          <cell r="E126">
            <v>2.4555425738085638E-3</v>
          </cell>
          <cell r="F126">
            <v>2.6876558685171182E-3</v>
          </cell>
          <cell r="G126">
            <v>2.9209794748581443E-3</v>
          </cell>
          <cell r="H126">
            <v>3.1280556920067434E-3</v>
          </cell>
          <cell r="I126">
            <v>3.3635097197095786E-3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803.94069339173802</v>
          </cell>
          <cell r="E127">
            <v>545.85150665639003</v>
          </cell>
          <cell r="F127">
            <v>411.05992161953498</v>
          </cell>
          <cell r="G127">
            <v>200.22424760195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2.8410653883786434</v>
          </cell>
          <cell r="E128">
            <v>1.9952805968080676</v>
          </cell>
          <cell r="F128">
            <v>1.5774421831271288</v>
          </cell>
          <cell r="G128">
            <v>0.76836042056306519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10.967813006708573</v>
          </cell>
          <cell r="E129">
            <v>7.4468145519289264</v>
          </cell>
          <cell r="F129">
            <v>5.6079116182746835</v>
          </cell>
          <cell r="G129">
            <v>2.7315722728778931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0.152661190255894</v>
          </cell>
          <cell r="G130">
            <v>7.6330660298961114E-2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0.21185814455808649</v>
          </cell>
          <cell r="E131">
            <v>0.6122850532796722</v>
          </cell>
          <cell r="F131">
            <v>0.73569417500407241</v>
          </cell>
          <cell r="G131">
            <v>0.91804142322189508</v>
          </cell>
          <cell r="H131">
            <v>0.37852641956680061</v>
          </cell>
          <cell r="I131">
            <v>6.7144620370816394E-2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2.3209839708817964E-3</v>
          </cell>
          <cell r="E132">
            <v>6.3336655249550912E-3</v>
          </cell>
          <cell r="F132">
            <v>7.5370068681403753E-3</v>
          </cell>
          <cell r="G132">
            <v>9.3042799849860948E-3</v>
          </cell>
          <cell r="H132">
            <v>3.9520880917111598E-3</v>
          </cell>
          <cell r="I132">
            <v>7.278250829204307E-4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3.7563500808171385E-3</v>
          </cell>
          <cell r="E133">
            <v>1.0856117965951628E-2</v>
          </cell>
          <cell r="F133">
            <v>1.3044222961065104E-2</v>
          </cell>
          <cell r="G133">
            <v>1.627733019896976E-2</v>
          </cell>
          <cell r="H133">
            <v>6.7114613398368966E-3</v>
          </cell>
          <cell r="I133">
            <v>1.1905074533832694E-3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4.1114352860282199E-4</v>
          </cell>
          <cell r="F134">
            <v>3.4886201427866898E-4</v>
          </cell>
          <cell r="G134">
            <v>4.7577668472862901E-4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2.560370069029291E-4</v>
          </cell>
          <cell r="E135">
            <v>6.6321457345816363E-4</v>
          </cell>
          <cell r="F135">
            <v>9.8245311105933869E-4</v>
          </cell>
          <cell r="G135">
            <v>1.2479336581891856E-3</v>
          </cell>
          <cell r="H135">
            <v>5.348318601535797E-4</v>
          </cell>
          <cell r="I135">
            <v>9.5460773251052582E-5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0.75359416625795794</v>
          </cell>
          <cell r="E136">
            <v>1.7278551285867949</v>
          </cell>
          <cell r="F136">
            <v>4.9799189687584251</v>
          </cell>
          <cell r="G136">
            <v>19.561149316395692</v>
          </cell>
          <cell r="H136">
            <v>38.0324977238784</v>
          </cell>
          <cell r="I136">
            <v>52.210033165906175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0.75359416625795794</v>
          </cell>
          <cell r="E137">
            <v>1.7278551285867949</v>
          </cell>
          <cell r="F137">
            <v>4.9799189687584251</v>
          </cell>
          <cell r="G137">
            <v>19.561149316395692</v>
          </cell>
          <cell r="H137">
            <v>38.0324977238784</v>
          </cell>
          <cell r="I137">
            <v>52.210033165906175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3.20249364130424E-5</v>
          </cell>
          <cell r="E138">
            <v>2.1316314235119801E-5</v>
          </cell>
          <cell r="F138">
            <v>1.42594684309268</v>
          </cell>
          <cell r="G138">
            <v>8.9577750236252296</v>
          </cell>
          <cell r="H138">
            <v>9.0499963664202596</v>
          </cell>
          <cell r="I138">
            <v>20.723410054339801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1.2762899819944629</v>
          </cell>
          <cell r="E139">
            <v>1.2763112983086982</v>
          </cell>
          <cell r="F139">
            <v>2.70225814140138</v>
          </cell>
          <cell r="G139">
            <v>11.66003316502665</v>
          </cell>
          <cell r="H139">
            <v>29.824955940967602</v>
          </cell>
          <cell r="I139">
            <v>33.384261107586703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2.8876145024539559</v>
          </cell>
          <cell r="E140">
            <v>3.6364660962058553</v>
          </cell>
          <cell r="F140">
            <v>3.9106665692006746</v>
          </cell>
          <cell r="G140">
            <v>4.1157925334082668</v>
          </cell>
          <cell r="H140">
            <v>0.82915704883948749</v>
          </cell>
          <cell r="I140">
            <v>0.146925760661135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3.2329847716139185E-2</v>
          </cell>
          <cell r="E141">
            <v>3.9253943679858662E-2</v>
          </cell>
          <cell r="F141">
            <v>4.0609900808010323E-2</v>
          </cell>
          <cell r="G141">
            <v>4.1349544397788651E-2</v>
          </cell>
          <cell r="H141">
            <v>6.9428337816563011E-3</v>
          </cell>
          <cell r="I141">
            <v>1.2747330537755607E-3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5.1198838695992101E-2</v>
          </cell>
          <cell r="E142">
            <v>6.4476349223508006E-2</v>
          </cell>
          <cell r="F142">
            <v>6.9338059737600613E-2</v>
          </cell>
          <cell r="G142">
            <v>7.2975044918586293E-2</v>
          </cell>
          <cell r="H142">
            <v>1.4701366114175302E-2</v>
          </cell>
          <cell r="I142">
            <v>2.6050666783889241E-3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1.30313111326171E-4</v>
          </cell>
          <cell r="F143">
            <v>4.0112542468416902E-4</v>
          </cell>
          <cell r="G143">
            <v>5.2543291656817904E-4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2.6895289221982427E-3</v>
          </cell>
          <cell r="E144">
            <v>2.9713322783113312E-3</v>
          </cell>
          <cell r="F144">
            <v>3.3200636481191506E-3</v>
          </cell>
          <cell r="G144">
            <v>3.2622321310091431E-3</v>
          </cell>
          <cell r="H144">
            <v>6.2432947250108737E-4</v>
          </cell>
          <cell r="I144">
            <v>1.1433000103730689E-4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318.74031211885904</v>
          </cell>
          <cell r="E145">
            <v>384.82014209574106</v>
          </cell>
          <cell r="F145">
            <v>446.79765826120149</v>
          </cell>
          <cell r="G145">
            <v>250.03359341780586</v>
          </cell>
          <cell r="H145">
            <v>3.6698299827797283</v>
          </cell>
          <cell r="I145">
            <v>1.747047344789054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1.4876628484523613</v>
          </cell>
          <cell r="E146">
            <v>1.7960785221246611</v>
          </cell>
          <cell r="F146">
            <v>2.0853473868810219</v>
          </cell>
          <cell r="G146">
            <v>1.1669866460255156</v>
          </cell>
          <cell r="H146">
            <v>1.7128268743999087E-2</v>
          </cell>
          <cell r="I146">
            <v>8.1540279986951885E-3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4.348435363149509</v>
          </cell>
          <cell r="E147">
            <v>5.2499337257263488</v>
          </cell>
          <cell r="F147">
            <v>6.0954660062919697</v>
          </cell>
          <cell r="G147">
            <v>3.4110995009250522</v>
          </cell>
          <cell r="H147">
            <v>5.0065893353065855E-2</v>
          </cell>
          <cell r="I147">
            <v>2.3834206613766097E-2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1.77716348514278E-4</v>
          </cell>
          <cell r="F148">
            <v>3.0686897608550499E-2</v>
          </cell>
          <cell r="G148">
            <v>1.33946910425469E-3</v>
          </cell>
          <cell r="H148">
            <v>4.9910098539364205E-4</v>
          </cell>
          <cell r="I148">
            <v>3.46854574080077E-4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0.10615660045286887</v>
          </cell>
          <cell r="E149">
            <v>0.12531114461786477</v>
          </cell>
          <cell r="F149">
            <v>0.15599746331219536</v>
          </cell>
          <cell r="G149">
            <v>0.10301071888553616</v>
          </cell>
          <cell r="H149">
            <v>1.5499716094689849E-3</v>
          </cell>
          <cell r="I149">
            <v>7.3968390295517719E-4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0.25736108194948148</v>
          </cell>
          <cell r="E150">
            <v>0.80406599568318671</v>
          </cell>
          <cell r="F150">
            <v>2.3071224260127776</v>
          </cell>
          <cell r="G150">
            <v>5.3488387551806493</v>
          </cell>
          <cell r="H150">
            <v>3.2177674183935236</v>
          </cell>
          <cell r="I150">
            <v>0.474514210883489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2.1441172027288364E-3</v>
          </cell>
          <cell r="E151">
            <v>7.36123332089611E-3</v>
          </cell>
          <cell r="F151">
            <v>2.0593957533033586E-2</v>
          </cell>
          <cell r="G151">
            <v>4.328354509366715E-2</v>
          </cell>
          <cell r="H151">
            <v>2.5949322406123385E-2</v>
          </cell>
          <cell r="I151">
            <v>3.9523853475151513E-3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4.5631397508773298E-3</v>
          </cell>
          <cell r="E152">
            <v>1.4256489285162889E-2</v>
          </cell>
          <cell r="F152">
            <v>4.0906425993134259E-2</v>
          </cell>
          <cell r="G152">
            <v>9.4837566581217184E-2</v>
          </cell>
          <cell r="H152">
            <v>5.7052613801303512E-2</v>
          </cell>
          <cell r="I152">
            <v>8.4133725333951862E-3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3.5093047273197E-4</v>
          </cell>
          <cell r="F153">
            <v>1.00004284150167E-3</v>
          </cell>
          <cell r="G153">
            <v>1.86887534448873E-3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1.5095725164630998E-4</v>
          </cell>
          <cell r="E154">
            <v>5.0433933878141484E-4</v>
          </cell>
          <cell r="F154">
            <v>1.4694068321806756E-3</v>
          </cell>
          <cell r="G154">
            <v>3.0254121464213294E-3</v>
          </cell>
          <cell r="H154">
            <v>1.9342451716657277E-3</v>
          </cell>
          <cell r="I154">
            <v>3.3268224746833835E-4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2.6055061553711036</v>
          </cell>
          <cell r="E155">
            <v>3.2646437849861658</v>
          </cell>
          <cell r="F155">
            <v>4.806544720923478</v>
          </cell>
          <cell r="G155">
            <v>13.495620012141039</v>
          </cell>
          <cell r="H155">
            <v>7.9093873989285219</v>
          </cell>
          <cell r="I155">
            <v>1.3788641378437501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3.1542671440643273E-2</v>
          </cell>
          <cell r="E156">
            <v>3.6997744374554074E-2</v>
          </cell>
          <cell r="F156">
            <v>4.8009960376336362E-2</v>
          </cell>
          <cell r="G156">
            <v>0.11242533494008203</v>
          </cell>
          <cell r="H156">
            <v>6.4269787917374505E-2</v>
          </cell>
          <cell r="I156">
            <v>1.1591067756619647E-2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4.6196917648423715E-2</v>
          </cell>
          <cell r="E157">
            <v>5.7883755052946191E-2</v>
          </cell>
          <cell r="F157">
            <v>8.5222424129849025E-2</v>
          </cell>
          <cell r="G157">
            <v>0.23928404276845794</v>
          </cell>
          <cell r="H157">
            <v>0.14023736522922886</v>
          </cell>
          <cell r="I157">
            <v>2.4447945706449405E-2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3.8749712122934399E-4</v>
          </cell>
          <cell r="F158">
            <v>1.2329619407457099E-3</v>
          </cell>
          <cell r="G158">
            <v>6.1159840237498698E-3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2.6074361549394526E-3</v>
          </cell>
          <cell r="E159">
            <v>2.9146984114532784E-3</v>
          </cell>
          <cell r="F159">
            <v>3.9319565819368506E-3</v>
          </cell>
          <cell r="G159">
            <v>8.9769610309602711E-3</v>
          </cell>
          <cell r="H159">
            <v>6.6733092652027362E-3</v>
          </cell>
          <cell r="I159">
            <v>1.2392265866551511E-3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0.193814700305072</v>
          </cell>
          <cell r="F160">
            <v>1.7098467569844469</v>
          </cell>
          <cell r="G160">
            <v>2.7261464167752019</v>
          </cell>
          <cell r="H160">
            <v>1.539351485476264</v>
          </cell>
          <cell r="I160">
            <v>0.38786276951211496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1.3613677862830652E-3</v>
          </cell>
          <cell r="F161">
            <v>1.2729545623152256E-2</v>
          </cell>
          <cell r="G161">
            <v>2.1311823546286222E-2</v>
          </cell>
          <cell r="H161">
            <v>1.3939896239719262E-2</v>
          </cell>
          <cell r="I161">
            <v>3.8387290418537261E-3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2.6262154512882376E-3</v>
          </cell>
          <cell r="F162">
            <v>2.3168655243691664E-2</v>
          </cell>
          <cell r="G162">
            <v>3.6939653343837399E-2</v>
          </cell>
          <cell r="H162">
            <v>2.0858421212415504E-2</v>
          </cell>
          <cell r="I162">
            <v>5.2555930828199968E-3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1.49183257861773E-4</v>
          </cell>
          <cell r="F163">
            <v>1.7341102318246899E-3</v>
          </cell>
          <cell r="G163">
            <v>1.5979098999287301E-3</v>
          </cell>
          <cell r="H163">
            <v>8.1921046664625702E-4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1.47197158635424E-4</v>
          </cell>
          <cell r="F164">
            <v>1.84979554782054E-3</v>
          </cell>
          <cell r="G164">
            <v>3.1306931101922099E-3</v>
          </cell>
          <cell r="H164">
            <v>1.9910228465379702E-3</v>
          </cell>
          <cell r="I164">
            <v>5.4560573000808697E-4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0.24818454417522701</v>
          </cell>
          <cell r="F167">
            <v>2.133577720125476</v>
          </cell>
          <cell r="G167">
            <v>3.4824710098983918</v>
          </cell>
          <cell r="H167">
            <v>2.2825445493819263</v>
          </cell>
          <cell r="I167">
            <v>0.62698389837997603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1.4034772488826033E-3</v>
          </cell>
          <cell r="F168">
            <v>1.2816415859403555E-2</v>
          </cell>
          <cell r="G168">
            <v>2.2060914776716907E-2</v>
          </cell>
          <cell r="H168">
            <v>1.7098480137405871E-2</v>
          </cell>
          <cell r="I168">
            <v>5.0720279313875224E-3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3.3629342029163601E-3</v>
          </cell>
          <cell r="F169">
            <v>2.8910267210372324E-2</v>
          </cell>
          <cell r="G169">
            <v>4.7187954063663835E-2</v>
          </cell>
          <cell r="H169">
            <v>3.0928787932004424E-2</v>
          </cell>
          <cell r="I169">
            <v>8.4957167802164734E-3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1.10127219875801E-4</v>
          </cell>
          <cell r="F170">
            <v>1.03729071063449E-3</v>
          </cell>
          <cell r="G170">
            <v>1.00439307459388E-3</v>
          </cell>
          <cell r="H170">
            <v>6.9168642516368296E-4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1.08661079577417E-4</v>
          </cell>
          <cell r="F171">
            <v>1.12592256541109E-3</v>
          </cell>
          <cell r="G171">
            <v>1.9343381257949401E-3</v>
          </cell>
          <cell r="H171">
            <v>1.5842247663995701E-3</v>
          </cell>
          <cell r="I171">
            <v>4.8143400584321002E-4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0.19041611774891001</v>
          </cell>
          <cell r="F172">
            <v>1.3480541178107059</v>
          </cell>
          <cell r="G172">
            <v>2.1725511419278152</v>
          </cell>
          <cell r="H172">
            <v>1.571717810324025</v>
          </cell>
          <cell r="I172">
            <v>0.47931951742156781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1.4600355790923487E-3</v>
          </cell>
          <cell r="F173">
            <v>1.083255799400111E-2</v>
          </cell>
          <cell r="G173">
            <v>1.820374838204078E-2</v>
          </cell>
          <cell r="H173">
            <v>1.5198694357793752E-2</v>
          </cell>
          <cell r="I173">
            <v>4.9320678016810098E-3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2.5977642257695773E-3</v>
          </cell>
          <cell r="F174">
            <v>1.839091565908189E-2</v>
          </cell>
          <cell r="G174">
            <v>2.9639169739806449E-2</v>
          </cell>
          <cell r="H174">
            <v>2.1442262078090378E-2</v>
          </cell>
          <cell r="I174">
            <v>6.5391475773747291E-3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1.59591356634302E-4</v>
          </cell>
          <cell r="F175">
            <v>1.42955695601551E-3</v>
          </cell>
          <cell r="G175">
            <v>1.36211131495256E-3</v>
          </cell>
          <cell r="H175">
            <v>1.14681471466406E-3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1.57466692818225E-4</v>
          </cell>
          <cell r="F176">
            <v>1.5589785553119799E-3</v>
          </cell>
          <cell r="G176">
            <v>2.6507133137815202E-3</v>
          </cell>
          <cell r="H176">
            <v>2.1795188603697898E-3</v>
          </cell>
          <cell r="I176">
            <v>7.0831830095585799E-4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0.26863847310335698</v>
          </cell>
          <cell r="F177">
            <v>2.149922831027582</v>
          </cell>
          <cell r="G177">
            <v>3.5537805386994021</v>
          </cell>
          <cell r="H177">
            <v>2.5194433284816102</v>
          </cell>
          <cell r="I177">
            <v>0.70663281965471492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1.4122445016322778E-3</v>
          </cell>
          <cell r="F178">
            <v>1.2004562347239959E-2</v>
          </cell>
          <cell r="G178">
            <v>2.0926707263871993E-2</v>
          </cell>
          <cell r="H178">
            <v>1.7724662423294488E-2</v>
          </cell>
          <cell r="I178">
            <v>5.3251168471081401E-3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3.6400877114276075E-3</v>
          </cell>
          <cell r="F179">
            <v>2.9131745677880551E-2</v>
          </cell>
          <cell r="G179">
            <v>4.8154207841455257E-2</v>
          </cell>
          <cell r="H179">
            <v>3.413879848891075E-2</v>
          </cell>
          <cell r="I179">
            <v>9.5749704560259431E-3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1.0305863376724801E-4</v>
          </cell>
          <cell r="F180">
            <v>8.1710722072007001E-4</v>
          </cell>
          <cell r="G180">
            <v>7.9229840298082296E-4</v>
          </cell>
          <cell r="H180">
            <v>6.3813861512649695E-4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1.01686598622504E-4</v>
          </cell>
          <cell r="F181">
            <v>9.0209514067298498E-4</v>
          </cell>
          <cell r="G181">
            <v>1.53696739547199E-3</v>
          </cell>
          <cell r="H181">
            <v>1.4219563250670701E-3</v>
          </cell>
          <cell r="I181">
            <v>4.5105383641248602E-4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0.246726492713391</v>
          </cell>
          <cell r="F182">
            <v>1.784103036672658</v>
          </cell>
          <cell r="G182">
            <v>3.0618996356213053</v>
          </cell>
          <cell r="H182">
            <v>2.1220122667342429</v>
          </cell>
          <cell r="I182">
            <v>0.63542620960778995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1.5217654433800525E-3</v>
          </cell>
          <cell r="F183">
            <v>1.1560469640386978E-2</v>
          </cell>
          <cell r="G183">
            <v>2.0769484950515466E-2</v>
          </cell>
          <cell r="H183">
            <v>1.6752675864058184E-2</v>
          </cell>
          <cell r="I183">
            <v>5.3317304846690139E-3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3.3659821652577216E-3</v>
          </cell>
          <cell r="F184">
            <v>2.4339741291577871E-2</v>
          </cell>
          <cell r="G184">
            <v>4.1772164196743532E-2</v>
          </cell>
          <cell r="H184">
            <v>2.8949689859948752E-2</v>
          </cell>
          <cell r="I184">
            <v>8.6688432415796685E-3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1.18452534977358E-4</v>
          </cell>
          <cell r="F185">
            <v>8.8188739932419202E-4</v>
          </cell>
          <cell r="G185">
            <v>8.82927668407355E-4</v>
          </cell>
          <cell r="H185">
            <v>7.5036869898039002E-4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1.16875558502587E-4</v>
          </cell>
          <cell r="F186">
            <v>9.8033245481221609E-4</v>
          </cell>
          <cell r="G186">
            <v>1.6905858088359399E-3</v>
          </cell>
          <cell r="H186">
            <v>1.5404921863870699E-3</v>
          </cell>
          <cell r="I186">
            <v>4.9923005429861804E-4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0.31557039301613099</v>
          </cell>
          <cell r="F187">
            <v>3.341360582493369</v>
          </cell>
          <cell r="G187">
            <v>5.5493387785907826</v>
          </cell>
          <cell r="H187">
            <v>5.0590329622928643</v>
          </cell>
          <cell r="I187">
            <v>1.7790008956316141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1.6818644261932299E-3</v>
          </cell>
          <cell r="F188">
            <v>1.8914342012096477E-2</v>
          </cell>
          <cell r="G188">
            <v>3.3074865009760208E-2</v>
          </cell>
          <cell r="H188">
            <v>3.6742855184720292E-2</v>
          </cell>
          <cell r="I188">
            <v>1.3626521803470923E-2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4.2760215855844295E-3</v>
          </cell>
          <cell r="F189">
            <v>4.5275888651671738E-2</v>
          </cell>
          <cell r="G189">
            <v>7.5194292392829098E-2</v>
          </cell>
          <cell r="H189">
            <v>6.8550582144889766E-2</v>
          </cell>
          <cell r="I189">
            <v>2.4105703192840295E-2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1.3833980029078001E-4</v>
          </cell>
          <cell r="F190">
            <v>1.5276502820969599E-3</v>
          </cell>
          <cell r="G190">
            <v>1.4736813403339599E-3</v>
          </cell>
          <cell r="H190">
            <v>2.45122879992898E-3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1.3649806165154599E-4</v>
          </cell>
          <cell r="F191">
            <v>1.6359975357925201E-3</v>
          </cell>
          <cell r="G191">
            <v>2.82571689777654E-3</v>
          </cell>
          <cell r="H191">
            <v>3.72373528948857E-3</v>
          </cell>
          <cell r="I191">
            <v>1.43879624363147E-3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0.26594225812622901</v>
          </cell>
          <cell r="F192">
            <v>1.7421420151262141</v>
          </cell>
          <cell r="G192">
            <v>2.8825223433579747</v>
          </cell>
          <cell r="H192">
            <v>2.305197026497007</v>
          </cell>
          <cell r="I192">
            <v>0.71164795064614905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1.5248377923921291E-3</v>
          </cell>
          <cell r="F193">
            <v>1.0490887139187695E-2</v>
          </cell>
          <cell r="G193">
            <v>1.8164192972602494E-2</v>
          </cell>
          <cell r="H193">
            <v>1.7068860266615724E-2</v>
          </cell>
          <cell r="I193">
            <v>5.5650595049741318E-3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3.6281344901259024E-3</v>
          </cell>
          <cell r="F194">
            <v>2.3767285335964772E-2</v>
          </cell>
          <cell r="G194">
            <v>3.9324997863001039E-2</v>
          </cell>
          <cell r="H194">
            <v>3.1448799815784502E-2</v>
          </cell>
          <cell r="I194">
            <v>9.7087032830306882E-3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1.10327070696798E-4</v>
          </cell>
          <cell r="F195">
            <v>6.89445038168229E-4</v>
          </cell>
          <cell r="G195">
            <v>6.7389313934397002E-4</v>
          </cell>
          <cell r="H195">
            <v>6.6137989613632197E-4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1.08858269754273E-4</v>
          </cell>
          <cell r="F196">
            <v>7.8289371814947901E-4</v>
          </cell>
          <cell r="G196">
            <v>1.3193911222894601E-3</v>
          </cell>
          <cell r="H196">
            <v>1.33732498431593E-3</v>
          </cell>
          <cell r="I196">
            <v>4.4788503880711602E-4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11.0452271002841</v>
          </cell>
          <cell r="F197">
            <v>5.7620218973262407</v>
          </cell>
          <cell r="G197">
            <v>3.239462044687762</v>
          </cell>
          <cell r="H197">
            <v>1.6915397739989002</v>
          </cell>
          <cell r="I197">
            <v>0.71015596105344403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2.4488413642163621E-2</v>
          </cell>
          <cell r="F198">
            <v>1.2847463078395991E-2</v>
          </cell>
          <cell r="G198">
            <v>7.8349235965949615E-3</v>
          </cell>
          <cell r="H198">
            <v>4.5122552397365377E-3</v>
          </cell>
          <cell r="I198">
            <v>2.0590306045127566E-3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0.15068522647045163</v>
          </cell>
          <cell r="F199">
            <v>7.8608757125869538E-2</v>
          </cell>
          <cell r="G199">
            <v>4.4194570868864448E-2</v>
          </cell>
          <cell r="H199">
            <v>2.3076940982249678E-2</v>
          </cell>
          <cell r="I199">
            <v>9.6883487183280041E-3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5.3431367925067797E-4</v>
          </cell>
          <cell r="F200">
            <v>3.4918087665958301E-5</v>
          </cell>
          <cell r="G200">
            <v>1.07300466376874E-4</v>
          </cell>
          <cell r="H200">
            <v>3.1563118309833497E-5</v>
          </cell>
          <cell r="I200">
            <v>2.6698734596988999E-5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5.3431367925067797E-4</v>
          </cell>
          <cell r="F201">
            <v>2.8536921710937599E-4</v>
          </cell>
          <cell r="G201">
            <v>1.7348504618644608E-4</v>
          </cell>
          <cell r="H201">
            <v>1.0157490186002618E-4</v>
          </cell>
          <cell r="I201">
            <v>5.1432157885328893E-5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0.24828077446431401</v>
          </cell>
          <cell r="F202">
            <v>1.1845225381791908</v>
          </cell>
          <cell r="G202">
            <v>1.8474543193145041</v>
          </cell>
          <cell r="H202">
            <v>1.5583440786710518</v>
          </cell>
          <cell r="I202">
            <v>0.50656064670091605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1.3529576072800506E-3</v>
          </cell>
          <cell r="F203">
            <v>6.754339505374996E-3</v>
          </cell>
          <cell r="G203">
            <v>1.100187422502614E-2</v>
          </cell>
          <cell r="H203">
            <v>1.0925585531051211E-2</v>
          </cell>
          <cell r="I203">
            <v>3.7360930793322996E-3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3.3871865547655373E-3</v>
          </cell>
          <cell r="F204">
            <v>1.6159925486755669E-2</v>
          </cell>
          <cell r="G204">
            <v>2.5204015270320651E-2</v>
          </cell>
          <cell r="H204">
            <v>2.1259810077367703E-2</v>
          </cell>
          <cell r="I204">
            <v>6.9107864488528814E-3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1.11016552260548E-4</v>
          </cell>
          <cell r="F205">
            <v>4.9298355566413895E-4</v>
          </cell>
          <cell r="G205">
            <v>4.5703791534953302E-4</v>
          </cell>
          <cell r="H205">
            <v>5.1389432284670801E-4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1.09538572145909E-4</v>
          </cell>
          <cell r="F206">
            <v>5.89689119790635E-4</v>
          </cell>
          <cell r="G206">
            <v>9.4387798339418702E-4</v>
          </cell>
          <cell r="H206">
            <v>1.01251745558849E-3</v>
          </cell>
          <cell r="I206">
            <v>3.4873533251412602E-4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0.70352194997998596</v>
          </cell>
          <cell r="F207">
            <v>1.0973411965265512</v>
          </cell>
          <cell r="G207">
            <v>2.7995505299727519</v>
          </cell>
          <cell r="H207">
            <v>2.3832460857916651</v>
          </cell>
          <cell r="I207">
            <v>0.80433662610322298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1.1180905847201588E-3</v>
          </cell>
          <cell r="F208">
            <v>1.7796684197124745E-3</v>
          </cell>
          <cell r="G208">
            <v>4.8608177883329821E-3</v>
          </cell>
          <cell r="H208">
            <v>4.5490034185401394E-3</v>
          </cell>
          <cell r="I208">
            <v>1.6397052219184716E-3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9.597843792359971E-3</v>
          </cell>
          <cell r="F209">
            <v>1.4970548383718306E-2</v>
          </cell>
          <cell r="G209">
            <v>3.8193049522138568E-2</v>
          </cell>
          <cell r="H209">
            <v>3.2513589164961262E-2</v>
          </cell>
          <cell r="I209">
            <v>1.0973214544382296E-2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2.44328504907179E-5</v>
          </cell>
          <cell r="F210">
            <v>1.6891046638867201E-5</v>
          </cell>
          <cell r="G210">
            <v>6.8652699829581295E-5</v>
          </cell>
          <cell r="H210">
            <v>2.0931628930749999E-5</v>
          </cell>
          <cell r="I210">
            <v>1.4025494332051999E-5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2.44328504907179E-5</v>
          </cell>
          <cell r="F211">
            <v>4.0383894190906083E-5</v>
          </cell>
          <cell r="G211">
            <v>1.0485421364299343E-4</v>
          </cell>
          <cell r="H211">
            <v>9.8757241479369368E-5</v>
          </cell>
          <cell r="I211">
            <v>3.5989354318141562E-5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0.41598000337612817</v>
          </cell>
          <cell r="E212">
            <v>0.36057793615196559</v>
          </cell>
          <cell r="F212">
            <v>0.27737639612017218</v>
          </cell>
          <cell r="G212">
            <v>0.13873274724304874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0.46764968436104859</v>
          </cell>
          <cell r="E213">
            <v>0.37680096230045973</v>
          </cell>
          <cell r="F213">
            <v>0.2621468608235426</v>
          </cell>
          <cell r="G213">
            <v>0.11309622308252716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2.8025364770820599E-2</v>
          </cell>
          <cell r="G214">
            <v>1.4013114944025419E-2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8705.1532661176007</v>
          </cell>
          <cell r="E215">
            <v>8078.37860702948</v>
          </cell>
          <cell r="F215">
            <v>6526.3631489170102</v>
          </cell>
          <cell r="G215">
            <v>4536.0697381885102</v>
          </cell>
          <cell r="H215">
            <v>2882.7441291242699</v>
          </cell>
          <cell r="I215">
            <v>767.08842006295902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117.01529907271103</v>
          </cell>
          <cell r="E216">
            <v>108.59014882637844</v>
          </cell>
          <cell r="F216">
            <v>87.727844919178352</v>
          </cell>
          <cell r="G216">
            <v>60.974177111246618</v>
          </cell>
          <cell r="H216">
            <v>38.750054836199475</v>
          </cell>
          <cell r="I216">
            <v>10.311257957772046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118.76061754594267</v>
          </cell>
          <cell r="E217">
            <v>110.20980364296682</v>
          </cell>
          <cell r="F217">
            <v>89.036332181678176</v>
          </cell>
          <cell r="G217">
            <v>61.883625350457052</v>
          </cell>
          <cell r="H217">
            <v>39.32802358968992</v>
          </cell>
          <cell r="I217">
            <v>10.465053479712953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0.39708013448093998</v>
          </cell>
          <cell r="F218">
            <v>0.62288618522936201</v>
          </cell>
          <cell r="G218">
            <v>2.0573860413373701</v>
          </cell>
          <cell r="H218">
            <v>1.674104333322963</v>
          </cell>
          <cell r="I218">
            <v>0.36894246802588299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4.2381846069329781E-4</v>
          </cell>
          <cell r="F219">
            <v>6.7834753733833012E-4</v>
          </cell>
          <cell r="G219">
            <v>2.4320507596798809E-3</v>
          </cell>
          <cell r="H219">
            <v>2.169222586669435E-3</v>
          </cell>
          <cell r="I219">
            <v>5.2556130357143363E-4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5.4171914663156892E-3</v>
          </cell>
          <cell r="F220">
            <v>8.4977651463760302E-3</v>
          </cell>
          <cell r="G220">
            <v>2.8068022392051497E-2</v>
          </cell>
          <cell r="H220">
            <v>2.2839076852973497E-2</v>
          </cell>
          <cell r="I220">
            <v>5.0333215283203678E-3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8.7536673121355801E-6</v>
          </cell>
          <cell r="F221">
            <v>5.9081681612063597E-6</v>
          </cell>
          <cell r="G221">
            <v>3.9917267089844901E-5</v>
          </cell>
          <cell r="H221">
            <v>1.15125667717767E-5</v>
          </cell>
          <cell r="I221">
            <v>6.3018349535172301E-6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8.7536673121355801E-6</v>
          </cell>
          <cell r="F222">
            <v>1.4507426358857084E-5</v>
          </cell>
          <cell r="G222">
            <v>5.0754080953397403E-5</v>
          </cell>
          <cell r="H222">
            <v>4.6343544153333131E-5</v>
          </cell>
          <cell r="I222">
            <v>1.0223240469195124E-5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1.231385017791967E-2</v>
          </cell>
          <cell r="E223">
            <v>0.15722637068409259</v>
          </cell>
          <cell r="F223">
            <v>0.32082526117025778</v>
          </cell>
          <cell r="G223">
            <v>0.95649337813741142</v>
          </cell>
          <cell r="H223">
            <v>1.9035816649362987</v>
          </cell>
          <cell r="I223">
            <v>5.7657316156957963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1.231385017791967E-2</v>
          </cell>
          <cell r="E224">
            <v>0.15722637068409259</v>
          </cell>
          <cell r="F224">
            <v>0.32082526117025773</v>
          </cell>
          <cell r="G224">
            <v>0.95649337813741131</v>
          </cell>
          <cell r="H224">
            <v>1.9035816649362987</v>
          </cell>
          <cell r="I224">
            <v>5.7657316156957963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1.2238724898279181E-2</v>
          </cell>
          <cell r="E225">
            <v>0.15724332674102653</v>
          </cell>
          <cell r="F225">
            <v>0.32085919467609714</v>
          </cell>
          <cell r="G225">
            <v>0.95658903704122955</v>
          </cell>
          <cell r="H225">
            <v>1.9037720421409401</v>
          </cell>
          <cell r="I225">
            <v>5.7663082465178555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1.2238724898279181E-2</v>
          </cell>
          <cell r="E226">
            <v>0.15724332674102653</v>
          </cell>
          <cell r="F226">
            <v>0.32085919467609714</v>
          </cell>
          <cell r="G226">
            <v>0.95658903704122955</v>
          </cell>
          <cell r="H226">
            <v>1.9037720421409401</v>
          </cell>
          <cell r="I226">
            <v>5.7663082465178555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9.0706584628029593E-2</v>
          </cell>
          <cell r="E227">
            <v>2.1959749247587999</v>
          </cell>
          <cell r="F227">
            <v>4.70383514076729</v>
          </cell>
          <cell r="G227">
            <v>10.1047076049301</v>
          </cell>
          <cell r="H227">
            <v>10.388033157774</v>
          </cell>
          <cell r="I227">
            <v>19.251375612268799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9.0706584628029593E-2</v>
          </cell>
          <cell r="E228">
            <v>2.2548020475539072</v>
          </cell>
          <cell r="F228">
            <v>6.7646434296021178</v>
          </cell>
          <cell r="G228">
            <v>15.358657413039834</v>
          </cell>
          <cell r="H228">
            <v>24.064744417266596</v>
          </cell>
          <cell r="I228">
            <v>24.558408306800342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4.4421862900960001E-2</v>
          </cell>
          <cell r="F229">
            <v>0.13263774336344231</v>
          </cell>
          <cell r="G229">
            <v>0.176784507664172</v>
          </cell>
          <cell r="H229">
            <v>0.1363539396060495</v>
          </cell>
          <cell r="I229">
            <v>8.51015322806149E-2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3.1968857134769543E-5</v>
          </cell>
          <cell r="F230">
            <v>9.791918968852862E-5</v>
          </cell>
          <cell r="G230">
            <v>1.3492632971492586E-4</v>
          </cell>
          <cell r="H230">
            <v>1.2057344372501097E-4</v>
          </cell>
          <cell r="I230">
            <v>8.114616118684268E-5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6.0602814326002666E-4</v>
          </cell>
          <cell r="F231">
            <v>1.8095190090510549E-3</v>
          </cell>
          <cell r="G231">
            <v>2.4117941018304521E-3</v>
          </cell>
          <cell r="H231">
            <v>1.8602174571084511E-3</v>
          </cell>
          <cell r="I231">
            <v>1.1610031689033413E-3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1.5219441912146E-7</v>
          </cell>
          <cell r="F232">
            <v>3.8225560518269402E-7</v>
          </cell>
          <cell r="G232">
            <v>2.0820791834570501E-7</v>
          </cell>
          <cell r="H232">
            <v>4.7664863508437099E-7</v>
          </cell>
          <cell r="I232">
            <v>1.42097839645225E-7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1.5219441912146E-7</v>
          </cell>
          <cell r="F233">
            <v>5.2444849364657852E-7</v>
          </cell>
          <cell r="G233">
            <v>4.5988666719383137E-7</v>
          </cell>
          <cell r="H233">
            <v>1.0091818557146198E-6</v>
          </cell>
          <cell r="I233">
            <v>2.0674610475522111E-7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1409.4844219541101</v>
          </cell>
          <cell r="E234">
            <v>1167.7346844060301</v>
          </cell>
          <cell r="F234">
            <v>842.24296682897705</v>
          </cell>
          <cell r="G234">
            <v>358.68282591847901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1.5758855352007213</v>
          </cell>
          <cell r="E235">
            <v>1.3381349044281117</v>
          </cell>
          <cell r="F235">
            <v>1.0003506289546029</v>
          </cell>
          <cell r="G235">
            <v>0.42601553783662893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19.228982564176096</v>
          </cell>
          <cell r="E236">
            <v>15.930896103765766</v>
          </cell>
          <cell r="F236">
            <v>11.490354254147032</v>
          </cell>
          <cell r="G236">
            <v>4.8933536960229036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1.9774494668226412E-2</v>
          </cell>
          <cell r="G237">
            <v>9.8872465608960385E-3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6.3130111575392198E-4</v>
          </cell>
          <cell r="F238">
            <v>4.9963509141794701E-3</v>
          </cell>
          <cell r="G238">
            <v>4.0528455359273496E-3</v>
          </cell>
          <cell r="H238">
            <v>5.7792317390569599E-3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5.1400476288060798E-2</v>
          </cell>
          <cell r="F239">
            <v>0.40680241216493801</v>
          </cell>
          <cell r="G239">
            <v>0.32998229477200702</v>
          </cell>
          <cell r="H239">
            <v>0.47054449382978097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6.9648341853741416E-4</v>
          </cell>
          <cell r="F240">
            <v>5.5122278071129925E-3</v>
          </cell>
          <cell r="G240">
            <v>4.471304807208764E-3</v>
          </cell>
          <cell r="H240">
            <v>6.3759416508100677E-3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4.404782488177E-5</v>
          </cell>
          <cell r="E241">
            <v>2.28222444227628E-4</v>
          </cell>
          <cell r="F241">
            <v>4.58033438810309E-4</v>
          </cell>
          <cell r="G241">
            <v>2.5314650680962101E-4</v>
          </cell>
          <cell r="H241">
            <v>1.16790918284089E-3</v>
          </cell>
          <cell r="I241">
            <v>4.9270757973439101E-5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1.5951553960420717</v>
          </cell>
          <cell r="E242">
            <v>1.5953836184862993</v>
          </cell>
          <cell r="F242">
            <v>5.2673027111795889E-3</v>
          </cell>
          <cell r="G242">
            <v>4.3200688891391614E-3</v>
          </cell>
          <cell r="H242">
            <v>5.8456768696208972E-3</v>
          </cell>
          <cell r="I242">
            <v>2.3302715416840007E-4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6.8879448507070715E-2</v>
          </cell>
          <cell r="E243">
            <v>0.13980216130771611</v>
          </cell>
          <cell r="F243">
            <v>0.40301510604003299</v>
          </cell>
          <cell r="G243">
            <v>5.4131658151132784</v>
          </cell>
          <cell r="H243">
            <v>11.8689908774146</v>
          </cell>
          <cell r="I243">
            <v>13.273397602319404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6.8879448507070701E-2</v>
          </cell>
          <cell r="E244">
            <v>0.13980216130771611</v>
          </cell>
          <cell r="F244">
            <v>0.40301510604003299</v>
          </cell>
          <cell r="G244">
            <v>5.4131658151132775</v>
          </cell>
          <cell r="H244">
            <v>11.868990877414598</v>
          </cell>
          <cell r="I244">
            <v>13.273397602319401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6.8781295046648913E-2</v>
          </cell>
          <cell r="E245">
            <v>0.13981737476939127</v>
          </cell>
          <cell r="F245">
            <v>0.40305725935198466</v>
          </cell>
          <cell r="G245">
            <v>5.4137071858229175</v>
          </cell>
          <cell r="H245">
            <v>11.870177895191791</v>
          </cell>
          <cell r="I245">
            <v>13.274725074627259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6.8781295046648913E-2</v>
          </cell>
          <cell r="E246">
            <v>0.13981737476939127</v>
          </cell>
          <cell r="F246">
            <v>0.40305725935198466</v>
          </cell>
          <cell r="G246">
            <v>5.4137071858229175</v>
          </cell>
          <cell r="H246">
            <v>11.870177895191791</v>
          </cell>
          <cell r="I246">
            <v>13.274725074627259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0.11100185575872699</v>
          </cell>
          <cell r="E247">
            <v>0.51605011374195497</v>
          </cell>
          <cell r="F247">
            <v>4.3004845788401598</v>
          </cell>
          <cell r="G247">
            <v>78.126658577906795</v>
          </cell>
          <cell r="H247">
            <v>75.512541206572905</v>
          </cell>
          <cell r="I247">
            <v>174.60741906885099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0.11100185575872699</v>
          </cell>
          <cell r="E248">
            <v>0.61695786636512817</v>
          </cell>
          <cell r="F248">
            <v>4.8232900763379334</v>
          </cell>
          <cell r="G248">
            <v>78.26605284837558</v>
          </cell>
          <cell r="H248">
            <v>244.81279200556824</v>
          </cell>
          <cell r="I248">
            <v>228.7320641146741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3.0047171607744851</v>
          </cell>
          <cell r="E249">
            <v>5.2965734965889659</v>
          </cell>
          <cell r="F249">
            <v>16.616151893438193</v>
          </cell>
          <cell r="G249">
            <v>34.753541546972876</v>
          </cell>
          <cell r="H249">
            <v>57.078177401971672</v>
          </cell>
          <cell r="I249">
            <v>22.99890175262815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7.7678193686600117E-2</v>
          </cell>
          <cell r="E250">
            <v>0.13736837327938767</v>
          </cell>
          <cell r="F250">
            <v>0.43703343238133868</v>
          </cell>
          <cell r="G250">
            <v>0.9312475301486306</v>
          </cell>
          <cell r="H250">
            <v>1.5927371127856156</v>
          </cell>
          <cell r="I250">
            <v>0.66071609200239489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4.0714324671741041E-2</v>
          </cell>
          <cell r="E251">
            <v>7.1769288571666159E-2</v>
          </cell>
          <cell r="F251">
            <v>0.22515110966718477</v>
          </cell>
          <cell r="G251">
            <v>0.47091519711345314</v>
          </cell>
          <cell r="H251">
            <v>0.77341703796709327</v>
          </cell>
          <cell r="I251">
            <v>0.31163823513046263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1.44153363651891E-2</v>
          </cell>
          <cell r="F252">
            <v>0.10630644838224899</v>
          </cell>
          <cell r="G252">
            <v>0.23065280787041201</v>
          </cell>
          <cell r="H252">
            <v>0.24030296060241499</v>
          </cell>
          <cell r="I252">
            <v>0.12918070940985699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2.9114803437487988E-2</v>
          </cell>
          <cell r="E253">
            <v>4.729297395753438E-2</v>
          </cell>
          <cell r="F253">
            <v>0.15358934817115044</v>
          </cell>
          <cell r="G253">
            <v>0.36724580571588</v>
          </cell>
          <cell r="H253">
            <v>0.65820826096172325</v>
          </cell>
          <cell r="I253">
            <v>0.31585925108213725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16.0555714812368</v>
          </cell>
          <cell r="F254">
            <v>10.1751510548337</v>
          </cell>
          <cell r="G254">
            <v>8.4757057367121504</v>
          </cell>
          <cell r="H254">
            <v>16.145812445628401</v>
          </cell>
          <cell r="I254">
            <v>16.151591340132999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1190.84223074649</v>
          </cell>
          <cell r="F255">
            <v>754.69126679676594</v>
          </cell>
          <cell r="G255">
            <v>628.64335526471302</v>
          </cell>
          <cell r="H255">
            <v>1197.5354058518601</v>
          </cell>
          <cell r="I255">
            <v>1197.96402663508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16.246142302134857</v>
          </cell>
          <cell r="F256">
            <v>10.295924512916297</v>
          </cell>
          <cell r="G256">
            <v>8.5763077116604975</v>
          </cell>
          <cell r="H256">
            <v>16.337454377242395</v>
          </cell>
          <cell r="I256">
            <v>16.343301864052926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3.4774440249211303E-5</v>
          </cell>
          <cell r="E257">
            <v>8.1877882985646293E-3</v>
          </cell>
          <cell r="F257">
            <v>1.8775368057605599E-4</v>
          </cell>
          <cell r="G257">
            <v>1.6308051780205399E-4</v>
          </cell>
          <cell r="H257">
            <v>12.5460752862456</v>
          </cell>
          <cell r="I257">
            <v>3.60550779986362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17.176556693447949</v>
          </cell>
          <cell r="E258">
            <v>17.184744481746517</v>
          </cell>
          <cell r="F258">
            <v>15.302019169615731</v>
          </cell>
          <cell r="G258">
            <v>10.302024212549991</v>
          </cell>
          <cell r="H258">
            <v>16.14589513645787</v>
          </cell>
          <cell r="I258">
            <v>16.151638776442251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4.85446017314645E-2</v>
          </cell>
          <cell r="E259">
            <v>9.7019497508377683E-2</v>
          </cell>
          <cell r="F259">
            <v>0.19393240866251463</v>
          </cell>
          <cell r="G259">
            <v>0.56951706190174733</v>
          </cell>
          <cell r="H259">
            <v>1.6844893404641073</v>
          </cell>
          <cell r="I259">
            <v>3.7683666420296134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4.85446017314645E-2</v>
          </cell>
          <cell r="E260">
            <v>9.701949750837767E-2</v>
          </cell>
          <cell r="F260">
            <v>0.19393240866251463</v>
          </cell>
          <cell r="G260">
            <v>0.56951706190174733</v>
          </cell>
          <cell r="H260">
            <v>1.684489340464107</v>
          </cell>
          <cell r="I260">
            <v>3.7683666420296134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4.8430302246085584E-2</v>
          </cell>
          <cell r="E261">
            <v>9.7030432275711329E-2</v>
          </cell>
          <cell r="F261">
            <v>0.19395365161392647</v>
          </cell>
          <cell r="G261">
            <v>0.5695740193037927</v>
          </cell>
          <cell r="H261">
            <v>1.684657806246785</v>
          </cell>
          <cell r="I261">
            <v>3.7687435163846619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4.8430302246085584E-2</v>
          </cell>
          <cell r="E262">
            <v>9.7030432275711329E-2</v>
          </cell>
          <cell r="F262">
            <v>0.19395365161392647</v>
          </cell>
          <cell r="G262">
            <v>0.5695740193037927</v>
          </cell>
          <cell r="H262">
            <v>1.684657806246785</v>
          </cell>
          <cell r="I262">
            <v>3.7687435163846619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0.114432456525861</v>
          </cell>
          <cell r="E263">
            <v>0.35992939580828998</v>
          </cell>
          <cell r="F263">
            <v>1.56995316096819</v>
          </cell>
          <cell r="G263">
            <v>2.6543266201732898</v>
          </cell>
          <cell r="H263">
            <v>3.4498443784095998</v>
          </cell>
          <cell r="I263">
            <v>12.569435809216101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0.114432456525861</v>
          </cell>
          <cell r="E264">
            <v>0.46623362033241744</v>
          </cell>
          <cell r="F264">
            <v>1.9870309054373332</v>
          </cell>
          <cell r="G264">
            <v>4.2261355603101549</v>
          </cell>
          <cell r="H264">
            <v>16.04515885398035</v>
          </cell>
          <cell r="I264">
            <v>15.860824272163871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7.5589856303469203</v>
          </cell>
          <cell r="E265">
            <v>11.992454176923742</v>
          </cell>
          <cell r="F265">
            <v>11.321452701004388</v>
          </cell>
          <cell r="G265">
            <v>8.8649531594213471</v>
          </cell>
          <cell r="H265">
            <v>0.91849604898414194</v>
          </cell>
          <cell r="I265">
            <v>0.48962155383658501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0.11295080698351563</v>
          </cell>
          <cell r="E266">
            <v>0.17946899190135976</v>
          </cell>
          <cell r="F266">
            <v>0.16954653951553922</v>
          </cell>
          <cell r="G266">
            <v>0.13304931275469142</v>
          </cell>
          <cell r="H266">
            <v>1.4698618512796632E-2</v>
          </cell>
          <cell r="I266">
            <v>8.0599444591176999E-3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0.10242527954399604</v>
          </cell>
          <cell r="E267">
            <v>0.16249937909110762</v>
          </cell>
          <cell r="F267">
            <v>0.15340721817079131</v>
          </cell>
          <cell r="G267">
            <v>0.12012131652332467</v>
          </cell>
          <cell r="H267">
            <v>1.2445745921194339E-2</v>
          </cell>
          <cell r="I267">
            <v>6.6344383988697136E-3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9.8579329708388592E-4</v>
          </cell>
          <cell r="F268">
            <v>2.2113616923738898E-3</v>
          </cell>
          <cell r="G268">
            <v>2.4192243520840102E-3</v>
          </cell>
          <cell r="H268">
            <v>1.88573191936389E-3</v>
          </cell>
          <cell r="I268">
            <v>1.1625337586859399E-3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4.2696792162988925E-2</v>
          </cell>
          <cell r="E269">
            <v>6.1896868467742457E-2</v>
          </cell>
          <cell r="F269">
            <v>6.4102550499346947E-2</v>
          </cell>
          <cell r="G269">
            <v>5.8402404789681124E-2</v>
          </cell>
          <cell r="H269">
            <v>5.9176301785368512E-3</v>
          </cell>
          <cell r="I269">
            <v>3.3432390968791961E-3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0.15261366160602846</v>
          </cell>
          <cell r="E270">
            <v>0.86412730304855634</v>
          </cell>
          <cell r="F270">
            <v>3.4232131254144704</v>
          </cell>
          <cell r="G270">
            <v>10.347729792170522</v>
          </cell>
          <cell r="H270">
            <v>16.418862728897402</v>
          </cell>
          <cell r="I270">
            <v>17.683092062975032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0.15261366160602846</v>
          </cell>
          <cell r="E271">
            <v>0.86412730304855634</v>
          </cell>
          <cell r="F271">
            <v>3.42321312541447</v>
          </cell>
          <cell r="G271">
            <v>10.347729792170522</v>
          </cell>
          <cell r="H271">
            <v>16.418862728897398</v>
          </cell>
          <cell r="I271">
            <v>17.683092062975032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0.15250440664463302</v>
          </cell>
          <cell r="E272">
            <v>0.86421495626458733</v>
          </cell>
          <cell r="F272">
            <v>3.4235573287298444</v>
          </cell>
          <cell r="G272">
            <v>10.348764668652095</v>
          </cell>
          <cell r="H272">
            <v>16.420504779412582</v>
          </cell>
          <cell r="I272">
            <v>17.684860549284654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0.15250440664463302</v>
          </cell>
          <cell r="E273">
            <v>0.86421495626458733</v>
          </cell>
          <cell r="F273">
            <v>3.4235573287298444</v>
          </cell>
          <cell r="G273">
            <v>10.348764668652095</v>
          </cell>
          <cell r="H273">
            <v>16.420504779412582</v>
          </cell>
          <cell r="I273">
            <v>17.684860549284654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0.15431689865328099</v>
          </cell>
          <cell r="E274">
            <v>9.6021290736322005</v>
          </cell>
          <cell r="F274">
            <v>42.473627730650499</v>
          </cell>
          <cell r="G274">
            <v>119.57028778185899</v>
          </cell>
          <cell r="H274">
            <v>130.50315205286199</v>
          </cell>
          <cell r="I274">
            <v>261.42964718464998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0.15431689865328099</v>
          </cell>
          <cell r="E275">
            <v>9.6241181439530799</v>
          </cell>
          <cell r="F275">
            <v>50.975252847651248</v>
          </cell>
          <cell r="G275">
            <v>157.46177529900152</v>
          </cell>
          <cell r="H275">
            <v>283.27191075391386</v>
          </cell>
          <cell r="I275">
            <v>320.8690202870302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13.71231347852356</v>
          </cell>
          <cell r="E276">
            <v>4.2108048264125202</v>
          </cell>
          <cell r="F276">
            <v>4.8090563681464049</v>
          </cell>
          <cell r="G276">
            <v>4.6460523578872897</v>
          </cell>
          <cell r="H276">
            <v>2.003514182359722</v>
          </cell>
          <cell r="I276">
            <v>0.49092687161626625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0.13553023598152275</v>
          </cell>
          <cell r="E277">
            <v>4.1677586897396951E-2</v>
          </cell>
          <cell r="F277">
            <v>4.7652307163959615E-2</v>
          </cell>
          <cell r="G277">
            <v>4.6142848702364417E-2</v>
          </cell>
          <cell r="H277">
            <v>2.028011892286706E-2</v>
          </cell>
          <cell r="I277">
            <v>5.2851870923883264E-3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0.18580370567105103</v>
          </cell>
          <cell r="E278">
            <v>5.7056975967649373E-2</v>
          </cell>
          <cell r="F278">
            <v>6.5163365422038044E-2</v>
          </cell>
          <cell r="G278">
            <v>6.2954638995762743E-2</v>
          </cell>
          <cell r="H278">
            <v>2.7147888649860744E-2</v>
          </cell>
          <cell r="I278">
            <v>6.6521256316567356E-3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5.3961611112511695E-4</v>
          </cell>
          <cell r="F279">
            <v>1.0193807657083E-3</v>
          </cell>
          <cell r="G279">
            <v>1.0265047222891E-3</v>
          </cell>
          <cell r="H279">
            <v>6.5950078331495905E-4</v>
          </cell>
          <cell r="I279">
            <v>5.2297950334968097E-4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5.3114760399444849E-2</v>
          </cell>
          <cell r="E280">
            <v>1.7845183355292615E-2</v>
          </cell>
          <cell r="F280">
            <v>1.8861860874134918E-2</v>
          </cell>
          <cell r="G280">
            <v>1.9880401458090016E-2</v>
          </cell>
          <cell r="H280">
            <v>8.2093225720887564E-3</v>
          </cell>
          <cell r="I280">
            <v>2.1352565057507536E-3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4722.3151064365502</v>
          </cell>
          <cell r="E281">
            <v>4318.9188401102301</v>
          </cell>
          <cell r="F281">
            <v>3617.89129600962</v>
          </cell>
          <cell r="G281">
            <v>1102.5870795990099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18.303092217780492</v>
          </cell>
          <cell r="E282">
            <v>17.120507370478588</v>
          </cell>
          <cell r="F282">
            <v>14.820229239462414</v>
          </cell>
          <cell r="G282">
            <v>4.7597269032646219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63.988009572310901</v>
          </cell>
          <cell r="E283">
            <v>58.52193550284855</v>
          </cell>
          <cell r="F283">
            <v>49.022917290103223</v>
          </cell>
          <cell r="G283">
            <v>14.940204330609911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1.66204256884035</v>
          </cell>
          <cell r="G284">
            <v>0.83130380064056753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9.0334921716222905</v>
          </cell>
          <cell r="E285">
            <v>4.531157531257648</v>
          </cell>
          <cell r="F285">
            <v>5.1984702888309409</v>
          </cell>
          <cell r="G285">
            <v>4.878690023322406</v>
          </cell>
          <cell r="H285">
            <v>4.7805155945592324</v>
          </cell>
          <cell r="I285">
            <v>0.72928755027603576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8.2721531878960197E-2</v>
          </cell>
          <cell r="E286">
            <v>4.1544415999497868E-2</v>
          </cell>
          <cell r="F286">
            <v>4.7692845259710737E-2</v>
          </cell>
          <cell r="G286">
            <v>4.4811518286855097E-2</v>
          </cell>
          <cell r="H286">
            <v>4.4066593489880443E-2</v>
          </cell>
          <cell r="I286">
            <v>6.9772656171227217E-3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0.12240504297591162</v>
          </cell>
          <cell r="E287">
            <v>6.1397798526526388E-2</v>
          </cell>
          <cell r="F287">
            <v>7.0439976813427313E-2</v>
          </cell>
          <cell r="G287">
            <v>6.6106910885127448E-2</v>
          </cell>
          <cell r="H287">
            <v>6.4776634072618355E-2</v>
          </cell>
          <cell r="I287">
            <v>9.8819451256915384E-3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3.62128937500876E-4</v>
          </cell>
          <cell r="F288">
            <v>5.5854345121729399E-4</v>
          </cell>
          <cell r="G288">
            <v>4.67717175209578E-4</v>
          </cell>
          <cell r="H288">
            <v>3.62650650203656E-4</v>
          </cell>
          <cell r="I288">
            <v>2.8658683834557002E-4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3.267948382030713E-2</v>
          </cell>
          <cell r="E289">
            <v>1.8481881459446483E-2</v>
          </cell>
          <cell r="F289">
            <v>1.9038158862462077E-2</v>
          </cell>
          <cell r="G289">
            <v>1.950051003956485E-2</v>
          </cell>
          <cell r="H289">
            <v>1.8789732111180978E-2</v>
          </cell>
          <cell r="I289">
            <v>2.7824182270116196E-3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3915.9943924671302</v>
          </cell>
          <cell r="E290">
            <v>3569.7858715258199</v>
          </cell>
          <cell r="F290">
            <v>2521.4290352042199</v>
          </cell>
          <cell r="G290">
            <v>980.65043663487302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18.11179462327183</v>
          </cell>
          <cell r="E291">
            <v>17.235991360500385</v>
          </cell>
          <cell r="F291">
            <v>12.942805817347162</v>
          </cell>
          <cell r="G291">
            <v>5.5320104235871321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53.424207264217351</v>
          </cell>
          <cell r="E292">
            <v>48.701035082207703</v>
          </cell>
          <cell r="F292">
            <v>34.398759006878876</v>
          </cell>
          <cell r="G292">
            <v>13.378587130080122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0.70617608633091833</v>
          </cell>
          <cell r="G293">
            <v>0.35307163450040313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3.3975302043912476E-3</v>
          </cell>
          <cell r="F294">
            <v>4.0774355520072133E-3</v>
          </cell>
          <cell r="G294">
            <v>7.4147935320551016E-3</v>
          </cell>
          <cell r="H294">
            <v>1.1211401258480217E-2</v>
          </cell>
          <cell r="I294">
            <v>1.2270841210859546E-2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1.8653291028867113E-3</v>
          </cell>
          <cell r="F295">
            <v>2.238614152855414E-3</v>
          </cell>
          <cell r="G295">
            <v>4.0709071988122951E-3</v>
          </cell>
          <cell r="H295">
            <v>5.8735290810690332E-3</v>
          </cell>
          <cell r="I295">
            <v>6.0173204634233722E-3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6.3115746624308093E-3</v>
          </cell>
          <cell r="E296">
            <v>1.3006866685601422E-2</v>
          </cell>
          <cell r="F296">
            <v>2.1579348725099482E-2</v>
          </cell>
          <cell r="G296">
            <v>4.0029121686626264E-2</v>
          </cell>
          <cell r="H296">
            <v>5.5917288572911471E-2</v>
          </cell>
          <cell r="I296">
            <v>5.6701147637917976E-2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4.1989351547592705E-3</v>
          </cell>
          <cell r="E297">
            <v>8.6531480178046235E-3</v>
          </cell>
          <cell r="F297">
            <v>1.43562091593372E-2</v>
          </cell>
          <cell r="G297">
            <v>2.6630388651598114E-2</v>
          </cell>
          <cell r="H297">
            <v>3.5173152790127914E-2</v>
          </cell>
          <cell r="I297">
            <v>3.2809358325958556E-2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5.3425487750899886E-3</v>
          </cell>
          <cell r="F298">
            <v>5.5982781671852621E-3</v>
          </cell>
          <cell r="G298">
            <v>9.3712362846922383E-3</v>
          </cell>
          <cell r="H298">
            <v>1.1173523072519266E-2</v>
          </cell>
          <cell r="I298">
            <v>1.2214118122328872E-2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2.9331929708488655E-3</v>
          </cell>
          <cell r="F299">
            <v>3.0735948065477225E-3</v>
          </cell>
          <cell r="G299">
            <v>5.1450432285403171E-3</v>
          </cell>
          <cell r="H299">
            <v>5.8536594833509649E-3</v>
          </cell>
          <cell r="I299">
            <v>5.9896061031671785E-3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2.816846956604999E-2</v>
          </cell>
          <cell r="F302">
            <v>0.24080005251194306</v>
          </cell>
          <cell r="G302">
            <v>1.5066802184539811</v>
          </cell>
          <cell r="H302">
            <v>4.7887361451279311</v>
          </cell>
          <cell r="I302">
            <v>5.9315713882301004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2.0103605437908768E-2</v>
          </cell>
          <cell r="F303">
            <v>0.1718570202678798</v>
          </cell>
          <cell r="G303">
            <v>1.0753053005551845</v>
          </cell>
          <cell r="H303">
            <v>3.1201432342857842</v>
          </cell>
          <cell r="I303">
            <v>3.5316557968912585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4.2576315200510197E-5</v>
          </cell>
          <cell r="E304">
            <v>1.530227762377884E-3</v>
          </cell>
          <cell r="F304">
            <v>1.0117870734662851E-2</v>
          </cell>
          <cell r="G304">
            <v>2.498724508107663E-2</v>
          </cell>
          <cell r="H304">
            <v>5.6972533099067933E-2</v>
          </cell>
          <cell r="I304">
            <v>5.6792030575557914E-2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2.8324973753329735E-5</v>
          </cell>
          <cell r="E305">
            <v>1.0180228373884899E-3</v>
          </cell>
          <cell r="F305">
            <v>6.7311701740566388E-3</v>
          </cell>
          <cell r="G305">
            <v>1.6623398660883446E-2</v>
          </cell>
          <cell r="H305">
            <v>3.5823141829346317E-2</v>
          </cell>
          <cell r="I305">
            <v>3.2857822268855814E-2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137.167298313906</v>
          </cell>
          <cell r="E306">
            <v>105.231238949614</v>
          </cell>
          <cell r="F306">
            <v>72.387507894612597</v>
          </cell>
          <cell r="G306">
            <v>32.417982494183001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1.4333148245831819</v>
          </cell>
          <cell r="E307">
            <v>1.1225212034022549</v>
          </cell>
          <cell r="F307">
            <v>0.79581940158166142</v>
          </cell>
          <cell r="G307">
            <v>0.37405046690047916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1.8586354785082078</v>
          </cell>
          <cell r="E308">
            <v>1.4258975467427419</v>
          </cell>
          <cell r="F308">
            <v>0.98086054057740579</v>
          </cell>
          <cell r="G308">
            <v>0.43926805547673392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0.36840633070048501</v>
          </cell>
          <cell r="G309">
            <v>0.17914079953233289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3.1610804111176803E-2</v>
          </cell>
          <cell r="F310">
            <v>4.5497480034407269E-2</v>
          </cell>
          <cell r="G310">
            <v>7.5283255834028548E-2</v>
          </cell>
          <cell r="H310">
            <v>6.9651507481549843E-2</v>
          </cell>
          <cell r="I310">
            <v>7.0787539915957487E-2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2.3600728137405377E-2</v>
          </cell>
          <cell r="F311">
            <v>3.3968565097317986E-2</v>
          </cell>
          <cell r="G311">
            <v>5.6206721220654905E-2</v>
          </cell>
          <cell r="H311">
            <v>4.9369865894470157E-2</v>
          </cell>
          <cell r="I311">
            <v>4.6345961547325808E-2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7.4869080597028429E-3</v>
          </cell>
          <cell r="F312">
            <v>0.14586555499658527</v>
          </cell>
          <cell r="G312">
            <v>1.0139842362552762</v>
          </cell>
          <cell r="H312">
            <v>3.340778275511965</v>
          </cell>
          <cell r="I312">
            <v>4.1063209878215199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5.3433448071872371E-3</v>
          </cell>
          <cell r="F313">
            <v>0.10410304889858943</v>
          </cell>
          <cell r="G313">
            <v>0.72367222358803596</v>
          </cell>
          <cell r="H313">
            <v>2.180057108241555</v>
          </cell>
          <cell r="I313">
            <v>2.4464452850059706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3.9929430455652275E-2</v>
          </cell>
          <cell r="F314">
            <v>5.4569585058169168E-2</v>
          </cell>
          <cell r="G314">
            <v>8.5391981236175571E-2</v>
          </cell>
          <cell r="H314">
            <v>6.7431511248742262E-2</v>
          </cell>
          <cell r="I314">
            <v>6.8470346301740273E-2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2.981144135248644E-2</v>
          </cell>
          <cell r="F315">
            <v>4.0741827920584416E-2</v>
          </cell>
          <cell r="G315">
            <v>6.375392815638109E-2</v>
          </cell>
          <cell r="H315">
            <v>4.7798704241338176E-2</v>
          </cell>
          <cell r="I315">
            <v>4.4849319807770696E-2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1.5652914695903259</v>
          </cell>
          <cell r="E316">
            <v>2.232139034570424</v>
          </cell>
          <cell r="F316">
            <v>3.5204835736576081</v>
          </cell>
          <cell r="G316">
            <v>5.0445377910177527</v>
          </cell>
          <cell r="H316">
            <v>6.6011711985935335</v>
          </cell>
          <cell r="I316">
            <v>6.862853012103356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8.8970980471944194E-3</v>
          </cell>
          <cell r="E317">
            <v>1.2687451654445306E-2</v>
          </cell>
          <cell r="F317">
            <v>2.0010386651226581E-2</v>
          </cell>
          <cell r="G317">
            <v>2.8673092648495029E-2</v>
          </cell>
          <cell r="H317">
            <v>3.7520978374445346E-2</v>
          </cell>
          <cell r="I317">
            <v>3.9008374681903601E-2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2.7753394850892316E-2</v>
          </cell>
          <cell r="E318">
            <v>3.9576933237064259E-2</v>
          </cell>
          <cell r="F318">
            <v>6.2419921518751927E-2</v>
          </cell>
          <cell r="G318">
            <v>8.9442159415208278E-2</v>
          </cell>
          <cell r="H318">
            <v>0.11704204252825405</v>
          </cell>
          <cell r="I318">
            <v>0.12168179099474036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1.09519231248599E-4</v>
          </cell>
          <cell r="E319">
            <v>1.9353068439757E-4</v>
          </cell>
          <cell r="F319">
            <v>5.0604112687636395E-4</v>
          </cell>
          <cell r="G319">
            <v>1.2051421209771599E-3</v>
          </cell>
          <cell r="H319">
            <v>1.4142745841212701E-3</v>
          </cell>
          <cell r="I319">
            <v>2.7041716375092199E-3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6.9218215967018176E-4</v>
          </cell>
          <cell r="E320">
            <v>1.0101407745683789E-3</v>
          </cell>
          <cell r="F320">
            <v>1.5138960753396603E-3</v>
          </cell>
          <cell r="G320">
            <v>2.355790568377493E-3</v>
          </cell>
          <cell r="H320">
            <v>3.3697377309826341E-3</v>
          </cell>
          <cell r="I320">
            <v>3.718922291195794E-3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2.2794081472465123E-2</v>
          </cell>
          <cell r="E321">
            <v>5.8450741911062899E-2</v>
          </cell>
          <cell r="F321">
            <v>0.19841508208780742</v>
          </cell>
          <cell r="G321">
            <v>0.84901196470303286</v>
          </cell>
          <cell r="H321">
            <v>2.1941045767304819</v>
          </cell>
          <cell r="I321">
            <v>4.0744583928674336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3.3453919759065129E-2</v>
          </cell>
          <cell r="E322">
            <v>8.5785708545115968E-2</v>
          </cell>
          <cell r="F322">
            <v>0.29120551504442704</v>
          </cell>
          <cell r="G322">
            <v>1.2460593411483418</v>
          </cell>
          <cell r="H322">
            <v>3.220195494238574</v>
          </cell>
          <cell r="I322">
            <v>5.9799121232980088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1.53126835617936E-3</v>
          </cell>
          <cell r="F323">
            <v>9.9589634509921303E-3</v>
          </cell>
          <cell r="G323">
            <v>4.6419327136954902E-2</v>
          </cell>
          <cell r="H323">
            <v>9.6260191901198194E-2</v>
          </cell>
          <cell r="I323">
            <v>0.31152984559291802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1.6985911177695261E-3</v>
          </cell>
          <cell r="E324">
            <v>4.1215184775076673E-3</v>
          </cell>
          <cell r="F324">
            <v>1.4079912021053322E-2</v>
          </cell>
          <cell r="G324">
            <v>5.9486034229996154E-2</v>
          </cell>
          <cell r="H324">
            <v>0.19119719043808189</v>
          </cell>
          <cell r="I324">
            <v>0.37502171973279425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2.7969218590344249E-4</v>
          </cell>
          <cell r="E325">
            <v>1.8611606246086514E-3</v>
          </cell>
          <cell r="F325">
            <v>2.4757425775625628E-3</v>
          </cell>
          <cell r="G325">
            <v>7.6935585122442944E-3</v>
          </cell>
          <cell r="H325">
            <v>3.0379510647744509E-2</v>
          </cell>
          <cell r="I325">
            <v>5.1800143270506159E-2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7.3857194513631376E-4</v>
          </cell>
          <cell r="E326">
            <v>4.7766677249113853E-3</v>
          </cell>
          <cell r="F326">
            <v>6.1655536668639797E-3</v>
          </cell>
          <cell r="G326">
            <v>1.747915118788252E-2</v>
          </cell>
          <cell r="H326">
            <v>6.2526279552613057E-2</v>
          </cell>
          <cell r="I326">
            <v>9.7609389679680622E-2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3.06919124917359E-5</v>
          </cell>
          <cell r="F327">
            <v>3.1848743885181397E-5</v>
          </cell>
          <cell r="G327">
            <v>1.4762111367863301E-4</v>
          </cell>
          <cell r="H327">
            <v>4.2823925803636199E-4</v>
          </cell>
          <cell r="I327">
            <v>9.0512136586339497E-4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3.6980476163485664E-5</v>
          </cell>
          <cell r="F328">
            <v>5.2087711639940069E-5</v>
          </cell>
          <cell r="G328">
            <v>1.6545955772253728E-4</v>
          </cell>
          <cell r="H328">
            <v>6.6433570635740361E-4</v>
          </cell>
          <cell r="I328">
            <v>1.1593193274925405E-3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5.764733081143296E-4</v>
          </cell>
          <cell r="E329">
            <v>1.6595736682053922E-3</v>
          </cell>
          <cell r="F329">
            <v>2.0066320097963976E-3</v>
          </cell>
          <cell r="G329">
            <v>4.0345999051859885E-3</v>
          </cell>
          <cell r="H329">
            <v>2.4837771625881112E-2</v>
          </cell>
          <cell r="I329">
            <v>4.7698571323133036E-2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2.0948900039624704E-3</v>
          </cell>
          <cell r="E330">
            <v>5.9286800944236681E-3</v>
          </cell>
          <cell r="F330">
            <v>7.0123722221919647E-3</v>
          </cell>
          <cell r="G330">
            <v>1.3005607171880889E-2</v>
          </cell>
          <cell r="H330">
            <v>7.055481053395031E-2</v>
          </cell>
          <cell r="I330">
            <v>0.12406906706614748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1.17492514966741E-5</v>
          </cell>
          <cell r="F331">
            <v>1.5595619990969099E-5</v>
          </cell>
          <cell r="G331">
            <v>5.6213141256743802E-5</v>
          </cell>
          <cell r="H331">
            <v>3.5591801604955002E-4</v>
          </cell>
          <cell r="I331">
            <v>8.2900989438239705E-4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1.0890625E-5</v>
          </cell>
          <cell r="E332">
            <v>3.2583190089839272E-5</v>
          </cell>
          <cell r="F332">
            <v>4.0937980404042297E-5</v>
          </cell>
          <cell r="G332">
            <v>8.3497001541431103E-5</v>
          </cell>
          <cell r="H332">
            <v>5.4075790337482818E-4</v>
          </cell>
          <cell r="I332">
            <v>1.0380644424575029E-3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2.3343433588848532E-4</v>
          </cell>
          <cell r="E333">
            <v>7.1709307571940126E-4</v>
          </cell>
          <cell r="F333">
            <v>9.6447571365390031E-4</v>
          </cell>
          <cell r="G333">
            <v>1.5949467249803684E-3</v>
          </cell>
          <cell r="H333">
            <v>4.4616467132370524E-3</v>
          </cell>
          <cell r="I333">
            <v>8.5872057539662424E-3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1.2758037736507761E-3</v>
          </cell>
          <cell r="E334">
            <v>3.840741091089432E-3</v>
          </cell>
          <cell r="F334">
            <v>5.062819786806538E-3</v>
          </cell>
          <cell r="G334">
            <v>7.820139497753226E-3</v>
          </cell>
          <cell r="H334">
            <v>1.9024655063576992E-2</v>
          </cell>
          <cell r="I334">
            <v>3.3114424660155427E-2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6.7412907089922304E-6</v>
          </cell>
          <cell r="F335">
            <v>6.31062797940703E-6</v>
          </cell>
          <cell r="G335">
            <v>1.7944660342866199E-5</v>
          </cell>
          <cell r="H335">
            <v>6.0003196935119797E-5</v>
          </cell>
          <cell r="I335">
            <v>1.65366719090238E-4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2.3293269230769201E-6</v>
          </cell>
          <cell r="E336">
            <v>1.1178464561163784E-5</v>
          </cell>
          <cell r="F336">
            <v>1.6030074489298129E-5</v>
          </cell>
          <cell r="G336">
            <v>2.9033496845884521E-5</v>
          </cell>
          <cell r="H336">
            <v>9.6774407005851296E-5</v>
          </cell>
          <cell r="I336">
            <v>1.8584534190443084E-4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1.2410525954855849E-4</v>
          </cell>
          <cell r="F337">
            <v>3.9313836347087472E-4</v>
          </cell>
          <cell r="G337">
            <v>3.4479974927269398E-4</v>
          </cell>
          <cell r="H337">
            <v>5.3236871157671885E-4</v>
          </cell>
          <cell r="I337">
            <v>2.7225082839918565E-4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9.8157911564656264E-4</v>
          </cell>
          <cell r="F338">
            <v>3.0246678721850325E-3</v>
          </cell>
          <cell r="G338">
            <v>2.4718999928451443E-3</v>
          </cell>
          <cell r="H338">
            <v>3.3787691761763957E-3</v>
          </cell>
          <cell r="I338">
            <v>1.600471824234573E-3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3.2320696959355202E-6</v>
          </cell>
          <cell r="F339">
            <v>3.8867274933982098E-6</v>
          </cell>
          <cell r="G339">
            <v>4.8707433246309496E-6</v>
          </cell>
          <cell r="H339">
            <v>8.7118831540940707E-6</v>
          </cell>
          <cell r="I339">
            <v>4.0123045621759304E-6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3.2320696959355202E-6</v>
          </cell>
          <cell r="F340">
            <v>6.7736641429909368E-6</v>
          </cell>
          <cell r="G340">
            <v>5.3428488980121194E-6</v>
          </cell>
          <cell r="H340">
            <v>1.12938279790687E-5</v>
          </cell>
          <cell r="I340">
            <v>5.1935262820936934E-6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2.2308657253294461E-2</v>
          </cell>
          <cell r="E341">
            <v>0.28499028824023415</v>
          </cell>
          <cell r="F341">
            <v>0.58134232606643199</v>
          </cell>
          <cell r="G341">
            <v>1.3225931754483777</v>
          </cell>
          <cell r="H341">
            <v>2.1490796869394031</v>
          </cell>
          <cell r="I341">
            <v>2.3220414793134037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1.2313850177919666E-2</v>
          </cell>
          <cell r="E342">
            <v>0.15730788597929343</v>
          </cell>
          <cell r="F342">
            <v>0.32088718850204279</v>
          </cell>
          <cell r="G342">
            <v>0.73004009268219183</v>
          </cell>
          <cell r="H342">
            <v>1.117247028906142</v>
          </cell>
          <cell r="I342">
            <v>1.0955883171179488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1.1273116184639699E-3</v>
          </cell>
          <cell r="E343">
            <v>2.7574507960839899E-2</v>
          </cell>
          <cell r="F343">
            <v>5.9997478642549298E-2</v>
          </cell>
          <cell r="G343">
            <v>0.13236738074151899</v>
          </cell>
          <cell r="H343">
            <v>0.14382636648584099</v>
          </cell>
          <cell r="I343">
            <v>0.28258374864949398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2.5981858488449789E-3</v>
          </cell>
          <cell r="E344">
            <v>3.0435075724487153E-2</v>
          </cell>
          <cell r="F344">
            <v>8.7928640857609652E-2</v>
          </cell>
          <cell r="G344">
            <v>0.20061854443756147</v>
          </cell>
          <cell r="H344">
            <v>0.32640174710332159</v>
          </cell>
          <cell r="I344">
            <v>0.35279398040348064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15.167286164793</v>
          </cell>
          <cell r="E345">
            <v>17.9987253175216</v>
          </cell>
          <cell r="F345">
            <v>336.24384796430297</v>
          </cell>
          <cell r="G345">
            <v>409.96900429159803</v>
          </cell>
          <cell r="H345">
            <v>87.185398612499199</v>
          </cell>
          <cell r="I345">
            <v>127.12700037321601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0.2923259745221698</v>
          </cell>
          <cell r="E346">
            <v>0.37632765579650534</v>
          </cell>
          <cell r="F346">
            <v>6.00415666901708</v>
          </cell>
          <cell r="G346">
            <v>7.2588099395906269</v>
          </cell>
          <cell r="H346">
            <v>1.5628115940127776</v>
          </cell>
          <cell r="I346">
            <v>2.2760070969462181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0.26892351356015948</v>
          </cell>
          <cell r="E347">
            <v>0.31912633541705071</v>
          </cell>
          <cell r="F347">
            <v>5.9617703539770028</v>
          </cell>
          <cell r="G347">
            <v>7.2689539768013702</v>
          </cell>
          <cell r="H347">
            <v>1.5458404009308364</v>
          </cell>
          <cell r="I347">
            <v>2.2540248293123373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2.4334920210884882E-2</v>
          </cell>
          <cell r="E348">
            <v>5.4708927354457433E-2</v>
          </cell>
          <cell r="F348">
            <v>3.8994059890159957E-2</v>
          </cell>
          <cell r="G348">
            <v>8.0122844909174731E-3</v>
          </cell>
          <cell r="H348">
            <v>8.508303553126222E-3</v>
          </cell>
          <cell r="I348">
            <v>9.655837944606234E-3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3.6946468859105587E-3</v>
          </cell>
          <cell r="F349">
            <v>2.254611670851114E-2</v>
          </cell>
          <cell r="G349">
            <v>4.9996236546014095E-3</v>
          </cell>
          <cell r="H349">
            <v>1.3449782187042587E-2</v>
          </cell>
          <cell r="I349">
            <v>1.958877004509969E-2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8.7248991492857308E-6</v>
          </cell>
          <cell r="E350">
            <v>9.1601705735167408E-6</v>
          </cell>
          <cell r="F350">
            <v>2.2109486211784499E-5</v>
          </cell>
          <cell r="G350">
            <v>1.28025678726876E-5</v>
          </cell>
          <cell r="H350">
            <v>1.6676356949233701E-5</v>
          </cell>
          <cell r="I350">
            <v>4.5420119423834803E-5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0.95962641798079329</v>
          </cell>
          <cell r="E351">
            <v>0.9596355781513668</v>
          </cell>
          <cell r="F351">
            <v>0.95965768763757864</v>
          </cell>
          <cell r="G351">
            <v>0.95967049020545125</v>
          </cell>
          <cell r="H351">
            <v>0.95970705781989829</v>
          </cell>
          <cell r="I351">
            <v>0.48138813429326616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0.10082561736469163</v>
          </cell>
          <cell r="E352">
            <v>0.2048202628332752</v>
          </cell>
          <cell r="F352">
            <v>0.59009063944909945</v>
          </cell>
          <cell r="G352">
            <v>7.6898389157827651</v>
          </cell>
          <cell r="H352">
            <v>17.686181148158731</v>
          </cell>
          <cell r="I352">
            <v>17.526391171254055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6.887944850707077E-2</v>
          </cell>
          <cell r="E353">
            <v>0.13992383201582809</v>
          </cell>
          <cell r="F353">
            <v>0.40312292527228666</v>
          </cell>
          <cell r="G353">
            <v>5.2533460986554239</v>
          </cell>
          <cell r="H353">
            <v>11.379131470327117</v>
          </cell>
          <cell r="I353">
            <v>10.200931705845807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7.7267016868399303E-4</v>
          </cell>
          <cell r="E354">
            <v>3.6310551818406998E-3</v>
          </cell>
          <cell r="F354">
            <v>3.0758827950098998E-2</v>
          </cell>
          <cell r="G354">
            <v>0.574604544700688</v>
          </cell>
          <cell r="H354">
            <v>0.58856118390264101</v>
          </cell>
          <cell r="I354">
            <v>1.44706942571815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8.0588604645621623E-3</v>
          </cell>
          <cell r="E355">
            <v>1.5520203128763012E-2</v>
          </cell>
          <cell r="F355">
            <v>4.5177843502249779E-2</v>
          </cell>
          <cell r="G355">
            <v>0.58351239297225443</v>
          </cell>
          <cell r="H355">
            <v>1.8643141069026525</v>
          </cell>
          <cell r="I355">
            <v>1.8482616764593658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2.6638211440008296E-2</v>
          </cell>
          <cell r="E356">
            <v>2.397076467600829E-2</v>
          </cell>
          <cell r="F356">
            <v>1.7842439036761769E-2</v>
          </cell>
          <cell r="G356">
            <v>8.9393764738561927E-3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3.8649634598664995E-2</v>
          </cell>
          <cell r="E357">
            <v>3.4458258674679471E-2</v>
          </cell>
          <cell r="F357">
            <v>2.5298312082269875E-2</v>
          </cell>
          <cell r="G357">
            <v>1.2674900297574971E-2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1.2996253700207896E-3</v>
          </cell>
          <cell r="G358">
            <v>6.4992818012526228E-4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6.492610987702982E-2</v>
          </cell>
          <cell r="E359">
            <v>0.12994814192973048</v>
          </cell>
          <cell r="F359">
            <v>0.25954982790004022</v>
          </cell>
          <cell r="G359">
            <v>0.45420539080508693</v>
          </cell>
          <cell r="H359">
            <v>1.5282034323880858</v>
          </cell>
          <cell r="I359">
            <v>1.606643031415715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4.8544601731464472E-2</v>
          </cell>
          <cell r="E360">
            <v>9.7160923512443528E-2</v>
          </cell>
          <cell r="F360">
            <v>0.19406280537585843</v>
          </cell>
          <cell r="G360">
            <v>0.33960481911943297</v>
          </cell>
          <cell r="H360">
            <v>1.0772957785917099</v>
          </cell>
          <cell r="I360">
            <v>1.0206436323051826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6.9142217525713099E-4</v>
          </cell>
          <cell r="E361">
            <v>2.1979356764370499E-3</v>
          </cell>
          <cell r="F361">
            <v>9.7427718931797705E-3</v>
          </cell>
          <cell r="G361">
            <v>1.6930524553179099E-2</v>
          </cell>
          <cell r="H361">
            <v>2.32964827781206E-2</v>
          </cell>
          <cell r="I361">
            <v>9.0153139005577906E-2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4.911952170936853E-3</v>
          </cell>
          <cell r="E362">
            <v>8.9662175407259626E-3</v>
          </cell>
          <cell r="F362">
            <v>1.8218433085872881E-2</v>
          </cell>
          <cell r="G362">
            <v>3.1460464488842939E-2</v>
          </cell>
          <cell r="H362">
            <v>0.10573714658710613</v>
          </cell>
          <cell r="I362">
            <v>0.11102119433618739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0.19763055954257283</v>
          </cell>
          <cell r="E363">
            <v>1.1192143254979976</v>
          </cell>
          <cell r="F363">
            <v>4.4331482808105118</v>
          </cell>
          <cell r="G363">
            <v>13.208755071574188</v>
          </cell>
          <cell r="H363">
            <v>22.009986316416772</v>
          </cell>
          <cell r="I363">
            <v>22.572926224721357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0.15261366160602846</v>
          </cell>
          <cell r="E364">
            <v>0.86427623709366674</v>
          </cell>
          <cell r="F364">
            <v>3.4233521027461364</v>
          </cell>
          <cell r="G364">
            <v>10.200024132886645</v>
          </cell>
          <cell r="H364">
            <v>15.94283970414968</v>
          </cell>
          <cell r="I364">
            <v>14.854279799791833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9.5651881816115802E-4</v>
          </cell>
          <cell r="E365">
            <v>6.0104574467704501E-2</v>
          </cell>
          <cell r="F365">
            <v>0.269853878150773</v>
          </cell>
          <cell r="G365">
            <v>0.77917256791752199</v>
          </cell>
          <cell r="H365">
            <v>0.89624243912821699</v>
          </cell>
          <cell r="I365">
            <v>1.8972787934078299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1.6158403056991639E-2</v>
          </cell>
          <cell r="E366">
            <v>8.8161828567383346E-2</v>
          </cell>
          <cell r="F366">
            <v>0.34981932280245737</v>
          </cell>
          <cell r="G366">
            <v>1.0404998124815541</v>
          </cell>
          <cell r="H366">
            <v>1.9095601343221862</v>
          </cell>
          <cell r="I366">
            <v>2.2860250194237843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0.21033609826588101</v>
          </cell>
          <cell r="F367">
            <v>1.394427909355157</v>
          </cell>
          <cell r="G367">
            <v>0.3754544568372985</v>
          </cell>
          <cell r="H367">
            <v>0.86503570022253917</v>
          </cell>
          <cell r="I367">
            <v>0.50527357188001498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4.4840941079894329E-4</v>
          </cell>
          <cell r="F368">
            <v>3.1075504111516684E-3</v>
          </cell>
          <cell r="G368">
            <v>8.6121926713353403E-4</v>
          </cell>
          <cell r="H368">
            <v>2.2908657468470269E-3</v>
          </cell>
          <cell r="I368">
            <v>1.4194782676023102E-3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3.7293634444305061E-3</v>
          </cell>
          <cell r="F369">
            <v>2.4723899102041855E-2</v>
          </cell>
          <cell r="G369">
            <v>6.6569939155549512E-3</v>
          </cell>
          <cell r="H369">
            <v>1.533751241529324E-2</v>
          </cell>
          <cell r="I369">
            <v>8.9587512744683639E-3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1.1417346203056101E-5</v>
          </cell>
          <cell r="F370">
            <v>5.8872962437964402E-5</v>
          </cell>
          <cell r="G370">
            <v>7.5012084803646897E-6</v>
          </cell>
          <cell r="H370">
            <v>3.03737542396488E-5</v>
          </cell>
          <cell r="I370">
            <v>1.5934532544039899E-5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1.1417346203056101E-5</v>
          </cell>
          <cell r="F371">
            <v>7.0194752360274977E-5</v>
          </cell>
          <cell r="G371">
            <v>1.7828826298365898E-5</v>
          </cell>
          <cell r="H371">
            <v>5.0536311142838055E-5</v>
          </cell>
          <cell r="I371">
            <v>3.4367131358342543E-5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1.0943875879894066E-3</v>
          </cell>
          <cell r="F372">
            <v>2.0841683874916247E-3</v>
          </cell>
          <cell r="G372">
            <v>3.6697599185541263E-3</v>
          </cell>
          <cell r="H372">
            <v>6.1511205022682404E-3</v>
          </cell>
          <cell r="I372">
            <v>4.5498093039358915E-2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2.3529983082556205E-3</v>
          </cell>
          <cell r="F373">
            <v>4.3657183317011147E-3</v>
          </cell>
          <cell r="G373">
            <v>7.3147613054976232E-3</v>
          </cell>
          <cell r="H373">
            <v>1.09129725500669E-2</v>
          </cell>
          <cell r="I373">
            <v>7.5438992943175395E-2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7.7472322008956994E-5</v>
          </cell>
          <cell r="F374">
            <v>8.3966343361023494E-5</v>
          </cell>
          <cell r="G374">
            <v>1.3715826963728E-4</v>
          </cell>
          <cell r="H374">
            <v>2.6445574107205699E-4</v>
          </cell>
          <cell r="I374">
            <v>3.4624772629223599E-3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7.7472322008956994E-5</v>
          </cell>
          <cell r="F375">
            <v>1.6132092450951631E-4</v>
          </cell>
          <cell r="G375">
            <v>2.8795114823734102E-4</v>
          </cell>
          <cell r="H375">
            <v>5.0940178168256615E-4</v>
          </cell>
          <cell r="I375">
            <v>3.6336809463582845E-3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0.18218411505470999</v>
          </cell>
          <cell r="F376">
            <v>0.54378385906221993</v>
          </cell>
          <cell r="G376">
            <v>0.70167788987618995</v>
          </cell>
          <cell r="H376">
            <v>1.2440669703045226</v>
          </cell>
          <cell r="I376">
            <v>0.63554588940879997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2.7456204432575894E-4</v>
          </cell>
          <cell r="F377">
            <v>8.4631247804958256E-4</v>
          </cell>
          <cell r="G377">
            <v>1.1300585320019804E-3</v>
          </cell>
          <cell r="H377">
            <v>2.2945044079349343E-3</v>
          </cell>
          <cell r="I377">
            <v>1.2346771677752841E-3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3.2302148059345755E-3</v>
          </cell>
          <cell r="F378">
            <v>9.6415577847911334E-3</v>
          </cell>
          <cell r="G378">
            <v>1.2441097338230334E-2</v>
          </cell>
          <cell r="H378">
            <v>2.2057925005399333E-2</v>
          </cell>
          <cell r="I378">
            <v>1.12685441384539E-2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6.4391636037286901E-6</v>
          </cell>
          <cell r="F379">
            <v>1.2128097272672799E-5</v>
          </cell>
          <cell r="G379">
            <v>8.0917277231566196E-6</v>
          </cell>
          <cell r="H379">
            <v>2.4381186016902401E-5</v>
          </cell>
          <cell r="I379">
            <v>1.00618104924123E-5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6.4391636037286901E-6</v>
          </cell>
          <cell r="F380">
            <v>1.8539191601045786E-5</v>
          </cell>
          <cell r="G380">
            <v>2.2957159453505887E-5</v>
          </cell>
          <cell r="H380">
            <v>4.8885503665076826E-5</v>
          </cell>
          <cell r="I380">
            <v>2.6268920146574803E-5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0.1307627704044943</v>
          </cell>
          <cell r="E381">
            <v>1.311351053049207</v>
          </cell>
          <cell r="F381">
            <v>19.582374718567745</v>
          </cell>
          <cell r="G381">
            <v>30.622020007160291</v>
          </cell>
          <cell r="H381">
            <v>26.246159372129991</v>
          </cell>
          <cell r="I381">
            <v>0.96694421338800407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2.2106430623034933E-4</v>
          </cell>
          <cell r="E382">
            <v>2.290684378100111E-3</v>
          </cell>
          <cell r="F382">
            <v>3.6032836162769324E-2</v>
          </cell>
          <cell r="G382">
            <v>5.8890139362990299E-2</v>
          </cell>
          <cell r="H382">
            <v>5.7319575594319862E-2</v>
          </cell>
          <cell r="I382">
            <v>2.1679849359019778E-3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1.7839395689562671E-3</v>
          </cell>
          <cell r="E383">
            <v>1.7890191719634518E-2</v>
          </cell>
          <cell r="F383">
            <v>0.26715381607868705</v>
          </cell>
          <cell r="G383">
            <v>0.41776289232142161</v>
          </cell>
          <cell r="H383">
            <v>0.3580649300427009</v>
          </cell>
          <cell r="I383">
            <v>1.3191599091241527E-2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4.57342625543447E-5</v>
          </cell>
          <cell r="F384">
            <v>6.3962803356263395E-4</v>
          </cell>
          <cell r="G384">
            <v>6.8343526981542199E-4</v>
          </cell>
          <cell r="H384">
            <v>1.0505026230396401E-3</v>
          </cell>
          <cell r="I384">
            <v>1.41704226158023E-5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4.649809224487141E-5</v>
          </cell>
          <cell r="F385">
            <v>6.8561263778377647E-4</v>
          </cell>
          <cell r="G385">
            <v>1.3623216007857381E-3</v>
          </cell>
          <cell r="H385">
            <v>1.3575834322285638E-3</v>
          </cell>
          <cell r="I385">
            <v>4.9236401343429005E-5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0.14401299683602101</v>
          </cell>
          <cell r="F386">
            <v>0.508964311863918</v>
          </cell>
          <cell r="G386">
            <v>0.7879143509716291</v>
          </cell>
          <cell r="H386">
            <v>1.2921937314540961</v>
          </cell>
          <cell r="I386">
            <v>0.49932821971468999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1.4406951290132445E-4</v>
          </cell>
          <cell r="F387">
            <v>5.2714216770677715E-4</v>
          </cell>
          <cell r="G387">
            <v>8.496789410762629E-4</v>
          </cell>
          <cell r="H387">
            <v>1.5859251192674279E-3</v>
          </cell>
          <cell r="I387">
            <v>6.6014598997241178E-4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2.5534219297166857E-3</v>
          </cell>
          <cell r="F388">
            <v>9.0241899266652031E-3</v>
          </cell>
          <cell r="G388">
            <v>1.397011260587994E-2</v>
          </cell>
          <cell r="H388">
            <v>2.291123637329957E-2</v>
          </cell>
          <cell r="I388">
            <v>8.8533372289838555E-3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2.97410775358796E-6</v>
          </cell>
          <cell r="F389">
            <v>7.7855071909524897E-6</v>
          </cell>
          <cell r="G389">
            <v>6.98007010525449E-6</v>
          </cell>
          <cell r="H389">
            <v>1.6669140844235301E-5</v>
          </cell>
          <cell r="I389">
            <v>7.4953408285339699E-6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2.97410775358796E-6</v>
          </cell>
          <cell r="F390">
            <v>1.0731570232736938E-5</v>
          </cell>
          <cell r="G390">
            <v>1.6204173937038834E-5</v>
          </cell>
          <cell r="H390">
            <v>3.3599396543184785E-5</v>
          </cell>
          <cell r="I390">
            <v>1.3173510951377765E-5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7.4590349621773999</v>
          </cell>
          <cell r="E391">
            <v>7.0476972485202261</v>
          </cell>
          <cell r="F391">
            <v>12.141875978790932</v>
          </cell>
          <cell r="G391">
            <v>18.069203795713179</v>
          </cell>
          <cell r="H391">
            <v>3.1653521632941128</v>
          </cell>
          <cell r="I391">
            <v>0.64322680847376801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8.9005568231595514E-3</v>
          </cell>
          <cell r="E392">
            <v>8.4634233670557116E-3</v>
          </cell>
          <cell r="F392">
            <v>1.4959836257043444E-2</v>
          </cell>
          <cell r="G392">
            <v>2.3893762490254305E-2</v>
          </cell>
          <cell r="H392">
            <v>4.6143663918147672E-3</v>
          </cell>
          <cell r="I392">
            <v>1.0058660710856964E-3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0.10176036783325239</v>
          </cell>
          <cell r="E393">
            <v>9.6148666419102372E-2</v>
          </cell>
          <cell r="F393">
            <v>0.16564632986072209</v>
          </cell>
          <cell r="G393">
            <v>0.24651028370686479</v>
          </cell>
          <cell r="H393">
            <v>4.3183522009469476E-2</v>
          </cell>
          <cell r="I393">
            <v>8.7752634171046132E-3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1.7032331991129499E-5</v>
          </cell>
          <cell r="F394">
            <v>9.7638045182499793E-5</v>
          </cell>
          <cell r="G394">
            <v>2.35214854668796E-4</v>
          </cell>
          <cell r="H394">
            <v>2.11240754654712E-5</v>
          </cell>
          <cell r="I394">
            <v>5.1794785969988399E-6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1.8269722398627349E-4</v>
          </cell>
          <cell r="E395">
            <v>1.9102296490400229E-4</v>
          </cell>
          <cell r="F395">
            <v>2.8903874894817868E-4</v>
          </cell>
          <cell r="G395">
            <v>4.5232346465029711E-4</v>
          </cell>
          <cell r="H395">
            <v>9.0164261112480798E-5</v>
          </cell>
          <cell r="I395">
            <v>1.949811672728384E-5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3.6355046276778699E-2</v>
          </cell>
          <cell r="F396">
            <v>0.15132849231903431</v>
          </cell>
          <cell r="G396">
            <v>0.18517351187434161</v>
          </cell>
          <cell r="H396">
            <v>0.14239097817144619</v>
          </cell>
          <cell r="I396">
            <v>9.2043137626157207E-2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2.4294167987439553E-5</v>
          </cell>
          <cell r="F397">
            <v>1.0403028358614113E-4</v>
          </cell>
          <cell r="G397">
            <v>1.312983685270186E-4</v>
          </cell>
          <cell r="H397">
            <v>1.1690507858314545E-4</v>
          </cell>
          <cell r="I397">
            <v>8.1024794759454308E-5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6.4459301909182041E-4</v>
          </cell>
          <cell r="F398">
            <v>2.6831292964367799E-3</v>
          </cell>
          <cell r="G398">
            <v>3.2832182956443554E-3</v>
          </cell>
          <cell r="H398">
            <v>2.5246627335362812E-3</v>
          </cell>
          <cell r="I398">
            <v>1.6319705252864764E-3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1.14015492111104E-7</v>
          </cell>
          <cell r="F399">
            <v>5.3231678914018903E-7</v>
          </cell>
          <cell r="G399">
            <v>1.4066116694619299E-7</v>
          </cell>
          <cell r="H399">
            <v>4.9047758648933402E-7</v>
          </cell>
          <cell r="I399">
            <v>1.3492777431402799E-7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1.14015492111104E-7</v>
          </cell>
          <cell r="F400">
            <v>6.4633228125129303E-7</v>
          </cell>
          <cell r="G400">
            <v>3.8121421912319799E-7</v>
          </cell>
          <cell r="H400">
            <v>9.1598877723696493E-7</v>
          </cell>
          <cell r="I400">
            <v>1.9874131707454179E-7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46.404804874906517</v>
          </cell>
          <cell r="E401">
            <v>59.852621159054472</v>
          </cell>
          <cell r="F401">
            <v>109.80904217674521</v>
          </cell>
          <cell r="G401">
            <v>182.71585994398242</v>
          </cell>
          <cell r="H401">
            <v>78.615293191189096</v>
          </cell>
          <cell r="I401">
            <v>1.112270532637011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3.668671949261558E-2</v>
          </cell>
          <cell r="E402">
            <v>4.748478956523168E-2</v>
          </cell>
          <cell r="F402">
            <v>9.0423218162776584E-2</v>
          </cell>
          <cell r="G402">
            <v>0.16410157054211053</v>
          </cell>
          <cell r="H402">
            <v>7.6996479181797584E-2</v>
          </cell>
          <cell r="I402">
            <v>1.1600671117869734E-3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0.63308055763856064</v>
          </cell>
          <cell r="E403">
            <v>0.81654326274289979</v>
          </cell>
          <cell r="F403">
            <v>1.4980769737618715</v>
          </cell>
          <cell r="G403">
            <v>2.4927129596723336</v>
          </cell>
          <cell r="H403">
            <v>1.0725142318033991</v>
          </cell>
          <cell r="I403">
            <v>1.5174222819058818E-2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1.9616856203919101E-5</v>
          </cell>
          <cell r="F404">
            <v>8.0167073281923605E-4</v>
          </cell>
          <cell r="G404">
            <v>2.0246486138692401E-3</v>
          </cell>
          <cell r="H404">
            <v>5.1418502303399898E-5</v>
          </cell>
          <cell r="I404">
            <v>3.9027566038342601E-6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7.8443052128987566E-4</v>
          </cell>
          <cell r="E405">
            <v>9.0661266672520434E-4</v>
          </cell>
          <cell r="F405">
            <v>1.7088183775531543E-3</v>
          </cell>
          <cell r="G405">
            <v>3.0932087821282611E-3</v>
          </cell>
          <cell r="H405">
            <v>1.4526760443692166E-3</v>
          </cell>
          <cell r="I405">
            <v>2.1439481532638602E-5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1.198345143511264</v>
          </cell>
          <cell r="E406">
            <v>0.40834827844476379</v>
          </cell>
          <cell r="F406">
            <v>0.68766600144688206</v>
          </cell>
          <cell r="G406">
            <v>0.42483393866741836</v>
          </cell>
          <cell r="H406">
            <v>0.20529354485300721</v>
          </cell>
          <cell r="I406">
            <v>0.1154209033164319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6.3181205027347E-4</v>
          </cell>
          <cell r="E407">
            <v>2.1717220034436795E-4</v>
          </cell>
          <cell r="F407">
            <v>3.7027355245380255E-4</v>
          </cell>
          <cell r="G407">
            <v>2.3914074648600375E-4</v>
          </cell>
          <cell r="H407">
            <v>1.3728055992265952E-4</v>
          </cell>
          <cell r="I407">
            <v>8.2665694313386321E-5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1.634850127573349E-2</v>
          </cell>
          <cell r="E408">
            <v>5.5709178505424792E-3</v>
          </cell>
          <cell r="F408">
            <v>9.3815279869970195E-3</v>
          </cell>
          <cell r="G408">
            <v>5.7958245384368192E-3</v>
          </cell>
          <cell r="H408">
            <v>2.800730489126978E-3</v>
          </cell>
          <cell r="I408">
            <v>1.5746371530208994E-3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2.1159403580617499E-7</v>
          </cell>
          <cell r="F409">
            <v>5.6916922193272403E-7</v>
          </cell>
          <cell r="G409">
            <v>3.7067707025832598E-7</v>
          </cell>
          <cell r="H409">
            <v>6.3549030029612003E-7</v>
          </cell>
          <cell r="I409">
            <v>1.16205060950929E-7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9.8131309190470901E-6</v>
          </cell>
          <cell r="E410">
            <v>3.4119619049967507E-7</v>
          </cell>
          <cell r="F410">
            <v>1.4223558269737607E-6</v>
          </cell>
          <cell r="G410">
            <v>8.9170851839080994E-7</v>
          </cell>
          <cell r="H410">
            <v>1.2785392966294964E-6</v>
          </cell>
          <cell r="I410">
            <v>2.021067888283502E-7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7.3918458333743298E-3</v>
          </cell>
          <cell r="E411">
            <v>8.0374438360955001E-3</v>
          </cell>
          <cell r="F411">
            <v>7.6497180707848604E-3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1.3040906206363446E-3</v>
          </cell>
          <cell r="E412">
            <v>1.1367564315721973E-3</v>
          </cell>
          <cell r="F412">
            <v>6.8042066963167698E-4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1.3106109633642424E-4</v>
          </cell>
          <cell r="E413">
            <v>1.4250786943431732E-4</v>
          </cell>
          <cell r="F413">
            <v>1.3563329912739117E-4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1.4813779956403942E-5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1.2661833474020301</v>
          </cell>
          <cell r="E415">
            <v>1.26966178477198</v>
          </cell>
          <cell r="F415">
            <v>1.26156216046804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0.24129482819052642</v>
          </cell>
          <cell r="E416">
            <v>0.19381996065160531</v>
          </cell>
          <cell r="F416">
            <v>0.12083752301252698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1.7273988368376986E-2</v>
          </cell>
          <cell r="E417">
            <v>1.7321443175606868E-2</v>
          </cell>
          <cell r="F417">
            <v>1.7210943526167005E-2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2.2837408543596185E-3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3.3317184555060192E-2</v>
          </cell>
          <cell r="E419">
            <v>8.5606339903992579E-2</v>
          </cell>
          <cell r="F419">
            <v>0.29104493009608529</v>
          </cell>
          <cell r="G419">
            <v>1.299746446571636</v>
          </cell>
          <cell r="H419">
            <v>3.2714267516600848</v>
          </cell>
          <cell r="I419">
            <v>6.0059649531914321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3.3317184555060192E-2</v>
          </cell>
          <cell r="E420">
            <v>8.5606339903992579E-2</v>
          </cell>
          <cell r="F420">
            <v>0.29104493009608529</v>
          </cell>
          <cell r="G420">
            <v>1.299746446571636</v>
          </cell>
          <cell r="H420">
            <v>3.2714267516600848</v>
          </cell>
          <cell r="I420">
            <v>6.0059649531914321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5.4983680079882004E-3</v>
          </cell>
          <cell r="E421">
            <v>5.1435898654507498E-3</v>
          </cell>
          <cell r="F421">
            <v>2.1833066492571E-2</v>
          </cell>
          <cell r="G421">
            <v>0.10713359310883</v>
          </cell>
          <cell r="H421">
            <v>0.16834350043502799</v>
          </cell>
          <cell r="I421">
            <v>0.522609880454316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5.4983680079882004E-3</v>
          </cell>
          <cell r="E422">
            <v>1.0641957873439E-2</v>
          </cell>
          <cell r="F422">
            <v>3.2475024366009998E-2</v>
          </cell>
          <cell r="G422">
            <v>0.13745188535789901</v>
          </cell>
          <cell r="H422">
            <v>0.34585715576171799</v>
          </cell>
          <cell r="I422">
            <v>0.63485664462748403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1.0983514105771782E-3</v>
          </cell>
          <cell r="H423">
            <v>6.3511143063474228E-3</v>
          </cell>
          <cell r="I423">
            <v>7.0313563623538283E-3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4.6857643150936198E-3</v>
          </cell>
          <cell r="H424">
            <v>2.4233987797382964E-2</v>
          </cell>
          <cell r="I424">
            <v>2.4143444294177037E-2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2.4227384515864201E-5</v>
          </cell>
          <cell r="H425">
            <v>9.3663044833476396E-5</v>
          </cell>
          <cell r="I425">
            <v>1.35783667512106E-4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2.4227384515864201E-5</v>
          </cell>
          <cell r="H426">
            <v>1.4282780855987725E-4</v>
          </cell>
          <cell r="I426">
            <v>1.9058840115721029E-4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6.2537398090448614E-4</v>
          </cell>
          <cell r="H427">
            <v>6.9309683935942449E-3</v>
          </cell>
          <cell r="I427">
            <v>5.0055949340368552E-3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3.6982163212126032E-3</v>
          </cell>
          <cell r="H428">
            <v>3.6597904773725785E-2</v>
          </cell>
          <cell r="I428">
            <v>2.4563686464320309E-2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1.3223993598956301E-5</v>
          </cell>
          <cell r="H429">
            <v>1.0116272176766901E-4</v>
          </cell>
          <cell r="I429">
            <v>5.198485724417E-5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1.3223993598956301E-5</v>
          </cell>
          <cell r="H430">
            <v>1.5031241469354835E-4</v>
          </cell>
          <cell r="I430">
            <v>1.1089690799337542E-4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2.7682689522106371E-4</v>
          </cell>
          <cell r="H431">
            <v>1.3407601745299132E-3</v>
          </cell>
          <cell r="I431">
            <v>2.2463612428897219E-3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2.4474479024849398E-3</v>
          </cell>
          <cell r="H432">
            <v>1.058582697277527E-2</v>
          </cell>
          <cell r="I432">
            <v>1.5601325472329439E-2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5.34612724151125E-6</v>
          </cell>
          <cell r="H433">
            <v>1.81561840901285E-5</v>
          </cell>
          <cell r="I433">
            <v>4.1592342107502901E-5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5.34612724151125E-6</v>
          </cell>
          <cell r="H434">
            <v>2.8282450506373791E-5</v>
          </cell>
          <cell r="I434">
            <v>4.779355681071032E-5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93.577988272394293</v>
          </cell>
          <cell r="E435">
            <v>91.730303469032506</v>
          </cell>
          <cell r="F435">
            <v>68.1851159711983</v>
          </cell>
          <cell r="G435">
            <v>32.380013100171503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0.62612974506163821</v>
          </cell>
          <cell r="E436">
            <v>0.62773384494233464</v>
          </cell>
          <cell r="F436">
            <v>0.48218102690345915</v>
          </cell>
          <cell r="G436">
            <v>0.24130553443126609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1.2679944210351524</v>
          </cell>
          <cell r="E437">
            <v>1.2429580415858061</v>
          </cell>
          <cell r="F437">
            <v>0.9239175605853428</v>
          </cell>
          <cell r="G437">
            <v>0.43875356504297514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4.3893853874567304E-2</v>
          </cell>
          <cell r="G438">
            <v>2.1947109328852309E-2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4.0015709657445569E-5</v>
          </cell>
          <cell r="H439">
            <v>1.1520800819301006E-4</v>
          </cell>
          <cell r="I439">
            <v>8.3299207055441752E-5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5.2723947051954746E-4</v>
          </cell>
          <cell r="H440">
            <v>1.3686257970378863E-3</v>
          </cell>
          <cell r="I440">
            <v>8.9990284890196376E-4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1.2764993738241999E-7</v>
          </cell>
          <cell r="H441">
            <v>4.8185171912696302E-7</v>
          </cell>
          <cell r="I441">
            <v>1.7479552883000399E-7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1.2764993738241999E-7</v>
          </cell>
          <cell r="H442">
            <v>8.8757771860949922E-7</v>
          </cell>
          <cell r="I442">
            <v>2.4428727935023976E-7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16.373563880410099</v>
          </cell>
          <cell r="E446">
            <v>16.873031336565401</v>
          </cell>
          <cell r="F446">
            <v>15.480544963370299</v>
          </cell>
          <cell r="G446">
            <v>16.469700894686898</v>
          </cell>
          <cell r="H446">
            <v>18.012122444923001</v>
          </cell>
          <cell r="I446">
            <v>18.3063918527385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17.466645603259249</v>
          </cell>
          <cell r="E447">
            <v>34.339676939824649</v>
          </cell>
          <cell r="F447">
            <v>47.924456904414555</v>
          </cell>
          <cell r="G447">
            <v>56.85839486891485</v>
          </cell>
          <cell r="H447">
            <v>59.219397791338579</v>
          </cell>
          <cell r="I447">
            <v>45.28911034261894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34.513469592254658</v>
          </cell>
          <cell r="E448">
            <v>33.496792712851587</v>
          </cell>
          <cell r="F448">
            <v>34.619684238807857</v>
          </cell>
          <cell r="G448">
            <v>31.225578075222653</v>
          </cell>
          <cell r="H448">
            <v>3.3847576443734848</v>
          </cell>
          <cell r="I448">
            <v>0.37714780422072902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0.32017949496628356</v>
          </cell>
          <cell r="E449">
            <v>0.31695747347274672</v>
          </cell>
          <cell r="F449">
            <v>0.31290058403103155</v>
          </cell>
          <cell r="G449">
            <v>0.27870535661442769</v>
          </cell>
          <cell r="H449">
            <v>2.7653777224633625E-2</v>
          </cell>
          <cell r="I449">
            <v>3.2101615440376162E-3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0.46766218959694628</v>
          </cell>
          <cell r="E450">
            <v>0.45388608011994025</v>
          </cell>
          <cell r="F450">
            <v>0.46910141244997122</v>
          </cell>
          <cell r="G450">
            <v>0.42311081402740752</v>
          </cell>
          <cell r="H450">
            <v>4.5863924720507931E-2</v>
          </cell>
          <cell r="I450">
            <v>5.1104038512293825E-3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1.8403259985413201E-4</v>
          </cell>
          <cell r="F451">
            <v>1.3884231596680801E-2</v>
          </cell>
          <cell r="G451">
            <v>3.5059343336720401E-3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3.597370937968225E-2</v>
          </cell>
          <cell r="E452">
            <v>3.3847727331715843E-2</v>
          </cell>
          <cell r="F452">
            <v>4.7074702225835589E-2</v>
          </cell>
          <cell r="G452">
            <v>4.1962242912187524E-2</v>
          </cell>
          <cell r="H452">
            <v>4.0948658974806979E-3</v>
          </cell>
          <cell r="I452">
            <v>4.6682350995502027E-4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1.5082938992170609</v>
          </cell>
          <cell r="H453">
            <v>4.0019626377217561</v>
          </cell>
          <cell r="I453">
            <v>19.712780156769192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1.9508574439401388E-3</v>
          </cell>
          <cell r="H454">
            <v>7.2594123326654748E-3</v>
          </cell>
          <cell r="I454">
            <v>1.0904733535579641E-2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2.0983489831354458E-3</v>
          </cell>
          <cell r="H455">
            <v>7.653423647063156E-3</v>
          </cell>
          <cell r="I455">
            <v>1.2047720950576815E-2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2.3018217506401771E-3</v>
          </cell>
          <cell r="H456">
            <v>3.1470397825241491E-3</v>
          </cell>
          <cell r="I456">
            <v>5.7296985534100592E-3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3.7419518843893264E-3</v>
          </cell>
          <cell r="H457">
            <v>5.0236602372502248E-3</v>
          </cell>
          <cell r="I457">
            <v>4.5788491577608819E-3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0.22653935540447059</v>
          </cell>
          <cell r="H458">
            <v>0.78629664895388007</v>
          </cell>
          <cell r="I458">
            <v>4.6701206242511812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0.15995741479509115</v>
          </cell>
          <cell r="H459">
            <v>0.48984335683393027</v>
          </cell>
          <cell r="I459">
            <v>3.0724581557990969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0.23007534078581804</v>
          </cell>
          <cell r="H460">
            <v>0.6071883423357517</v>
          </cell>
          <cell r="I460">
            <v>2.7477227002680369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0.147878410483053</v>
          </cell>
          <cell r="H461">
            <v>0.47602229006611579</v>
          </cell>
          <cell r="I461">
            <v>2.8288156040682111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1.9960788173391981E-2</v>
          </cell>
          <cell r="H462">
            <v>4.4230816815824019E-2</v>
          </cell>
          <cell r="I462">
            <v>4.2747059462941259E-2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2.0869865844337341E-2</v>
          </cell>
          <cell r="H463">
            <v>4.3513108289724947E-2</v>
          </cell>
          <cell r="I463">
            <v>3.829113480069516E-2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0.14009183828060556</v>
          </cell>
          <cell r="H464">
            <v>0.47096330081503013</v>
          </cell>
          <cell r="I464">
            <v>5.3298314407675775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6.4288511974086249E-2</v>
          </cell>
          <cell r="H465">
            <v>8.5533704058911905E-2</v>
          </cell>
          <cell r="I465">
            <v>4.8515402409832077E-2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7.9894659269354688E-3</v>
          </cell>
          <cell r="H466">
            <v>0.11549079143997264</v>
          </cell>
          <cell r="I466">
            <v>0.15768529850375457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9.5368737192746009E-2</v>
          </cell>
          <cell r="H467">
            <v>0.12040622674706271</v>
          </cell>
          <cell r="I467">
            <v>8.4952695612955334E-2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0.12644474797170654</v>
          </cell>
          <cell r="H468">
            <v>0.24624047941713373</v>
          </cell>
          <cell r="I468">
            <v>0.14467470934261673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0.12752532571677963</v>
          </cell>
          <cell r="H469">
            <v>0.28618208879302387</v>
          </cell>
          <cell r="I469">
            <v>0.23064827028757187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1.221010256990851E-2</v>
          </cell>
          <cell r="H470">
            <v>1.3444675817262719E-2</v>
          </cell>
          <cell r="I470">
            <v>9.334267794613443E-3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1.0819378582234576E-2</v>
          </cell>
          <cell r="H471">
            <v>1.1005449247415254E-2</v>
          </cell>
          <cell r="I471">
            <v>8.7964990193561687E-3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5.5953447869629795E-3</v>
          </cell>
          <cell r="H472">
            <v>5.4650758289102987E-3</v>
          </cell>
          <cell r="I472">
            <v>4.0003042037266134E-3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6.4435659474647994E-3</v>
          </cell>
          <cell r="H473">
            <v>7.3452600740968668E-3</v>
          </cell>
          <cell r="I473">
            <v>5.421534758321479E-3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5.3831724908205224E-2</v>
          </cell>
          <cell r="H474">
            <v>5.0979606664586126E-2</v>
          </cell>
          <cell r="I474">
            <v>2.5527725311829848E-2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4.3674614852814056E-2</v>
          </cell>
          <cell r="H475">
            <v>0.1197298613075258</v>
          </cell>
          <cell r="I475">
            <v>0.23102637229631065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0.158575522611935</v>
          </cell>
          <cell r="H476">
            <v>0.81111331949568599</v>
          </cell>
          <cell r="I476">
            <v>4.2515765853121996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0.158575522611935</v>
          </cell>
          <cell r="H477">
            <v>1.4285470483282461</v>
          </cell>
          <cell r="I477">
            <v>5.0555220839093797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1.84172057643438</v>
          </cell>
          <cell r="F478">
            <v>1.8416240262669099</v>
          </cell>
          <cell r="G478">
            <v>1.8416134815002101</v>
          </cell>
          <cell r="H478">
            <v>1.5269979929025299E-7</v>
          </cell>
          <cell r="I478">
            <v>1.54285215534158E-7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0.74642419837869067</v>
          </cell>
          <cell r="F479">
            <v>0.74638506791434089</v>
          </cell>
          <cell r="G479">
            <v>0.74638079426440251</v>
          </cell>
          <cell r="H479">
            <v>6.188714332468367E-8</v>
          </cell>
          <cell r="I479">
            <v>6.2529690877279784E-8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1.0122541827828401E-3</v>
          </cell>
          <cell r="E480">
            <v>1.84075676391638</v>
          </cell>
          <cell r="F480">
            <v>1.8252217946023301E-4</v>
          </cell>
          <cell r="G480">
            <v>1.25936469072512E-4</v>
          </cell>
          <cell r="H480">
            <v>2.34377378603443E-7</v>
          </cell>
          <cell r="I480">
            <v>2.44286024019324E-7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1.0122541827828401E-3</v>
          </cell>
          <cell r="E481">
            <v>1.8417690180991599</v>
          </cell>
          <cell r="F481">
            <v>1.8417702229802093</v>
          </cell>
          <cell r="G481">
            <v>1.8416798327248554</v>
          </cell>
          <cell r="H481">
            <v>1.5397179597975708E-7</v>
          </cell>
          <cell r="I481">
            <v>1.5398091859619701E-7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31.705901272194673</v>
          </cell>
          <cell r="E482">
            <v>43.081972580887701</v>
          </cell>
          <cell r="F482">
            <v>68.017560168901895</v>
          </cell>
          <cell r="G482">
            <v>106.02397674887257</v>
          </cell>
          <cell r="H482">
            <v>25.053747029334101</v>
          </cell>
          <cell r="I482">
            <v>7.3470142956114097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0.15089500551350077</v>
          </cell>
          <cell r="E483">
            <v>0.20503610461395866</v>
          </cell>
          <cell r="F483">
            <v>0.32370977341376511</v>
          </cell>
          <cell r="G483">
            <v>0.50459024705645894</v>
          </cell>
          <cell r="H483">
            <v>0.11923601425708821</v>
          </cell>
          <cell r="I483">
            <v>3.496597535980768E-2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0.42961925843082194</v>
          </cell>
          <cell r="E484">
            <v>0.5837665661366892</v>
          </cell>
          <cell r="F484">
            <v>0.92164715676018971</v>
          </cell>
          <cell r="G484">
            <v>1.4366392513397355</v>
          </cell>
          <cell r="H484">
            <v>0.33948166706414845</v>
          </cell>
          <cell r="I484">
            <v>9.9553039235926899E-2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2.5269867091708999E-4</v>
          </cell>
          <cell r="F485">
            <v>1.2394164031616001E-2</v>
          </cell>
          <cell r="G485">
            <v>2.75248301657058E-2</v>
          </cell>
          <cell r="H485">
            <v>2.9526207734148898E-3</v>
          </cell>
          <cell r="I485">
            <v>1.2357451400232199E-3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1.2434050100987071E-2</v>
          </cell>
          <cell r="E486">
            <v>1.4372947780018155E-2</v>
          </cell>
          <cell r="F486">
            <v>2.6766588308855956E-2</v>
          </cell>
          <cell r="G486">
            <v>4.7836037683682144E-2</v>
          </cell>
          <cell r="H486">
            <v>1.1580438636168835E-2</v>
          </cell>
          <cell r="I486">
            <v>3.3746996761245531E-3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278.82021086613457</v>
          </cell>
          <cell r="E487">
            <v>391.14921204388008</v>
          </cell>
          <cell r="F487">
            <v>392.19653222552108</v>
          </cell>
          <cell r="G487">
            <v>317.45978675529017</v>
          </cell>
          <cell r="H487">
            <v>4.1436109916028485</v>
          </cell>
          <cell r="I487">
            <v>0.64991424275262799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2.2811307812886179</v>
          </cell>
          <cell r="E488">
            <v>3.2044766680459182</v>
          </cell>
          <cell r="F488">
            <v>3.2092864773742766</v>
          </cell>
          <cell r="G488">
            <v>2.6071377957167416</v>
          </cell>
          <cell r="H488">
            <v>2.8403931055639237E-2</v>
          </cell>
          <cell r="I488">
            <v>4.4432206934291105E-3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3.7780516377525011</v>
          </cell>
          <cell r="E489">
            <v>5.300124824442813</v>
          </cell>
          <cell r="F489">
            <v>5.3143161548173676</v>
          </cell>
          <cell r="G489">
            <v>4.301623126765441</v>
          </cell>
          <cell r="H489">
            <v>5.6146490401122635E-2</v>
          </cell>
          <cell r="I489">
            <v>8.8064260535586428E-3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2.0351717632823699E-4</v>
          </cell>
          <cell r="F490">
            <v>8.1621236621926604E-3</v>
          </cell>
          <cell r="G490">
            <v>1.57156084141028E-3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0.21714386989206949</v>
          </cell>
          <cell r="E491">
            <v>0.24311150774810583</v>
          </cell>
          <cell r="F491">
            <v>0.24781040567855797</v>
          </cell>
          <cell r="G491">
            <v>0.19805509870129173</v>
          </cell>
          <cell r="H491">
            <v>2.76714709626913E-3</v>
          </cell>
          <cell r="I491">
            <v>4.3484772607952141E-4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0.37356450354620091</v>
          </cell>
          <cell r="E492">
            <v>0.61654381981860773</v>
          </cell>
          <cell r="F492">
            <v>1.1397632485761091</v>
          </cell>
          <cell r="G492">
            <v>1.5340085713547329</v>
          </cell>
          <cell r="H492">
            <v>0.93935772082355795</v>
          </cell>
          <cell r="I492">
            <v>0.18716045753332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3.8620317843037154E-3</v>
          </cell>
          <cell r="E493">
            <v>6.9017204767063871E-3</v>
          </cell>
          <cell r="F493">
            <v>1.2766831359834613E-2</v>
          </cell>
          <cell r="G493">
            <v>1.5539795282540004E-2</v>
          </cell>
          <cell r="H493">
            <v>8.3445672446734644E-3</v>
          </cell>
          <cell r="I493">
            <v>1.6629388146317228E-3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5.096377947424284E-3</v>
          </cell>
          <cell r="E494">
            <v>8.4112390152606652E-3</v>
          </cell>
          <cell r="F494">
            <v>1.5549293977845977E-2</v>
          </cell>
          <cell r="G494">
            <v>2.092781134181081E-2</v>
          </cell>
          <cell r="H494">
            <v>1.2815248578766139E-2</v>
          </cell>
          <cell r="I494">
            <v>2.5533486703045085E-3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2.5568524223742702E-4</v>
          </cell>
          <cell r="F495">
            <v>1.0509711627025901E-3</v>
          </cell>
          <cell r="G495">
            <v>7.7483832865423699E-4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4.4437863675844241E-4</v>
          </cell>
          <cell r="E496">
            <v>7.2387316801293677E-4</v>
          </cell>
          <cell r="F496">
            <v>1.7429017546501412E-3</v>
          </cell>
          <cell r="G496">
            <v>2.1667362195231317E-3</v>
          </cell>
          <cell r="H496">
            <v>1.1812633097196619E-3</v>
          </cell>
          <cell r="I496">
            <v>2.3344802528097889E-4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286.97046909005542</v>
          </cell>
          <cell r="E497">
            <v>423.300502347433</v>
          </cell>
          <cell r="F497">
            <v>425.25822397139746</v>
          </cell>
          <cell r="G497">
            <v>346.92233711258228</v>
          </cell>
          <cell r="H497">
            <v>4.1819417964782142</v>
          </cell>
          <cell r="I497">
            <v>0.67756053451755605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2.0057981173325539</v>
          </cell>
          <cell r="E498">
            <v>2.9602892775925698</v>
          </cell>
          <cell r="F498">
            <v>2.9694468291754332</v>
          </cell>
          <cell r="G498">
            <v>2.4381946176822082</v>
          </cell>
          <cell r="H498">
            <v>2.6183127074249201E-2</v>
          </cell>
          <cell r="I498">
            <v>4.3054638408943002E-3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3.888488741057667</v>
          </cell>
          <cell r="E499">
            <v>5.7357791645993776</v>
          </cell>
          <cell r="F499">
            <v>5.7623065578780004</v>
          </cell>
          <cell r="G499">
            <v>4.7008446763222524</v>
          </cell>
          <cell r="H499">
            <v>5.6665878001059884E-2</v>
          </cell>
          <cell r="I499">
            <v>9.1810370530834191E-3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1.7379494236720799E-4</v>
          </cell>
          <cell r="F500">
            <v>4.6644368899155797E-3</v>
          </cell>
          <cell r="G500">
            <v>1.2935713188945001E-3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0.18184037011995435</v>
          </cell>
          <cell r="E501">
            <v>0.20361336747547071</v>
          </cell>
          <cell r="F501">
            <v>0.20507212781260517</v>
          </cell>
          <cell r="G501">
            <v>0.1680887879171967</v>
          </cell>
          <cell r="H501">
            <v>2.163164319837335E-3</v>
          </cell>
          <cell r="I501">
            <v>3.7463490292835339E-4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70.695452944136747</v>
          </cell>
          <cell r="E502">
            <v>79.833162621957399</v>
          </cell>
          <cell r="F502">
            <v>68.185686818451188</v>
          </cell>
          <cell r="G502">
            <v>56.717367938100992</v>
          </cell>
          <cell r="H502">
            <v>1.4447939462530077</v>
          </cell>
          <cell r="I502">
            <v>0.29689581088077699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0.71977370659603246</v>
          </cell>
          <cell r="E503">
            <v>0.81078088809791826</v>
          </cell>
          <cell r="F503">
            <v>0.70875496665263638</v>
          </cell>
          <cell r="G503">
            <v>0.60796224781948649</v>
          </cell>
          <cell r="H503">
            <v>1.0338577195655299E-2</v>
          </cell>
          <cell r="I503">
            <v>2.1168534563488139E-3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0.96446729801005271</v>
          </cell>
          <cell r="E504">
            <v>1.089129094433249</v>
          </cell>
          <cell r="F504">
            <v>0.93022765100206362</v>
          </cell>
          <cell r="G504">
            <v>0.77377036750478601</v>
          </cell>
          <cell r="H504">
            <v>1.9710695037558065E-2</v>
          </cell>
          <cell r="I504">
            <v>4.0504203394376055E-3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2.41086024612565E-4</v>
          </cell>
          <cell r="F505">
            <v>8.2201746549904499E-4</v>
          </cell>
          <cell r="G505">
            <v>5.5882462137298299E-4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5.7474725543930003E-2</v>
          </cell>
          <cell r="E506">
            <v>6.149384066429673E-2</v>
          </cell>
          <cell r="F506">
            <v>6.1670411124271199E-2</v>
          </cell>
          <cell r="G506">
            <v>4.8587281195743896E-2</v>
          </cell>
          <cell r="H506">
            <v>9.5487291528802685E-4</v>
          </cell>
          <cell r="I506">
            <v>1.9697592344341259E-4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5.7889173296924487E-5</v>
          </cell>
          <cell r="H507">
            <v>8.6535446769323099E-5</v>
          </cell>
          <cell r="I507">
            <v>9.5770636663915367E-5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3.4949442116940631E-3</v>
          </cell>
          <cell r="H508">
            <v>4.8230970453879245E-3</v>
          </cell>
          <cell r="I508">
            <v>4.9570524373891466E-3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9.4567813576138902E-7</v>
          </cell>
          <cell r="H509">
            <v>4.1820725462310003E-8</v>
          </cell>
          <cell r="I509">
            <v>2.37429274725522E-8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9.4567813576138902E-7</v>
          </cell>
          <cell r="H510">
            <v>1.7316178053375047E-6</v>
          </cell>
          <cell r="I510">
            <v>1.7138992405186133E-6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265.3271865767199</v>
          </cell>
          <cell r="E511">
            <v>315.45967955784346</v>
          </cell>
          <cell r="F511">
            <v>516.65273307606401</v>
          </cell>
          <cell r="G511">
            <v>450.08125794595958</v>
          </cell>
          <cell r="H511">
            <v>32.783196669759462</v>
          </cell>
          <cell r="I511">
            <v>5.2261316489855698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1.6410369283741979</v>
          </cell>
          <cell r="E512">
            <v>1.9403168137405935</v>
          </cell>
          <cell r="F512">
            <v>3.1251321511703853</v>
          </cell>
          <cell r="G512">
            <v>2.7239747345289032</v>
          </cell>
          <cell r="H512">
            <v>0.2024500493110058</v>
          </cell>
          <cell r="I512">
            <v>3.3516571483747835E-2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3.5952193303078581</v>
          </cell>
          <cell r="E513">
            <v>4.2745214032228169</v>
          </cell>
          <cell r="F513">
            <v>7.0007145403261006</v>
          </cell>
          <cell r="G513">
            <v>6.0986620317880664</v>
          </cell>
          <cell r="H513">
            <v>0.44421675704281188</v>
          </cell>
          <cell r="I513">
            <v>7.0814791991674397E-2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1.71704019499029E-4</v>
          </cell>
          <cell r="F514">
            <v>9.9045707903634803E-2</v>
          </cell>
          <cell r="G514">
            <v>3.5788933148526601E-3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0.13206743767320711</v>
          </cell>
          <cell r="E515">
            <v>0.15285531692243104</v>
          </cell>
          <cell r="F515">
            <v>0.24767243339637662</v>
          </cell>
          <cell r="G515">
            <v>0.21541338659428017</v>
          </cell>
          <cell r="H515">
            <v>2.2264157095681077E-2</v>
          </cell>
          <cell r="I515">
            <v>3.6999234941580529E-3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332.38325601218349</v>
          </cell>
          <cell r="E516">
            <v>386.94804457303985</v>
          </cell>
          <cell r="F516">
            <v>382.61526817731857</v>
          </cell>
          <cell r="G516">
            <v>294.34125911356836</v>
          </cell>
          <cell r="H516">
            <v>1.5147087692271468</v>
          </cell>
          <cell r="I516">
            <v>0.30990729582288801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2.4292961087116822</v>
          </cell>
          <cell r="E517">
            <v>2.8163936483719731</v>
          </cell>
          <cell r="F517">
            <v>2.7824054298381338</v>
          </cell>
          <cell r="G517">
            <v>2.1759452516692877</v>
          </cell>
          <cell r="H517">
            <v>9.9586368004604894E-3</v>
          </cell>
          <cell r="I517">
            <v>2.053830433521346E-3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4.5345601093067431</v>
          </cell>
          <cell r="E518">
            <v>5.2789637731656276</v>
          </cell>
          <cell r="F518">
            <v>5.2198535904136012</v>
          </cell>
          <cell r="G518">
            <v>4.0155697014129332</v>
          </cell>
          <cell r="H518">
            <v>2.0664512540615975E-2</v>
          </cell>
          <cell r="I518">
            <v>4.2279303659329909E-3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1.7111463579153001E-4</v>
          </cell>
          <cell r="F519">
            <v>5.9236859963188995E-4</v>
          </cell>
          <cell r="G519">
            <v>4.49876164975683E-4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0.18198815485802608</v>
          </cell>
          <cell r="E520">
            <v>0.19371055251511407</v>
          </cell>
          <cell r="F520">
            <v>0.19225148151621704</v>
          </cell>
          <cell r="G520">
            <v>0.15012193232927834</v>
          </cell>
          <cell r="H520">
            <v>7.9901129722296561E-4</v>
          </cell>
          <cell r="I520">
            <v>1.6915650840400529E-4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137.15982983489099</v>
          </cell>
          <cell r="E521">
            <v>156.66159235621762</v>
          </cell>
          <cell r="F521">
            <v>150.62631719642755</v>
          </cell>
          <cell r="G521">
            <v>116.42101880014954</v>
          </cell>
          <cell r="H521">
            <v>1.0681968186020077</v>
          </cell>
          <cell r="I521">
            <v>0.22372657886238301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0.87433656809887117</v>
          </cell>
          <cell r="E522">
            <v>0.97933626578450783</v>
          </cell>
          <cell r="F522">
            <v>0.94488963485017941</v>
          </cell>
          <cell r="G522">
            <v>0.74144664913943492</v>
          </cell>
          <cell r="H522">
            <v>6.5379205781452045E-3</v>
          </cell>
          <cell r="I522">
            <v>1.4011199875954797E-3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1.8712118667788624</v>
          </cell>
          <cell r="E523">
            <v>2.1372659257328497</v>
          </cell>
          <cell r="F523">
            <v>2.0549292932664125</v>
          </cell>
          <cell r="G523">
            <v>1.5882812933171804</v>
          </cell>
          <cell r="H523">
            <v>1.4572944319263415E-2</v>
          </cell>
          <cell r="I523">
            <v>3.0522043501007216E-3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9.7260644547866198E-5</v>
          </cell>
          <cell r="F524">
            <v>3.8289466193325397E-4</v>
          </cell>
          <cell r="G524">
            <v>3.4796048416513699E-4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7.0516931089301432E-2</v>
          </cell>
          <cell r="E525">
            <v>7.7177815809756176E-2</v>
          </cell>
          <cell r="F525">
            <v>7.6415880596463981E-2</v>
          </cell>
          <cell r="G525">
            <v>6.0440625979605866E-2</v>
          </cell>
          <cell r="H525">
            <v>6.1158183625787169E-4</v>
          </cell>
          <cell r="I525">
            <v>1.307938166266681E-4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5.6913112644390997</v>
          </cell>
          <cell r="E526">
            <v>1.9178654688918899</v>
          </cell>
          <cell r="F526">
            <v>3.7637130608488398</v>
          </cell>
          <cell r="G526">
            <v>1.8699092624412701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2.8010863696296271E-2</v>
          </cell>
          <cell r="E527">
            <v>9.5271103099811693E-3</v>
          </cell>
          <cell r="F527">
            <v>1.8955431467409155E-2</v>
          </cell>
          <cell r="G527">
            <v>9.4175449353955613E-3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0.10090977419218253</v>
          </cell>
          <cell r="E528">
            <v>3.4004706895246345E-2</v>
          </cell>
          <cell r="F528">
            <v>6.6732501078880166E-2</v>
          </cell>
          <cell r="G528">
            <v>3.3154419546831099E-2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1.3885177171613012E-3</v>
          </cell>
          <cell r="G529">
            <v>6.9493622019424115E-4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5881.0609465954003</v>
          </cell>
          <cell r="E530">
            <v>5818.4421646051396</v>
          </cell>
          <cell r="F530">
            <v>5413.9008924918298</v>
          </cell>
          <cell r="G530">
            <v>3060.2291418540299</v>
          </cell>
          <cell r="H530">
            <v>462.89416433848498</v>
          </cell>
          <cell r="I530">
            <v>60.120542325653403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83.066871012865107</v>
          </cell>
          <cell r="E531">
            <v>82.186096583702422</v>
          </cell>
          <cell r="F531">
            <v>76.47649221134192</v>
          </cell>
          <cell r="G531">
            <v>43.234264962054944</v>
          </cell>
          <cell r="H531">
            <v>11.027058217799425</v>
          </cell>
          <cell r="I531">
            <v>5.1865263195012918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79.689172718094838</v>
          </cell>
          <cell r="E532">
            <v>78.84067973719695</v>
          </cell>
          <cell r="F532">
            <v>73.359090684171107</v>
          </cell>
          <cell r="G532">
            <v>41.46651953731751</v>
          </cell>
          <cell r="H532">
            <v>6.2722786495729634</v>
          </cell>
          <cell r="I532">
            <v>0.81464149492755267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4.6166669485377083</v>
          </cell>
          <cell r="E533">
            <v>4.5712472613917949</v>
          </cell>
          <cell r="F533">
            <v>4.2580714710341265</v>
          </cell>
          <cell r="G533">
            <v>2.4126855560969034</v>
          </cell>
          <cell r="H533">
            <v>4.9192514669050036</v>
          </cell>
          <cell r="I533">
            <v>4.4536202415835042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8.7113717957770759E-2</v>
          </cell>
          <cell r="E534">
            <v>0.39039308682498014</v>
          </cell>
          <cell r="F534">
            <v>0.40390464079634036</v>
          </cell>
          <cell r="G534">
            <v>0.35773064517987102</v>
          </cell>
          <cell r="H534">
            <v>0.19117960482410348</v>
          </cell>
          <cell r="I534">
            <v>1.1568115318523409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7.8488414114440703E-3</v>
          </cell>
          <cell r="E535">
            <v>3.5037085791669045E-2</v>
          </cell>
          <cell r="F535">
            <v>3.6236641444280737E-2</v>
          </cell>
          <cell r="G535">
            <v>3.2049291571728908E-2</v>
          </cell>
          <cell r="H535">
            <v>1.6522699249675969E-2</v>
          </cell>
          <cell r="I535">
            <v>9.7220196261700628E-2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2.4895379308042101E-2</v>
          </cell>
          <cell r="E536">
            <v>0.101568253923501</v>
          </cell>
          <cell r="F536">
            <v>5.8620996300974004E-3</v>
          </cell>
          <cell r="G536">
            <v>7.5840502213820197E-3</v>
          </cell>
          <cell r="H536">
            <v>2.97541326755894E-2</v>
          </cell>
          <cell r="I536">
            <v>0.42773452820529001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3.0835216311180944E-2</v>
          </cell>
          <cell r="E537">
            <v>0.13434426113287556</v>
          </cell>
          <cell r="F537">
            <v>0.14019653122538178</v>
          </cell>
          <cell r="G537">
            <v>0.1249386036594025</v>
          </cell>
          <cell r="H537">
            <v>6.7868793145693718E-2</v>
          </cell>
          <cell r="I537">
            <v>0.44910655625887003</v>
          </cell>
        </row>
        <row r="538">
          <cell r="A538" t="str">
            <v>TPRLPDSLEXT</v>
          </cell>
          <cell r="B538" t="str">
            <v>VAR_ncap</v>
          </cell>
          <cell r="C538" t="str">
            <v>-</v>
          </cell>
          <cell r="F538">
            <v>1.5179250954855699E-8</v>
          </cell>
          <cell r="G538">
            <v>1.36734727019289E-8</v>
          </cell>
          <cell r="H538">
            <v>1.81150915727388E-8</v>
          </cell>
          <cell r="I538">
            <v>1.6669286885382801E-8</v>
          </cell>
        </row>
        <row r="539">
          <cell r="A539" t="str">
            <v>TPRLPDSLEXT</v>
          </cell>
          <cell r="B539" t="str">
            <v>VAR_cap</v>
          </cell>
          <cell r="C539" t="str">
            <v>-</v>
          </cell>
          <cell r="F539">
            <v>-2.50149763799662E-8</v>
          </cell>
          <cell r="G539">
            <v>-1.077829942391624E-7</v>
          </cell>
          <cell r="H539">
            <v>-5.888660929245549E-8</v>
          </cell>
          <cell r="I539">
            <v>-1.1266587364382299E-7</v>
          </cell>
        </row>
        <row r="540">
          <cell r="A540" t="str">
            <v>T_TW-BEVELC-S2</v>
          </cell>
          <cell r="B540" t="str">
            <v>VAR_fout</v>
          </cell>
          <cell r="C540" t="str">
            <v>TPTWL</v>
          </cell>
          <cell r="D540">
            <v>1.0267344747615478E-2</v>
          </cell>
          <cell r="E540">
            <v>2.0267964150562357E-2</v>
          </cell>
          <cell r="F540">
            <v>2.711507015992478E-2</v>
          </cell>
          <cell r="G540">
            <v>3.3618706252893184E-2</v>
          </cell>
          <cell r="H540">
            <v>2.9310065805623318E-2</v>
          </cell>
          <cell r="I540">
            <v>2.1482599980591831E-2</v>
          </cell>
        </row>
        <row r="541">
          <cell r="A541" t="str">
            <v>T_TW-BEVELC-S2</v>
          </cell>
          <cell r="B541" t="str">
            <v>VAR_fin</v>
          </cell>
          <cell r="C541" t="str">
            <v>T-ELC-TWSTGout_S2</v>
          </cell>
          <cell r="D541">
            <v>1.6337504884488636E-3</v>
          </cell>
          <cell r="E541">
            <v>3.2175924084296209E-3</v>
          </cell>
          <cell r="F541">
            <v>4.2909474051707483E-3</v>
          </cell>
          <cell r="G541">
            <v>5.2955941311831215E-3</v>
          </cell>
          <cell r="H541">
            <v>4.4810706335045259E-3</v>
          </cell>
          <cell r="I541">
            <v>3.231990569007638E-3</v>
          </cell>
        </row>
        <row r="542">
          <cell r="A542" t="str">
            <v>T_TW-BEVELC-S2</v>
          </cell>
          <cell r="B542" t="str">
            <v>VAR_ncap</v>
          </cell>
          <cell r="C542" t="str">
            <v>-</v>
          </cell>
          <cell r="D542">
            <v>3.0266802145199698E-3</v>
          </cell>
          <cell r="E542">
            <v>3.0416092242250702E-3</v>
          </cell>
          <cell r="F542">
            <v>2.9998927322224598E-3</v>
          </cell>
          <cell r="G542">
            <v>2.9139026208732802E-3</v>
          </cell>
          <cell r="H542">
            <v>4.2458336752592696E-3</v>
          </cell>
          <cell r="I542">
            <v>3.8529989978948998E-3</v>
          </cell>
        </row>
        <row r="543">
          <cell r="A543" t="str">
            <v>T_TW-BEVELC-S2</v>
          </cell>
          <cell r="B543" t="str">
            <v>VAR_cap</v>
          </cell>
          <cell r="C543" t="str">
            <v>-</v>
          </cell>
          <cell r="D543">
            <v>3.8111965979178517E-3</v>
          </cell>
          <cell r="E543">
            <v>6.962874884431979E-3</v>
          </cell>
          <cell r="F543">
            <v>9.9594175280288272E-3</v>
          </cell>
          <cell r="G543">
            <v>1.2700524626861852E-2</v>
          </cell>
          <cell r="H543">
            <v>1.1202441645086939E-2</v>
          </cell>
          <cell r="I543">
            <v>8.4886098075035894E-3</v>
          </cell>
        </row>
        <row r="544">
          <cell r="A544" t="str">
            <v>TFRLFH2OFCL</v>
          </cell>
          <cell r="B544" t="str">
            <v>VAR_fout</v>
          </cell>
          <cell r="C544" t="str">
            <v>TFRLF</v>
          </cell>
          <cell r="G544">
            <v>4.408995114426846E-5</v>
          </cell>
          <cell r="H544">
            <v>4.57289245855722E-5</v>
          </cell>
          <cell r="I544">
            <v>4.6303471885180433E-5</v>
          </cell>
        </row>
        <row r="545">
          <cell r="A545" t="str">
            <v>TFRLFH2OFCL</v>
          </cell>
          <cell r="B545" t="str">
            <v>VAR_fin</v>
          </cell>
          <cell r="C545" t="str">
            <v>TH2O</v>
          </cell>
          <cell r="G545">
            <v>5.0914264063855264E-3</v>
          </cell>
          <cell r="H545">
            <v>6.2669207235599737E-3</v>
          </cell>
          <cell r="I545">
            <v>7.8029479188117448E-3</v>
          </cell>
        </row>
        <row r="546">
          <cell r="A546" t="str">
            <v>TFRLFH2OFCL</v>
          </cell>
          <cell r="B546" t="str">
            <v>VAR_ncap</v>
          </cell>
          <cell r="C546" t="str">
            <v>-</v>
          </cell>
          <cell r="G546">
            <v>2.58814138694643E-8</v>
          </cell>
          <cell r="H546">
            <v>6.3334919344041399E-8</v>
          </cell>
          <cell r="I546">
            <v>5.8055995196711102E-8</v>
          </cell>
        </row>
        <row r="547">
          <cell r="A547" t="str">
            <v>TFRLFH2OFCL</v>
          </cell>
          <cell r="B547" t="str">
            <v>VAR_cap</v>
          </cell>
          <cell r="C547" t="str">
            <v>-</v>
          </cell>
          <cell r="G547">
            <v>2.58814138694643E-8</v>
          </cell>
          <cell r="H547">
            <v>1.767054940960639E-7</v>
          </cell>
          <cell r="I547">
            <v>2.3597924378435302E-7</v>
          </cell>
        </row>
        <row r="548">
          <cell r="A548" t="str">
            <v>T_TW-BEVELC-S3</v>
          </cell>
          <cell r="B548" t="str">
            <v>VAR_fout</v>
          </cell>
          <cell r="C548" t="str">
            <v>TPTWL</v>
          </cell>
          <cell r="D548">
            <v>4.5358305658307558E-3</v>
          </cell>
          <cell r="E548">
            <v>8.6155265823886773E-3</v>
          </cell>
          <cell r="F548">
            <v>1.2027384930626793E-2</v>
          </cell>
          <cell r="G548">
            <v>1.5295403630614776E-2</v>
          </cell>
          <cell r="H548">
            <v>1.8503124770304979E-2</v>
          </cell>
          <cell r="I548">
            <v>1.1552605682496246E-2</v>
          </cell>
        </row>
        <row r="549">
          <cell r="A549" t="str">
            <v>T_TW-BEVELC-S3</v>
          </cell>
          <cell r="B549" t="str">
            <v>VAR_fin</v>
          </cell>
          <cell r="C549" t="str">
            <v>T-ELC-TWSTGout_S3</v>
          </cell>
          <cell r="D549">
            <v>1.1089661810010306E-3</v>
          </cell>
          <cell r="E549">
            <v>2.1008879706237854E-3</v>
          </cell>
          <cell r="F549">
            <v>2.9207437397999769E-3</v>
          </cell>
          <cell r="G549">
            <v>3.6933898368560337E-3</v>
          </cell>
          <cell r="H549">
            <v>4.3880729288327753E-3</v>
          </cell>
          <cell r="I549">
            <v>2.6638687808559565E-3</v>
          </cell>
        </row>
        <row r="550">
          <cell r="A550" t="str">
            <v>T_TW-BEVELC-S3</v>
          </cell>
          <cell r="B550" t="str">
            <v>VAR_ncap</v>
          </cell>
          <cell r="C550" t="str">
            <v>-</v>
          </cell>
          <cell r="D550">
            <v>1.54463961358784E-3</v>
          </cell>
          <cell r="E550">
            <v>1.2425081825946599E-3</v>
          </cell>
          <cell r="F550">
            <v>1.4519256622823099E-3</v>
          </cell>
          <cell r="G550">
            <v>1.41722969619343E-3</v>
          </cell>
          <cell r="H550">
            <v>1.3934656290294301E-3</v>
          </cell>
          <cell r="I550">
            <v>1.4556896426732499E-3</v>
          </cell>
        </row>
        <row r="551">
          <cell r="A551" t="str">
            <v>T_TW-BEVELC-S3</v>
          </cell>
          <cell r="B551" t="str">
            <v>VAR_cap</v>
          </cell>
          <cell r="C551" t="str">
            <v>-</v>
          </cell>
          <cell r="D551">
            <v>1.6513876715440442E-3</v>
          </cell>
          <cell r="E551">
            <v>2.944928371949848E-3</v>
          </cell>
          <cell r="F551">
            <v>4.3957506117901571E-3</v>
          </cell>
          <cell r="G551">
            <v>5.8088860346394737E-3</v>
          </cell>
          <cell r="H551">
            <v>7.1096734491418994E-3</v>
          </cell>
          <cell r="I551">
            <v>4.5140431745681045E-3</v>
          </cell>
        </row>
        <row r="552">
          <cell r="A552" t="str">
            <v>T_TW-BEVELC-S4</v>
          </cell>
          <cell r="B552" t="str">
            <v>VAR_fout</v>
          </cell>
          <cell r="C552" t="str">
            <v>TPTWL</v>
          </cell>
          <cell r="D552">
            <v>6.0900121571001008E-3</v>
          </cell>
          <cell r="E552">
            <v>1.1181850821432504E-2</v>
          </cell>
          <cell r="F552">
            <v>1.5969968868046556E-2</v>
          </cell>
          <cell r="G552">
            <v>1.964296051387102E-2</v>
          </cell>
          <cell r="H552">
            <v>2.8576771453629822E-2</v>
          </cell>
          <cell r="I552">
            <v>1.9143895430695859E-2</v>
          </cell>
        </row>
        <row r="553">
          <cell r="A553" t="str">
            <v>T_TW-BEVELC-S4</v>
          </cell>
          <cell r="B553" t="str">
            <v>VAR_fin</v>
          </cell>
          <cell r="C553" t="str">
            <v>T-ELC-TWSTGout_S4</v>
          </cell>
          <cell r="D553">
            <v>1.6175101322364774E-3</v>
          </cell>
          <cell r="E553">
            <v>2.9616654447513322E-3</v>
          </cell>
          <cell r="F553">
            <v>4.2093433224573186E-3</v>
          </cell>
          <cell r="G553">
            <v>5.1484130053341022E-3</v>
          </cell>
          <cell r="H553">
            <v>7.3929157290834203E-3</v>
          </cell>
          <cell r="I553">
            <v>4.8322806579603516E-3</v>
          </cell>
        </row>
        <row r="554">
          <cell r="A554" t="str">
            <v>T_TW-BEVELC-S4</v>
          </cell>
          <cell r="B554" t="str">
            <v>VAR_ncap</v>
          </cell>
          <cell r="C554" t="str">
            <v>-</v>
          </cell>
          <cell r="D554">
            <v>2.2328450672796599E-3</v>
          </cell>
          <cell r="E554">
            <v>1.57333756731245E-3</v>
          </cell>
          <cell r="F554">
            <v>2.0509332277833499E-3</v>
          </cell>
          <cell r="G554">
            <v>1.6714955604487599E-3</v>
          </cell>
          <cell r="H554">
            <v>1.61105676634725E-3</v>
          </cell>
          <cell r="I554">
            <v>1.5553233983085901E-3</v>
          </cell>
        </row>
        <row r="555">
          <cell r="A555" t="str">
            <v>T_TW-BEVELC-S4</v>
          </cell>
          <cell r="B555" t="str">
            <v>VAR_cap</v>
          </cell>
          <cell r="C555" t="str">
            <v>-</v>
          </cell>
          <cell r="D555">
            <v>2.2456173262407667E-3</v>
          </cell>
          <cell r="E555">
            <v>3.8288731231123935E-3</v>
          </cell>
          <cell r="F555">
            <v>5.8786121679038393E-3</v>
          </cell>
          <cell r="G555">
            <v>7.5479159610933435E-3</v>
          </cell>
          <cell r="H555">
            <v>1.1065922674277393E-2</v>
          </cell>
          <cell r="I555">
            <v>7.5138239753989788E-3</v>
          </cell>
        </row>
        <row r="556">
          <cell r="A556" t="str">
            <v>T_B_u-BeVELCEXT</v>
          </cell>
          <cell r="B556" t="str">
            <v>VAR_fout</v>
          </cell>
          <cell r="C556" t="str">
            <v>TPBSu</v>
          </cell>
          <cell r="D556">
            <v>1.86420332508842E-3</v>
          </cell>
          <cell r="E556">
            <v>1.6481930622976278E-3</v>
          </cell>
          <cell r="F556">
            <v>1.0067409265983006E-3</v>
          </cell>
        </row>
        <row r="557">
          <cell r="A557" t="str">
            <v>T_B_u-BeVELCEXT</v>
          </cell>
          <cell r="B557" t="str">
            <v>VAR_fin</v>
          </cell>
          <cell r="C557" t="str">
            <v>TELC</v>
          </cell>
          <cell r="D557">
            <v>4.4485311179069616E-4</v>
          </cell>
          <cell r="E557">
            <v>4.8853433252504536E-4</v>
          </cell>
          <cell r="F557">
            <v>4.6858494073220635E-4</v>
          </cell>
        </row>
        <row r="558">
          <cell r="A558" t="str">
            <v>T_B_u-BeVELCEXT</v>
          </cell>
          <cell r="B558" t="str">
            <v>VAR_cap</v>
          </cell>
          <cell r="C558" t="str">
            <v>-</v>
          </cell>
          <cell r="D558">
            <v>3.77895550061805E-5</v>
          </cell>
          <cell r="E558">
            <v>3.02316440049444E-5</v>
          </cell>
          <cell r="F558">
            <v>1.8840473647257431E-5</v>
          </cell>
        </row>
        <row r="559">
          <cell r="A559" t="str">
            <v>T_B_u-HYBDSL-S1</v>
          </cell>
          <cell r="B559" t="str">
            <v>VAR_fout</v>
          </cell>
          <cell r="C559" t="str">
            <v>CO2_T</v>
          </cell>
          <cell r="E559">
            <v>8.7880465622913793</v>
          </cell>
          <cell r="F559">
            <v>4.201713870418704</v>
          </cell>
          <cell r="G559">
            <v>4.5102482693593906</v>
          </cell>
          <cell r="H559">
            <v>2.7101209478000512</v>
          </cell>
          <cell r="I559">
            <v>10.374711375760684</v>
          </cell>
        </row>
        <row r="560">
          <cell r="A560" t="str">
            <v>T_B_u-HYBDSL-S1</v>
          </cell>
          <cell r="B560" t="str">
            <v>VAR_fout</v>
          </cell>
          <cell r="C560" t="str">
            <v>TPBSu</v>
          </cell>
          <cell r="E560">
            <v>1.9484010366654196E-2</v>
          </cell>
          <cell r="F560">
            <v>9.4195859912504839E-3</v>
          </cell>
          <cell r="G560">
            <v>1.0557729094424356E-2</v>
          </cell>
          <cell r="H560">
            <v>7.3277844627074925E-3</v>
          </cell>
          <cell r="I560">
            <v>3.1600896118629596E-2</v>
          </cell>
        </row>
        <row r="561">
          <cell r="A561" t="str">
            <v>T_B_u-HYBDSL-S1</v>
          </cell>
          <cell r="B561" t="str">
            <v>VAR_fin</v>
          </cell>
          <cell r="C561" t="str">
            <v>TDSL</v>
          </cell>
          <cell r="E561">
            <v>0.11989149471066002</v>
          </cell>
          <cell r="F561">
            <v>5.732215375741747E-2</v>
          </cell>
          <cell r="G561">
            <v>6.1531354288668391E-2</v>
          </cell>
          <cell r="H561">
            <v>3.6973000652115375E-2</v>
          </cell>
          <cell r="I561">
            <v>0.14153767224775837</v>
          </cell>
        </row>
        <row r="562">
          <cell r="A562" t="str">
            <v>T_B_u-HYBDSL-S1</v>
          </cell>
          <cell r="B562" t="str">
            <v>VAR_ncap</v>
          </cell>
          <cell r="C562" t="str">
            <v>-</v>
          </cell>
          <cell r="E562">
            <v>3.6997614380642699E-4</v>
          </cell>
          <cell r="F562">
            <v>4.3223507175869E-5</v>
          </cell>
          <cell r="G562">
            <v>7.8371053342423807E-5</v>
          </cell>
          <cell r="H562">
            <v>7.2643155121807695E-5</v>
          </cell>
          <cell r="I562">
            <v>7.8104310553740502E-4</v>
          </cell>
        </row>
        <row r="563">
          <cell r="A563" t="str">
            <v>T_B_u-HYBDSL-S1</v>
          </cell>
          <cell r="B563" t="str">
            <v>VAR_cap</v>
          </cell>
          <cell r="C563" t="str">
            <v>-</v>
          </cell>
          <cell r="E563">
            <v>3.6997614380642699E-4</v>
          </cell>
          <cell r="F563">
            <v>1.83944583849825E-4</v>
          </cell>
          <cell r="G563">
            <v>2.1690376921440499E-4</v>
          </cell>
          <cell r="H563">
            <v>1.5246977461193763E-4</v>
          </cell>
          <cell r="I563">
            <v>8.2898910420593015E-4</v>
          </cell>
        </row>
        <row r="564">
          <cell r="A564" t="str">
            <v>T_B_u-HYBDSL-S2</v>
          </cell>
          <cell r="B564" t="str">
            <v>VAR_fout</v>
          </cell>
          <cell r="C564" t="str">
            <v>CO2_T</v>
          </cell>
          <cell r="E564">
            <v>0.69875610270377198</v>
          </cell>
          <cell r="F564">
            <v>1.1997182186998239</v>
          </cell>
          <cell r="G564">
            <v>2.3660147891611172</v>
          </cell>
          <cell r="H564">
            <v>1.5719229544564741</v>
          </cell>
          <cell r="I564">
            <v>0.76603667611912196</v>
          </cell>
        </row>
        <row r="565">
          <cell r="A565" t="str">
            <v>T_B_u-HYBDSL-S2</v>
          </cell>
          <cell r="B565" t="str">
            <v>VAR_fout</v>
          </cell>
          <cell r="C565" t="str">
            <v>TPBSu</v>
          </cell>
          <cell r="E565">
            <v>1.1105163377931075E-3</v>
          </cell>
          <cell r="F565">
            <v>1.9484572280277336E-3</v>
          </cell>
          <cell r="G565">
            <v>4.0654987868482557E-3</v>
          </cell>
          <cell r="H565">
            <v>3.0319717000280868E-3</v>
          </cell>
          <cell r="I565">
            <v>1.5812832213846527E-3</v>
          </cell>
        </row>
        <row r="566">
          <cell r="A566" t="str">
            <v>T_B_u-HYBDSL-S2</v>
          </cell>
          <cell r="B566" t="str">
            <v>VAR_fin</v>
          </cell>
          <cell r="C566" t="str">
            <v>TDSL</v>
          </cell>
          <cell r="E566">
            <v>9.532825412056925E-3</v>
          </cell>
          <cell r="F566">
            <v>1.6367233542971673E-2</v>
          </cell>
          <cell r="G566">
            <v>3.2278510084053441E-2</v>
          </cell>
          <cell r="H566">
            <v>2.1445060770211105E-2</v>
          </cell>
          <cell r="I566">
            <v>1.0450704994803843E-2</v>
          </cell>
        </row>
        <row r="567">
          <cell r="A567" t="str">
            <v>T_B_u-HYBDSL-S2</v>
          </cell>
          <cell r="B567" t="str">
            <v>VAR_ncap</v>
          </cell>
          <cell r="C567" t="str">
            <v>-</v>
          </cell>
          <cell r="E567">
            <v>2.1163648223682499E-5</v>
          </cell>
          <cell r="F567">
            <v>1.7074060195173E-5</v>
          </cell>
          <cell r="G567">
            <v>4.2130935571050798E-5</v>
          </cell>
          <cell r="H567">
            <v>2.53715911850039E-5</v>
          </cell>
          <cell r="I567">
            <v>1.3500085285733301E-5</v>
          </cell>
        </row>
        <row r="568">
          <cell r="A568" t="str">
            <v>T_B_u-HYBDSL-S2</v>
          </cell>
          <cell r="B568" t="str">
            <v>VAR_cap</v>
          </cell>
          <cell r="C568" t="str">
            <v>-</v>
          </cell>
          <cell r="E568">
            <v>2.1163648223682499E-5</v>
          </cell>
          <cell r="F568">
            <v>3.8052477510138107E-5</v>
          </cell>
          <cell r="G568">
            <v>7.6953866478275231E-5</v>
          </cell>
          <cell r="H568">
            <v>5.8560894549070352E-5</v>
          </cell>
          <cell r="I568">
            <v>3.0694062791810415E-5</v>
          </cell>
        </row>
        <row r="569">
          <cell r="A569" t="str">
            <v>T_B_u-HYBDSL-S3</v>
          </cell>
          <cell r="B569" t="str">
            <v>VAR_fout</v>
          </cell>
          <cell r="C569" t="str">
            <v>CO2_T</v>
          </cell>
          <cell r="E569">
            <v>4.33463290095274</v>
          </cell>
          <cell r="F569">
            <v>4.848247386286733</v>
          </cell>
          <cell r="G569">
            <v>4.4553668345872293</v>
          </cell>
          <cell r="H569">
            <v>16.575360143882001</v>
          </cell>
          <cell r="I569">
            <v>4.1820668252673192</v>
          </cell>
        </row>
        <row r="570">
          <cell r="A570" t="str">
            <v>T_B_u-HYBDSL-S3</v>
          </cell>
          <cell r="B570" t="str">
            <v>VAR_fout</v>
          </cell>
          <cell r="C570" t="str">
            <v>TPBSu</v>
          </cell>
          <cell r="E570">
            <v>4.6265156179463593E-3</v>
          </cell>
          <cell r="F570">
            <v>5.204045851005961E-3</v>
          </cell>
          <cell r="G570">
            <v>4.9763431961583103E-3</v>
          </cell>
          <cell r="H570">
            <v>2.1935811310899597E-2</v>
          </cell>
          <cell r="I570">
            <v>5.6978742132539452E-3</v>
          </cell>
        </row>
        <row r="571">
          <cell r="A571" t="str">
            <v>T_B_u-HYBDSL-S3</v>
          </cell>
          <cell r="B571" t="str">
            <v>VAR_fin</v>
          </cell>
          <cell r="C571" t="str">
            <v>TDSL</v>
          </cell>
          <cell r="E571">
            <v>5.9135510244921363E-2</v>
          </cell>
          <cell r="F571">
            <v>6.6142529144430293E-2</v>
          </cell>
          <cell r="G571">
            <v>6.0782630758352461E-2</v>
          </cell>
          <cell r="H571">
            <v>0.22613042488242782</v>
          </cell>
          <cell r="I571">
            <v>5.7054117670768324E-2</v>
          </cell>
        </row>
        <row r="572">
          <cell r="A572" t="str">
            <v>T_B_u-HYBDSL-S3</v>
          </cell>
          <cell r="B572" t="str">
            <v>VAR_ncap</v>
          </cell>
          <cell r="C572" t="str">
            <v>-</v>
          </cell>
          <cell r="E572">
            <v>8.7299831685091502E-5</v>
          </cell>
          <cell r="F572">
            <v>1.15207911154972E-5</v>
          </cell>
          <cell r="G572">
            <v>2.9935791270024201E-5</v>
          </cell>
          <cell r="H572">
            <v>2.7470496884958299E-4</v>
          </cell>
          <cell r="I572">
            <v>1.32532628179364E-5</v>
          </cell>
        </row>
        <row r="573">
          <cell r="A573" t="str">
            <v>T_B_u-HYBDSL-S3</v>
          </cell>
          <cell r="B573" t="str">
            <v>VAR_cap</v>
          </cell>
          <cell r="C573" t="str">
            <v>-</v>
          </cell>
          <cell r="E573">
            <v>8.7299831685091502E-5</v>
          </cell>
          <cell r="F573">
            <v>9.8770891720791748E-5</v>
          </cell>
          <cell r="G573">
            <v>9.2844774538073646E-5</v>
          </cell>
          <cell r="H573">
            <v>4.1408748949943425E-4</v>
          </cell>
          <cell r="I573">
            <v>1.0732459968495341E-4</v>
          </cell>
        </row>
        <row r="574">
          <cell r="A574" t="str">
            <v>T_C-HY-GSL-S1</v>
          </cell>
          <cell r="B574" t="str">
            <v>VAR_fout</v>
          </cell>
          <cell r="C574" t="str">
            <v>CO2_T</v>
          </cell>
          <cell r="D574">
            <v>3.1508950388877688</v>
          </cell>
          <cell r="E574">
            <v>4.1370224475775705</v>
          </cell>
          <cell r="F574">
            <v>4.2967692506777526</v>
          </cell>
          <cell r="G574">
            <v>4.6479269940394374</v>
          </cell>
          <cell r="H574">
            <v>2.642408577523002</v>
          </cell>
          <cell r="I574">
            <v>0.78042628392227908</v>
          </cell>
        </row>
        <row r="575">
          <cell r="A575" t="str">
            <v>T_C-HY-GSL-S1</v>
          </cell>
          <cell r="B575" t="str">
            <v>VAR_fout</v>
          </cell>
          <cell r="C575" t="str">
            <v>TPCAR</v>
          </cell>
          <cell r="D575">
            <v>4.8281550931754603E-2</v>
          </cell>
          <cell r="E575">
            <v>6.5471561760942487E-2</v>
          </cell>
          <cell r="F575">
            <v>6.7881080740882352E-2</v>
          </cell>
          <cell r="G575">
            <v>7.0132967772899707E-2</v>
          </cell>
          <cell r="H575">
            <v>3.3662843310987574E-2</v>
          </cell>
          <cell r="I575">
            <v>1.0021670580041638E-2</v>
          </cell>
        </row>
        <row r="576">
          <cell r="A576" t="str">
            <v>T_C-HY-GSL-S1</v>
          </cell>
          <cell r="B576" t="str">
            <v>VAR_fin</v>
          </cell>
          <cell r="C576" t="str">
            <v>TGSL</v>
          </cell>
          <cell r="D576">
            <v>4.2695054727476575E-2</v>
          </cell>
          <cell r="E576">
            <v>5.6057214736823527E-2</v>
          </cell>
          <cell r="F576">
            <v>5.8221805564739139E-2</v>
          </cell>
          <cell r="G576">
            <v>6.2980040569640017E-2</v>
          </cell>
          <cell r="H576">
            <v>3.580499427537942E-2</v>
          </cell>
          <cell r="I576">
            <v>1.0574881895965844E-2</v>
          </cell>
        </row>
        <row r="577">
          <cell r="A577" t="str">
            <v>T_C-HY-GSL-S1</v>
          </cell>
          <cell r="B577" t="str">
            <v>VAR_ncap</v>
          </cell>
          <cell r="C577" t="str">
            <v>-</v>
          </cell>
          <cell r="E577">
            <v>4.3043893295477702E-4</v>
          </cell>
          <cell r="F577">
            <v>3.1242721425188301E-3</v>
          </cell>
          <cell r="G577">
            <v>2.2591361255285399E-3</v>
          </cell>
          <cell r="H577">
            <v>1.5639856911842699E-3</v>
          </cell>
        </row>
        <row r="578">
          <cell r="A578" t="str">
            <v>T_C-HY-GSL-S1</v>
          </cell>
          <cell r="B578" t="str">
            <v>VAR_cap</v>
          </cell>
          <cell r="C578" t="str">
            <v>-</v>
          </cell>
          <cell r="D578">
            <v>5.6676938091823016E-3</v>
          </cell>
          <cell r="E578">
            <v>6.9794417000945703E-3</v>
          </cell>
          <cell r="F578">
            <v>9.929488956390304E-3</v>
          </cell>
          <cell r="G578">
            <v>1.0299800292521699E-2</v>
          </cell>
          <cell r="H578">
            <v>4.9664836266666715E-3</v>
          </cell>
          <cell r="I578">
            <v>1.4763417425153139E-3</v>
          </cell>
        </row>
        <row r="579">
          <cell r="A579" t="str">
            <v>T_B_u-HYBDSL-S4</v>
          </cell>
          <cell r="B579" t="str">
            <v>VAR_fout</v>
          </cell>
          <cell r="C579" t="str">
            <v>CO2_T</v>
          </cell>
          <cell r="E579">
            <v>4.4696266889651302E-2</v>
          </cell>
          <cell r="F579">
            <v>0.13886384091628701</v>
          </cell>
          <cell r="G579">
            <v>0.19046858566245239</v>
          </cell>
          <cell r="H579">
            <v>0.15593810960550392</v>
          </cell>
          <cell r="I579">
            <v>9.1336078474742496E-2</v>
          </cell>
        </row>
        <row r="580">
          <cell r="A580" t="str">
            <v>T_B_u-HYBDSL-S4</v>
          </cell>
          <cell r="B580" t="str">
            <v>VAR_fout</v>
          </cell>
          <cell r="C580" t="str">
            <v>TPBSu</v>
          </cell>
          <cell r="E580">
            <v>3.2166336063810491E-5</v>
          </cell>
          <cell r="F580">
            <v>1.0253202935250528E-4</v>
          </cell>
          <cell r="G580">
            <v>1.4579198856986246E-4</v>
          </cell>
          <cell r="H580">
            <v>1.3799219890524436E-4</v>
          </cell>
          <cell r="I580">
            <v>8.7207872181821916E-5</v>
          </cell>
        </row>
        <row r="581">
          <cell r="A581" t="str">
            <v>T_B_u-HYBDSL-S4</v>
          </cell>
          <cell r="B581" t="str">
            <v>VAR_fin</v>
          </cell>
          <cell r="C581" t="str">
            <v>TDSL</v>
          </cell>
          <cell r="E581">
            <v>6.0977171745772642E-4</v>
          </cell>
          <cell r="F581">
            <v>1.8944589483804485E-3</v>
          </cell>
          <cell r="G581">
            <v>2.5984800226801145E-3</v>
          </cell>
          <cell r="H581">
            <v>2.1273957654229696E-3</v>
          </cell>
          <cell r="I581">
            <v>1.2460583693689297E-3</v>
          </cell>
        </row>
        <row r="582">
          <cell r="A582" t="str">
            <v>T_B_u-HYBDSL-S4</v>
          </cell>
          <cell r="B582" t="str">
            <v>VAR_ncap</v>
          </cell>
          <cell r="C582" t="str">
            <v>-</v>
          </cell>
          <cell r="E582">
            <v>1.7353046353336E-7</v>
          </cell>
          <cell r="F582">
            <v>4.1474728169609402E-7</v>
          </cell>
          <cell r="G582">
            <v>2.9827131152802703E-7</v>
          </cell>
          <cell r="H582">
            <v>6.2546323075093601E-7</v>
          </cell>
          <cell r="I582">
            <v>1.84621177999107E-7</v>
          </cell>
        </row>
        <row r="583">
          <cell r="A583" t="str">
            <v>T_B_u-HYBDSL-S4</v>
          </cell>
          <cell r="B583" t="str">
            <v>VAR_cap</v>
          </cell>
          <cell r="C583" t="str">
            <v>-</v>
          </cell>
          <cell r="E583">
            <v>1.7353046353336E-7</v>
          </cell>
          <cell r="F583">
            <v>5.7549322458422427E-7</v>
          </cell>
          <cell r="G583">
            <v>5.9066106456001257E-7</v>
          </cell>
          <cell r="H583">
            <v>1.2634997439935138E-6</v>
          </cell>
          <cell r="I583">
            <v>2.7633959707901559E-7</v>
          </cell>
        </row>
        <row r="584">
          <cell r="A584" t="str">
            <v>TFRLFDSLEXT</v>
          </cell>
          <cell r="B584" t="str">
            <v>VAR_fout</v>
          </cell>
          <cell r="C584" t="str">
            <v>CO2_T</v>
          </cell>
          <cell r="D584">
            <v>28.231512886836001</v>
          </cell>
          <cell r="E584">
            <v>18.9744347626463</v>
          </cell>
          <cell r="F584">
            <v>0.32156714810704901</v>
          </cell>
          <cell r="G584">
            <v>0.96610360475164203</v>
          </cell>
          <cell r="H584">
            <v>0.84995764056781697</v>
          </cell>
          <cell r="I584">
            <v>0.78605282226062601</v>
          </cell>
        </row>
        <row r="585">
          <cell r="A585" t="str">
            <v>TFRLFDSLEXT</v>
          </cell>
          <cell r="B585" t="str">
            <v>VAR_fout</v>
          </cell>
          <cell r="C585" t="str">
            <v>TFRLF</v>
          </cell>
          <cell r="D585">
            <v>1.5610423965359286E-3</v>
          </cell>
          <cell r="E585">
            <v>1.0491785273260177E-3</v>
          </cell>
          <cell r="F585">
            <v>1.7780837801374726E-5</v>
          </cell>
          <cell r="G585">
            <v>5.3420044916074129E-5</v>
          </cell>
          <cell r="H585">
            <v>4.6997832440098851E-5</v>
          </cell>
          <cell r="I585">
            <v>4.3464258765874406E-5</v>
          </cell>
        </row>
        <row r="586">
          <cell r="A586" t="str">
            <v>TFRLFDSLEXT</v>
          </cell>
          <cell r="B586" t="str">
            <v>VAR_fin</v>
          </cell>
          <cell r="C586" t="str">
            <v>TDSL</v>
          </cell>
          <cell r="D586">
            <v>0.38515024402231879</v>
          </cell>
          <cell r="E586">
            <v>0.25885995583419286</v>
          </cell>
          <cell r="F586">
            <v>4.3870006563035214E-3</v>
          </cell>
          <cell r="G586">
            <v>1.3180131033446688E-2</v>
          </cell>
          <cell r="H586">
            <v>1.1595602190556858E-2</v>
          </cell>
          <cell r="I586">
            <v>1.0723776565629277E-2</v>
          </cell>
        </row>
        <row r="587">
          <cell r="A587" t="str">
            <v>TFRLFDSLEXT</v>
          </cell>
          <cell r="B587" t="str">
            <v>VAR_ncap</v>
          </cell>
          <cell r="C587" t="str">
            <v>-</v>
          </cell>
          <cell r="D587">
            <v>1.4824977046671E-4</v>
          </cell>
          <cell r="E587">
            <v>1.96271056385997E-8</v>
          </cell>
          <cell r="F587">
            <v>1.12402399711594E-8</v>
          </cell>
          <cell r="H587">
            <v>1.16973297695373E-8</v>
          </cell>
          <cell r="I587">
            <v>1.52043637367428E-8</v>
          </cell>
        </row>
        <row r="588">
          <cell r="A588" t="str">
            <v>TFRLFDSLEXT</v>
          </cell>
          <cell r="B588" t="str">
            <v>VAR_cap</v>
          </cell>
          <cell r="C588" t="str">
            <v>-</v>
          </cell>
          <cell r="D588">
            <v>1.4824977046671E-4</v>
          </cell>
          <cell r="E588">
            <v>1.4826939757234801E-4</v>
          </cell>
          <cell r="F588">
            <v>5.7880905697320047E-6</v>
          </cell>
          <cell r="G588">
            <v>8.7701650824199688E-7</v>
          </cell>
          <cell r="H588">
            <v>2.8097402946300606E-7</v>
          </cell>
          <cell r="I588">
            <v>-9.1117632600027417E-9</v>
          </cell>
        </row>
        <row r="589">
          <cell r="A589" t="str">
            <v>T_C-HY-GSL-S2</v>
          </cell>
          <cell r="B589" t="str">
            <v>VAR_fout</v>
          </cell>
          <cell r="C589" t="str">
            <v>CO2_T</v>
          </cell>
          <cell r="D589">
            <v>10.03579850040531</v>
          </cell>
          <cell r="E589">
            <v>17.45249970015681</v>
          </cell>
          <cell r="F589">
            <v>55.590677212772768</v>
          </cell>
          <cell r="G589">
            <v>50.308180531463101</v>
          </cell>
          <cell r="H589">
            <v>6.0764920908022377</v>
          </cell>
          <cell r="I589">
            <v>1.124812894499045</v>
          </cell>
        </row>
        <row r="590">
          <cell r="A590" t="str">
            <v>T_C-HY-GSL-S2</v>
          </cell>
          <cell r="B590" t="str">
            <v>VAR_fout</v>
          </cell>
          <cell r="C590" t="str">
            <v>TPCAR</v>
          </cell>
          <cell r="D590">
            <v>0.21355201413380556</v>
          </cell>
          <cell r="E590">
            <v>0.46834352473580365</v>
          </cell>
          <cell r="F590">
            <v>1.4338703660281842</v>
          </cell>
          <cell r="G590">
            <v>1.269456485156375</v>
          </cell>
          <cell r="H590">
            <v>0.10060111810139223</v>
          </cell>
          <cell r="I590">
            <v>1.2021862511234072E-2</v>
          </cell>
        </row>
        <row r="591">
          <cell r="A591" t="str">
            <v>T_C-HY-GSL-S2</v>
          </cell>
          <cell r="B591" t="str">
            <v>VAR_fin</v>
          </cell>
          <cell r="C591" t="str">
            <v>TGSL</v>
          </cell>
          <cell r="D591">
            <v>0.13598642954478718</v>
          </cell>
          <cell r="E591">
            <v>0.23648373577448276</v>
          </cell>
          <cell r="F591">
            <v>0.75326120884515957</v>
          </cell>
          <cell r="G591">
            <v>0.68168266302795388</v>
          </cell>
          <cell r="H591">
            <v>8.2337291203282148E-2</v>
          </cell>
          <cell r="I591">
            <v>1.5241367134133417E-2</v>
          </cell>
        </row>
        <row r="592">
          <cell r="A592" t="str">
            <v>T_C-HY-GSL-S2</v>
          </cell>
          <cell r="B592" t="str">
            <v>VAR_ncap</v>
          </cell>
          <cell r="C592" t="str">
            <v>-</v>
          </cell>
          <cell r="E592">
            <v>6.3667661643346599E-3</v>
          </cell>
          <cell r="F592">
            <v>7.8021559566132104E-2</v>
          </cell>
          <cell r="G592">
            <v>1.5734190861991101E-3</v>
          </cell>
          <cell r="H592">
            <v>1.3266581606394001E-3</v>
          </cell>
        </row>
        <row r="593">
          <cell r="A593" t="str">
            <v>T_C-HY-GSL-S2</v>
          </cell>
          <cell r="B593" t="str">
            <v>VAR_cap</v>
          </cell>
          <cell r="C593" t="str">
            <v>-</v>
          </cell>
          <cell r="D593">
            <v>1.7226418004207097E-2</v>
          </cell>
          <cell r="E593">
            <v>3.5510735502783351E-2</v>
          </cell>
          <cell r="F593">
            <v>0.11105033011892958</v>
          </cell>
          <cell r="G593">
            <v>9.6423290145090518E-2</v>
          </cell>
          <cell r="H593">
            <v>1.0127414616756788E-2</v>
          </cell>
          <cell r="I593">
            <v>1.180307853247521E-3</v>
          </cell>
        </row>
        <row r="594">
          <cell r="A594" t="str">
            <v>TPSHPNGAEXT</v>
          </cell>
          <cell r="B594" t="str">
            <v>VAR_fout</v>
          </cell>
          <cell r="C594" t="str">
            <v>TPSHP</v>
          </cell>
          <cell r="E594">
            <v>3.6461779524078302E-4</v>
          </cell>
          <cell r="F594">
            <v>5.0031677877555101</v>
          </cell>
          <cell r="G594">
            <v>5.8301732731626004</v>
          </cell>
          <cell r="H594">
            <v>1.4426349134628899E-7</v>
          </cell>
          <cell r="I594">
            <v>1.56687887546253E-7</v>
          </cell>
        </row>
        <row r="595">
          <cell r="A595" t="str">
            <v>TPSHPNGAEXT</v>
          </cell>
          <cell r="B595" t="str">
            <v>VAR_fout</v>
          </cell>
          <cell r="C595" t="str">
            <v>CO2_T</v>
          </cell>
          <cell r="E595">
            <v>2.1853956423917902E-2</v>
          </cell>
          <cell r="F595">
            <v>299.87294159067102</v>
          </cell>
          <cell r="G595">
            <v>349.44085099150601</v>
          </cell>
          <cell r="H595">
            <v>8.6466653427106797E-6</v>
          </cell>
          <cell r="I595">
            <v>9.3913415946423602E-6</v>
          </cell>
        </row>
        <row r="596">
          <cell r="A596" t="str">
            <v>TPSHPNGAEXT</v>
          </cell>
          <cell r="B596" t="str">
            <v>VAR_fin</v>
          </cell>
          <cell r="C596" t="str">
            <v>TNGA</v>
          </cell>
          <cell r="E596">
            <v>3.8748149687797649E-4</v>
          </cell>
          <cell r="F596">
            <v>5.3168961274941715</v>
          </cell>
          <cell r="G596">
            <v>6.195759769352974</v>
          </cell>
          <cell r="H596">
            <v>1.5330966919699824E-7</v>
          </cell>
          <cell r="I596">
            <v>1.6651314884117697E-7</v>
          </cell>
        </row>
        <row r="597">
          <cell r="A597" t="str">
            <v>TPSHPNGAEXT</v>
          </cell>
          <cell r="B597" t="str">
            <v>VAR_ncap</v>
          </cell>
          <cell r="C597" t="str">
            <v>-</v>
          </cell>
          <cell r="D597">
            <v>9.7692962239780807E-4</v>
          </cell>
          <cell r="E597">
            <v>2.3995272780293199E-3</v>
          </cell>
          <cell r="F597">
            <v>4.9999429864635401</v>
          </cell>
          <cell r="G597">
            <v>0.82730241544240501</v>
          </cell>
          <cell r="H597">
            <v>2.2710499659524299E-7</v>
          </cell>
          <cell r="I597">
            <v>2.4705811269693201E-7</v>
          </cell>
        </row>
        <row r="598">
          <cell r="A598" t="str">
            <v>TPSHPNGAEXT</v>
          </cell>
          <cell r="B598" t="str">
            <v>VAR_cap</v>
          </cell>
          <cell r="C598" t="str">
            <v>-</v>
          </cell>
          <cell r="D598">
            <v>9.7692962239780807E-4</v>
          </cell>
          <cell r="E598">
            <v>3.3764569004271199E-3</v>
          </cell>
          <cell r="F598">
            <v>5.0032438512190796</v>
          </cell>
          <cell r="G598">
            <v>5.8302433026879923</v>
          </cell>
          <cell r="H598">
            <v>-1.3967931966618607E-7</v>
          </cell>
          <cell r="I598">
            <v>1.1394035800971203E-7</v>
          </cell>
        </row>
        <row r="599">
          <cell r="A599" t="str">
            <v>T_C-HY-DSL-S1</v>
          </cell>
          <cell r="B599" t="str">
            <v>VAR_fout</v>
          </cell>
          <cell r="C599" t="str">
            <v>CO2_T</v>
          </cell>
          <cell r="D599">
            <v>1.06062360455012E-2</v>
          </cell>
          <cell r="E599">
            <v>0.2715561168874156</v>
          </cell>
          <cell r="F599">
            <v>1.7617880781065061</v>
          </cell>
          <cell r="G599">
            <v>2.2169084627165248</v>
          </cell>
          <cell r="H599">
            <v>2.3300933285201539</v>
          </cell>
          <cell r="I599">
            <v>0.73400878697647098</v>
          </cell>
        </row>
        <row r="600">
          <cell r="A600" t="str">
            <v>T_C-HY-DSL-S1</v>
          </cell>
          <cell r="B600" t="str">
            <v>VAR_fout</v>
          </cell>
          <cell r="C600" t="str">
            <v>TPCAR</v>
          </cell>
          <cell r="D600">
            <v>6.0517935083153774E-5</v>
          </cell>
          <cell r="E600">
            <v>6.1062556667011905E-3</v>
          </cell>
          <cell r="F600">
            <v>3.408449010761147E-2</v>
          </cell>
          <cell r="G600">
            <v>3.7766122010512805E-2</v>
          </cell>
          <cell r="H600">
            <v>3.0532912008422824E-2</v>
          </cell>
          <cell r="I600">
            <v>9.4862809874637615E-3</v>
          </cell>
        </row>
        <row r="601">
          <cell r="A601" t="str">
            <v>T_C-HY-DSL-S1</v>
          </cell>
          <cell r="B601" t="str">
            <v>VAR_fin</v>
          </cell>
          <cell r="C601" t="str">
            <v>TDSL</v>
          </cell>
          <cell r="D601">
            <v>1.44696262557997E-4</v>
          </cell>
          <cell r="E601">
            <v>3.7047219220657005E-3</v>
          </cell>
          <cell r="F601">
            <v>2.4035308023281032E-2</v>
          </cell>
          <cell r="G601">
            <v>3.0244317363117685E-2</v>
          </cell>
          <cell r="H601">
            <v>3.1788449229470106E-2</v>
          </cell>
          <cell r="I601">
            <v>1.0013762441698101E-2</v>
          </cell>
        </row>
        <row r="602">
          <cell r="A602" t="str">
            <v>T_C-HY-DSL-S1</v>
          </cell>
          <cell r="B602" t="str">
            <v>VAR_ncap</v>
          </cell>
          <cell r="C602" t="str">
            <v>-</v>
          </cell>
          <cell r="E602">
            <v>6.5355201742485697E-4</v>
          </cell>
          <cell r="F602">
            <v>4.4958579806157204E-3</v>
          </cell>
          <cell r="G602">
            <v>1.2797110257658599E-3</v>
          </cell>
          <cell r="H602">
            <v>1.4822004018340601E-3</v>
          </cell>
        </row>
        <row r="603">
          <cell r="A603" t="str">
            <v>T_C-HY-DSL-S1</v>
          </cell>
          <cell r="B603" t="str">
            <v>VAR_cap</v>
          </cell>
          <cell r="C603" t="str">
            <v>-</v>
          </cell>
          <cell r="D603">
            <v>1.5791824252333795E-6</v>
          </cell>
          <cell r="E603">
            <v>6.463730600338968E-4</v>
          </cell>
          <cell r="F603">
            <v>5.0451838845433569E-3</v>
          </cell>
          <cell r="G603">
            <v>5.6015445111012325E-3</v>
          </cell>
          <cell r="H603">
            <v>4.4930252687794582E-3</v>
          </cell>
          <cell r="I603">
            <v>1.3956310831843217E-3</v>
          </cell>
        </row>
        <row r="604">
          <cell r="A604" t="str">
            <v>T_C-HY-GSL-S3</v>
          </cell>
          <cell r="B604" t="str">
            <v>VAR_fout</v>
          </cell>
          <cell r="C604" t="str">
            <v>CO2_T</v>
          </cell>
          <cell r="D604">
            <v>7.4166772007406578</v>
          </cell>
          <cell r="E604">
            <v>105.73816979434835</v>
          </cell>
          <cell r="F604">
            <v>100.089196415735</v>
          </cell>
          <cell r="G604">
            <v>81.040341591568534</v>
          </cell>
          <cell r="H604">
            <v>1.7492392028600716</v>
          </cell>
          <cell r="I604">
            <v>0.54370676106078797</v>
          </cell>
        </row>
        <row r="605">
          <cell r="A605" t="str">
            <v>T_C-HY-GSL-S3</v>
          </cell>
          <cell r="B605" t="str">
            <v>VAR_fout</v>
          </cell>
          <cell r="C605" t="str">
            <v>TPCAR</v>
          </cell>
          <cell r="D605">
            <v>0.19249987471482374</v>
          </cell>
          <cell r="E605">
            <v>3.5846150529599554</v>
          </cell>
          <cell r="F605">
            <v>3.3886105894506597</v>
          </cell>
          <cell r="G605">
            <v>2.738868819179733</v>
          </cell>
          <cell r="H605">
            <v>1.7126474048700161E-2</v>
          </cell>
          <cell r="I605">
            <v>5.2332333368615251E-3</v>
          </cell>
        </row>
        <row r="606">
          <cell r="A606" t="str">
            <v>T_C-HY-GSL-S3</v>
          </cell>
          <cell r="B606" t="str">
            <v>VAR_fin</v>
          </cell>
          <cell r="C606" t="str">
            <v>TGSL</v>
          </cell>
          <cell r="D606">
            <v>0.10049698103984642</v>
          </cell>
          <cell r="E606">
            <v>1.4327665283787043</v>
          </cell>
          <cell r="F606">
            <v>1.356222173654944</v>
          </cell>
          <cell r="G606">
            <v>1.0981076096418512</v>
          </cell>
          <cell r="H606">
            <v>2.3702428223036184E-2</v>
          </cell>
          <cell r="I606">
            <v>7.3673002853765369E-3</v>
          </cell>
        </row>
        <row r="607">
          <cell r="A607" t="str">
            <v>T_C-HY-GSL-S3</v>
          </cell>
          <cell r="B607" t="str">
            <v>VAR_ncap</v>
          </cell>
          <cell r="C607" t="str">
            <v>-</v>
          </cell>
          <cell r="E607">
            <v>0.22352728770281899</v>
          </cell>
          <cell r="F607">
            <v>8.64017921315403E-4</v>
          </cell>
          <cell r="G607">
            <v>5.1124732096994696E-4</v>
          </cell>
          <cell r="H607">
            <v>4.9357129737333304E-4</v>
          </cell>
        </row>
        <row r="608">
          <cell r="A608" t="str">
            <v>T_C-HY-GSL-S3</v>
          </cell>
          <cell r="B608" t="str">
            <v>VAR_cap</v>
          </cell>
          <cell r="C608" t="str">
            <v>-</v>
          </cell>
          <cell r="D608">
            <v>1.4248393523869154E-2</v>
          </cell>
          <cell r="E608">
            <v>0.24648500329318068</v>
          </cell>
          <cell r="F608">
            <v>0.23363140047143385</v>
          </cell>
          <cell r="G608">
            <v>0.18854551726113244</v>
          </cell>
          <cell r="H608">
            <v>1.3333519324057867E-3</v>
          </cell>
          <cell r="I608">
            <v>4.2293685928335064E-4</v>
          </cell>
        </row>
        <row r="609">
          <cell r="A609" t="str">
            <v>T_C-HY-DSL-S2</v>
          </cell>
          <cell r="B609" t="str">
            <v>VAR_fout</v>
          </cell>
          <cell r="C609" t="str">
            <v>CO2_T</v>
          </cell>
          <cell r="D609">
            <v>0.1943597893400893</v>
          </cell>
          <cell r="E609">
            <v>47.511365761199137</v>
          </cell>
          <cell r="F609">
            <v>101.31871649582132</v>
          </cell>
          <cell r="G609">
            <v>86.796262440754177</v>
          </cell>
          <cell r="H609">
            <v>6.5308453188759223</v>
          </cell>
          <cell r="I609">
            <v>1.005727344136699</v>
          </cell>
        </row>
        <row r="610">
          <cell r="A610" t="str">
            <v>T_C-HY-DSL-S2</v>
          </cell>
          <cell r="B610" t="str">
            <v>VAR_fout</v>
          </cell>
          <cell r="C610" t="str">
            <v>TPCAR</v>
          </cell>
          <cell r="D610">
            <v>3.2047357463535196E-3</v>
          </cell>
          <cell r="E610">
            <v>1.7378086060483482</v>
          </cell>
          <cell r="F610">
            <v>3.1447102760311019</v>
          </cell>
          <cell r="G610">
            <v>2.6510906460686239</v>
          </cell>
          <cell r="H610">
            <v>0.12539883123980622</v>
          </cell>
          <cell r="I610">
            <v>1.0810886911357424E-2</v>
          </cell>
        </row>
        <row r="611">
          <cell r="A611" t="str">
            <v>T_C-HY-DSL-S2</v>
          </cell>
          <cell r="B611" t="str">
            <v>VAR_fin</v>
          </cell>
          <cell r="C611" t="str">
            <v>TDSL</v>
          </cell>
          <cell r="D611">
            <v>2.6515660210107593E-3</v>
          </cell>
          <cell r="E611">
            <v>0.64817688623736802</v>
          </cell>
          <cell r="F611">
            <v>1.382247155468231</v>
          </cell>
          <cell r="G611">
            <v>1.1841236349352542</v>
          </cell>
          <cell r="H611">
            <v>8.909748047579738E-2</v>
          </cell>
          <cell r="I611">
            <v>1.3720700465712122E-2</v>
          </cell>
        </row>
        <row r="612">
          <cell r="A612" t="str">
            <v>T_C-HY-DSL-S2</v>
          </cell>
          <cell r="B612" t="str">
            <v>VAR_ncap</v>
          </cell>
          <cell r="C612" t="str">
            <v>-</v>
          </cell>
          <cell r="E612">
            <v>0.13308593542747099</v>
          </cell>
          <cell r="F612">
            <v>0.115884157346369</v>
          </cell>
          <cell r="G612">
            <v>9.816975872171149E-4</v>
          </cell>
          <cell r="H612">
            <v>1.1706030899266101E-3</v>
          </cell>
        </row>
        <row r="613">
          <cell r="A613" t="str">
            <v>T_C-HY-DSL-S2</v>
          </cell>
          <cell r="B613" t="str">
            <v>VAR_cap</v>
          </cell>
          <cell r="C613" t="str">
            <v>-</v>
          </cell>
          <cell r="D613">
            <v>2.5975383898295629E-4</v>
          </cell>
          <cell r="E613">
            <v>0.13183439481683284</v>
          </cell>
          <cell r="F613">
            <v>0.2386318902186273</v>
          </cell>
          <cell r="G613">
            <v>0.20123850496733345</v>
          </cell>
          <cell r="H613">
            <v>1.2762789781615153E-2</v>
          </cell>
          <cell r="I613">
            <v>1.0577732237459052E-3</v>
          </cell>
        </row>
        <row r="614">
          <cell r="A614" t="str">
            <v>D-T-ELC-Bus_c_S1</v>
          </cell>
          <cell r="B614" t="str">
            <v>VAR_fout</v>
          </cell>
          <cell r="C614" t="str">
            <v>T-ELC-Bus_c_BatSTGin_S1</v>
          </cell>
          <cell r="D614">
            <v>4.9101347415792939E-4</v>
          </cell>
          <cell r="E614">
            <v>4.3830090134791676E-3</v>
          </cell>
          <cell r="F614">
            <v>5.7268955682076954E-3</v>
          </cell>
          <cell r="G614">
            <v>1.8887882111452533E-2</v>
          </cell>
          <cell r="H614">
            <v>6.963049883722143E-2</v>
          </cell>
          <cell r="I614">
            <v>0.10837734446857493</v>
          </cell>
        </row>
        <row r="615">
          <cell r="A615" t="str">
            <v>D-T-ELC-Bus_c_S1</v>
          </cell>
          <cell r="B615" t="str">
            <v>VAR_fin</v>
          </cell>
          <cell r="C615" t="str">
            <v>TELC</v>
          </cell>
          <cell r="D615">
            <v>4.9101347415792939E-4</v>
          </cell>
          <cell r="E615">
            <v>4.3830090134791676E-3</v>
          </cell>
          <cell r="F615">
            <v>5.7268955682076954E-3</v>
          </cell>
          <cell r="G615">
            <v>1.8887882111452533E-2</v>
          </cell>
          <cell r="H615">
            <v>6.963049883722143E-2</v>
          </cell>
          <cell r="I615">
            <v>0.10837734446857493</v>
          </cell>
        </row>
        <row r="616">
          <cell r="A616" t="str">
            <v>D-T-ELC-Bus_c_S1</v>
          </cell>
          <cell r="B616" t="str">
            <v>VAR_ncap</v>
          </cell>
          <cell r="C616" t="str">
            <v>-</v>
          </cell>
          <cell r="D616">
            <v>3.2611600972000198E-4</v>
          </cell>
          <cell r="E616">
            <v>2.6173155151330802E-4</v>
          </cell>
          <cell r="F616">
            <v>2.31740432382801E-4</v>
          </cell>
          <cell r="G616">
            <v>1.5026093858430201E-3</v>
          </cell>
          <cell r="H616">
            <v>5.88932552529079E-3</v>
          </cell>
          <cell r="I616">
            <v>9.7086387840430496E-3</v>
          </cell>
        </row>
        <row r="617">
          <cell r="A617" t="str">
            <v>D-T-ELC-Bus_c_S1</v>
          </cell>
          <cell r="B617" t="str">
            <v>VAR_cap</v>
          </cell>
          <cell r="C617" t="str">
            <v>-</v>
          </cell>
          <cell r="D617">
            <v>3.2611600972000198E-4</v>
          </cell>
          <cell r="E617">
            <v>5.8784756123331E-4</v>
          </cell>
          <cell r="F617">
            <v>8.1958799361611103E-4</v>
          </cell>
          <cell r="G617">
            <v>2.2000211620354401E-3</v>
          </cell>
          <cell r="H617">
            <v>8.1796868498596204E-3</v>
          </cell>
          <cell r="I617">
            <v>1.30173936405036E-2</v>
          </cell>
        </row>
        <row r="618">
          <cell r="A618" t="str">
            <v>T_C-HY-GSL-S4</v>
          </cell>
          <cell r="B618" t="str">
            <v>VAR_fout</v>
          </cell>
          <cell r="C618" t="str">
            <v>CO2_T</v>
          </cell>
          <cell r="D618">
            <v>6.4993972288844937</v>
          </cell>
          <cell r="E618">
            <v>13.425629206227486</v>
          </cell>
          <cell r="F618">
            <v>12.983219403770896</v>
          </cell>
          <cell r="G618">
            <v>11.754900544878462</v>
          </cell>
          <cell r="H618">
            <v>2.1089818504041613</v>
          </cell>
          <cell r="I618">
            <v>0.70010416363737793</v>
          </cell>
        </row>
        <row r="619">
          <cell r="A619" t="str">
            <v>T_C-HY-GSL-S4</v>
          </cell>
          <cell r="B619" t="str">
            <v>VAR_fout</v>
          </cell>
          <cell r="C619" t="str">
            <v>TPCAR</v>
          </cell>
          <cell r="D619">
            <v>9.9448767842779992E-2</v>
          </cell>
          <cell r="E619">
            <v>0.25663977133641558</v>
          </cell>
          <cell r="F619">
            <v>0.24728572657148856</v>
          </cell>
          <cell r="G619">
            <v>0.21655511257518076</v>
          </cell>
          <cell r="H619">
            <v>2.0125761365745676E-2</v>
          </cell>
          <cell r="I619">
            <v>6.648432750824957E-3</v>
          </cell>
        </row>
        <row r="620">
          <cell r="A620" t="str">
            <v>T_C-HY-GSL-S4</v>
          </cell>
          <cell r="B620" t="str">
            <v>VAR_fin</v>
          </cell>
          <cell r="C620" t="str">
            <v>TGSL</v>
          </cell>
          <cell r="D620">
            <v>8.8067713128516092E-2</v>
          </cell>
          <cell r="E620">
            <v>0.18191909493533209</v>
          </cell>
          <cell r="F620">
            <v>0.17592438216491738</v>
          </cell>
          <cell r="G620">
            <v>0.15928049518805476</v>
          </cell>
          <cell r="H620">
            <v>2.8576989842874805E-2</v>
          </cell>
          <cell r="I620">
            <v>9.4865062823492902E-3</v>
          </cell>
        </row>
        <row r="621">
          <cell r="A621" t="str">
            <v>T_C-HY-GSL-S4</v>
          </cell>
          <cell r="B621" t="str">
            <v>VAR_ncap</v>
          </cell>
          <cell r="C621" t="str">
            <v>-</v>
          </cell>
          <cell r="E621">
            <v>6.22947108343469E-3</v>
          </cell>
          <cell r="F621">
            <v>9.31530071274332E-4</v>
          </cell>
          <cell r="G621">
            <v>6.2283923249575597E-4</v>
          </cell>
          <cell r="H621">
            <v>8.0665507891628202E-4</v>
          </cell>
        </row>
        <row r="622">
          <cell r="A622" t="str">
            <v>T_C-HY-GSL-S4</v>
          </cell>
          <cell r="B622" t="str">
            <v>VAR_cap</v>
          </cell>
          <cell r="C622" t="str">
            <v>-</v>
          </cell>
          <cell r="D622">
            <v>8.31990590345341E-3</v>
          </cell>
          <cell r="E622">
            <v>2.0223692505905864E-2</v>
          </cell>
          <cell r="F622">
            <v>2.0212571941537701E-2</v>
          </cell>
          <cell r="G622">
            <v>1.7340056515942923E-2</v>
          </cell>
          <cell r="H622">
            <v>1.8967048797457302E-3</v>
          </cell>
          <cell r="I622">
            <v>6.4413351803185273E-4</v>
          </cell>
        </row>
        <row r="623">
          <cell r="A623" t="str">
            <v>T_C-HY-DSL-S3</v>
          </cell>
          <cell r="B623" t="str">
            <v>VAR_fout</v>
          </cell>
          <cell r="C623" t="str">
            <v>CO2_T</v>
          </cell>
          <cell r="D623">
            <v>1.9534684194952154</v>
          </cell>
          <cell r="E623">
            <v>4.1144138164735891</v>
          </cell>
          <cell r="F623">
            <v>4.4131377938542835</v>
          </cell>
          <cell r="G623">
            <v>4.040612938458481</v>
          </cell>
          <cell r="H623">
            <v>1.6074856904178363</v>
          </cell>
          <cell r="I623">
            <v>0.50639007994906504</v>
          </cell>
        </row>
        <row r="624">
          <cell r="A624" t="str">
            <v>T_C-HY-DSL-S3</v>
          </cell>
          <cell r="B624" t="str">
            <v>VAR_fout</v>
          </cell>
          <cell r="C624" t="str">
            <v>TPCAR</v>
          </cell>
          <cell r="D624">
            <v>2.3843539473930513E-2</v>
          </cell>
          <cell r="E624">
            <v>7.1691452965675515E-2</v>
          </cell>
          <cell r="F624">
            <v>7.6708834173811316E-2</v>
          </cell>
          <cell r="G624">
            <v>6.7764872915111546E-2</v>
          </cell>
          <cell r="H624">
            <v>1.5695279798585881E-2</v>
          </cell>
          <cell r="I624">
            <v>4.9024424429208362E-3</v>
          </cell>
        </row>
        <row r="625">
          <cell r="A625" t="str">
            <v>T_C-HY-DSL-S3</v>
          </cell>
          <cell r="B625" t="str">
            <v>VAR_fin</v>
          </cell>
          <cell r="C625" t="str">
            <v>TDSL</v>
          </cell>
          <cell r="D625">
            <v>2.6650319501981146E-2</v>
          </cell>
          <cell r="E625">
            <v>5.613115711423735E-2</v>
          </cell>
          <cell r="F625">
            <v>6.0206518333619195E-2</v>
          </cell>
          <cell r="G625">
            <v>5.5124323853458203E-2</v>
          </cell>
          <cell r="H625">
            <v>2.1930227700106907E-2</v>
          </cell>
          <cell r="I625">
            <v>6.9084594808876557E-3</v>
          </cell>
        </row>
        <row r="626">
          <cell r="A626" t="str">
            <v>T_C-HY-DSL-S3</v>
          </cell>
          <cell r="B626" t="str">
            <v>VAR_ncap</v>
          </cell>
          <cell r="C626" t="str">
            <v>-</v>
          </cell>
          <cell r="E626">
            <v>1.2806704386109399E-3</v>
          </cell>
          <cell r="F626">
            <v>7.9417995001670604E-4</v>
          </cell>
          <cell r="G626">
            <v>4.1965387126225199E-4</v>
          </cell>
          <cell r="H626">
            <v>4.5797966881909902E-4</v>
          </cell>
        </row>
        <row r="627">
          <cell r="A627" t="str">
            <v>T_C-HY-DSL-S3</v>
          </cell>
          <cell r="B627" t="str">
            <v>VAR_cap</v>
          </cell>
          <cell r="C627" t="str">
            <v>-</v>
          </cell>
          <cell r="D627">
            <v>1.8561594248373673E-3</v>
          </cell>
          <cell r="E627">
            <v>4.9370906651883296E-3</v>
          </cell>
          <cell r="F627">
            <v>5.4715551273739321E-3</v>
          </cell>
          <cell r="G627">
            <v>4.8173435670947401E-3</v>
          </cell>
          <cell r="H627">
            <v>1.2282295358230573E-3</v>
          </cell>
          <cell r="I627">
            <v>3.961409054142914E-4</v>
          </cell>
        </row>
        <row r="628">
          <cell r="A628" t="str">
            <v>D-T-ELC-Bus_c_S2</v>
          </cell>
          <cell r="B628" t="str">
            <v>VAR_fout</v>
          </cell>
          <cell r="C628" t="str">
            <v>T-ELC-Bus_c_BatSTGin_S2</v>
          </cell>
          <cell r="D628">
            <v>1.7365176501503237E-3</v>
          </cell>
          <cell r="E628">
            <v>5.3534154934119921E-3</v>
          </cell>
          <cell r="F628">
            <v>6.3582695727013453E-3</v>
          </cell>
          <cell r="G628">
            <v>1.4314538493792378E-2</v>
          </cell>
          <cell r="H628">
            <v>7.7963009882355772E-2</v>
          </cell>
          <cell r="I628">
            <v>0.13589677797719416</v>
          </cell>
        </row>
        <row r="629">
          <cell r="A629" t="str">
            <v>D-T-ELC-Bus_c_S2</v>
          </cell>
          <cell r="B629" t="str">
            <v>VAR_fin</v>
          </cell>
          <cell r="C629" t="str">
            <v>TELC</v>
          </cell>
          <cell r="D629">
            <v>1.7365176501503237E-3</v>
          </cell>
          <cell r="E629">
            <v>5.3534154934119921E-3</v>
          </cell>
          <cell r="F629">
            <v>6.3582695727013453E-3</v>
          </cell>
          <cell r="G629">
            <v>1.4314538493792378E-2</v>
          </cell>
          <cell r="H629">
            <v>7.7963009882355772E-2</v>
          </cell>
          <cell r="I629">
            <v>0.13589677797719416</v>
          </cell>
        </row>
        <row r="630">
          <cell r="A630" t="str">
            <v>D-T-ELC-Bus_c_S2</v>
          </cell>
          <cell r="B630" t="str">
            <v>VAR_ncap</v>
          </cell>
          <cell r="C630" t="str">
            <v>-</v>
          </cell>
          <cell r="D630">
            <v>4.0253349960523701E-4</v>
          </cell>
          <cell r="E630">
            <v>2.7762504426318002E-4</v>
          </cell>
          <cell r="F630">
            <v>2.1595454305654399E-4</v>
          </cell>
          <cell r="G630">
            <v>9.7259026446258102E-4</v>
          </cell>
          <cell r="H630">
            <v>5.90262369686904E-3</v>
          </cell>
          <cell r="I630">
            <v>1.2869798315896E-2</v>
          </cell>
        </row>
        <row r="631">
          <cell r="A631" t="str">
            <v>D-T-ELC-Bus_c_S2</v>
          </cell>
          <cell r="B631" t="str">
            <v>VAR_cap</v>
          </cell>
          <cell r="C631" t="str">
            <v>-</v>
          </cell>
          <cell r="D631">
            <v>4.0253349960523701E-4</v>
          </cell>
          <cell r="E631">
            <v>6.8015854386841703E-4</v>
          </cell>
          <cell r="F631">
            <v>8.9611308692496097E-4</v>
          </cell>
          <cell r="G631">
            <v>1.7239182583914099E-3</v>
          </cell>
          <cell r="H631">
            <v>9.1510958252232801E-3</v>
          </cell>
          <cell r="I631">
            <v>1.6369834357432E-2</v>
          </cell>
        </row>
        <row r="632">
          <cell r="A632" t="str">
            <v>T_C-HY-DSL-S4</v>
          </cell>
          <cell r="B632" t="str">
            <v>VAR_fout</v>
          </cell>
          <cell r="C632" t="str">
            <v>CO2_T</v>
          </cell>
          <cell r="D632">
            <v>2.4399508997564405</v>
          </cell>
          <cell r="E632">
            <v>15.213634770999853</v>
          </cell>
          <cell r="F632">
            <v>14.899484979995901</v>
          </cell>
          <cell r="G632">
            <v>12.743526038713137</v>
          </cell>
          <cell r="H632">
            <v>1.9162213318723675</v>
          </cell>
          <cell r="I632">
            <v>0.64536863458407701</v>
          </cell>
        </row>
        <row r="633">
          <cell r="A633" t="str">
            <v>T_C-HY-DSL-S4</v>
          </cell>
          <cell r="B633" t="str">
            <v>VAR_fout</v>
          </cell>
          <cell r="C633" t="str">
            <v>TPCAR</v>
          </cell>
          <cell r="D633">
            <v>4.471040506515888E-2</v>
          </cell>
          <cell r="E633">
            <v>0.34003282859034012</v>
          </cell>
          <cell r="F633">
            <v>0.33040600845588181</v>
          </cell>
          <cell r="G633">
            <v>0.27588171075034379</v>
          </cell>
          <cell r="H633">
            <v>1.8492884793098723E-2</v>
          </cell>
          <cell r="I633">
            <v>6.1641909730267364E-3</v>
          </cell>
        </row>
        <row r="634">
          <cell r="A634" t="str">
            <v>T_C-HY-DSL-S4</v>
          </cell>
          <cell r="B634" t="str">
            <v>VAR_fin</v>
          </cell>
          <cell r="C634" t="str">
            <v>TDSL</v>
          </cell>
          <cell r="D634">
            <v>3.3287188264071538E-2</v>
          </cell>
          <cell r="E634">
            <v>0.20755299824010751</v>
          </cell>
          <cell r="F634">
            <v>0.20326718935874336</v>
          </cell>
          <cell r="G634">
            <v>0.17385437979144841</v>
          </cell>
          <cell r="H634">
            <v>2.6142173695393844E-2</v>
          </cell>
          <cell r="I634">
            <v>8.8044834186094979E-3</v>
          </cell>
        </row>
        <row r="635">
          <cell r="A635" t="str">
            <v>T_C-HY-DSL-S4</v>
          </cell>
          <cell r="B635" t="str">
            <v>VAR_ncap</v>
          </cell>
          <cell r="C635" t="str">
            <v>-</v>
          </cell>
          <cell r="E635">
            <v>1.8250172102743701E-2</v>
          </cell>
          <cell r="F635">
            <v>1.03504289210981E-3</v>
          </cell>
          <cell r="G635">
            <v>5.0894007153965402E-4</v>
          </cell>
          <cell r="H635">
            <v>7.38415529780833E-4</v>
          </cell>
        </row>
        <row r="636">
          <cell r="A636" t="str">
            <v>T_C-HY-DSL-S4</v>
          </cell>
          <cell r="B636" t="str">
            <v>VAR_cap</v>
          </cell>
          <cell r="C636" t="str">
            <v>-</v>
          </cell>
          <cell r="D636">
            <v>3.7727796990642401E-3</v>
          </cell>
          <cell r="E636">
            <v>2.6776336489752008E-2</v>
          </cell>
          <cell r="F636">
            <v>2.6358262152515955E-2</v>
          </cell>
          <cell r="G636">
            <v>2.2014959221224852E-2</v>
          </cell>
          <cell r="H636">
            <v>1.7504700347765131E-3</v>
          </cell>
          <cell r="I636">
            <v>5.962308083060857E-4</v>
          </cell>
        </row>
        <row r="637">
          <cell r="A637" t="str">
            <v>D-T-ELC-Bus_c_S3</v>
          </cell>
          <cell r="B637" t="str">
            <v>VAR_fout</v>
          </cell>
          <cell r="C637" t="str">
            <v>T-ELC-Bus_c_BatSTGin_S3</v>
          </cell>
          <cell r="D637">
            <v>7.1428995170239322E-4</v>
          </cell>
          <cell r="E637">
            <v>2.9304677821085641E-3</v>
          </cell>
          <cell r="F637">
            <v>4.0117493158910496E-3</v>
          </cell>
          <cell r="G637">
            <v>8.8831738793753029E-3</v>
          </cell>
          <cell r="H637">
            <v>2.1891205019267283E-2</v>
          </cell>
          <cell r="I637">
            <v>3.8586196783367971E-2</v>
          </cell>
        </row>
        <row r="638">
          <cell r="A638" t="str">
            <v>D-T-ELC-Bus_c_S3</v>
          </cell>
          <cell r="B638" t="str">
            <v>VAR_fin</v>
          </cell>
          <cell r="C638" t="str">
            <v>TELC</v>
          </cell>
          <cell r="D638">
            <v>7.1428995170239322E-4</v>
          </cell>
          <cell r="E638">
            <v>2.9304677821085641E-3</v>
          </cell>
          <cell r="F638">
            <v>4.0117493158910496E-3</v>
          </cell>
          <cell r="G638">
            <v>8.8831738793753029E-3</v>
          </cell>
          <cell r="H638">
            <v>2.1891205019267283E-2</v>
          </cell>
          <cell r="I638">
            <v>3.8586196783367971E-2</v>
          </cell>
        </row>
        <row r="639">
          <cell r="A639" t="str">
            <v>D-T-ELC-Bus_c_S3</v>
          </cell>
          <cell r="B639" t="str">
            <v>VAR_ncap</v>
          </cell>
          <cell r="C639" t="str">
            <v>-</v>
          </cell>
          <cell r="D639">
            <v>2.6163743544935198E-4</v>
          </cell>
          <cell r="E639">
            <v>1.9964019253447101E-4</v>
          </cell>
          <cell r="F639">
            <v>1.4876653303863099E-4</v>
          </cell>
          <cell r="G639">
            <v>7.0861660221359401E-4</v>
          </cell>
          <cell r="H639">
            <v>1.7422152290681599E-3</v>
          </cell>
          <cell r="I639">
            <v>4.1899609586133098E-3</v>
          </cell>
        </row>
        <row r="640">
          <cell r="A640" t="str">
            <v>D-T-ELC-Bus_c_S3</v>
          </cell>
          <cell r="B640" t="str">
            <v>VAR_cap</v>
          </cell>
          <cell r="C640" t="str">
            <v>-</v>
          </cell>
          <cell r="D640">
            <v>2.6163743544935198E-4</v>
          </cell>
          <cell r="E640">
            <v>4.6127762798382402E-4</v>
          </cell>
          <cell r="F640">
            <v>6.1004416102245504E-4</v>
          </cell>
          <cell r="G640">
            <v>1.09335600776792E-3</v>
          </cell>
          <cell r="H640">
            <v>2.7320853101315398E-3</v>
          </cell>
          <cell r="I640">
            <v>4.7867066909707103E-3</v>
          </cell>
        </row>
        <row r="641">
          <cell r="A641" t="str">
            <v>D-T-ELC-Bus_c_S4</v>
          </cell>
          <cell r="B641" t="str">
            <v>VAR_fout</v>
          </cell>
          <cell r="C641" t="str">
            <v>T-ELC-Bus_c_BatSTGin_S4</v>
          </cell>
          <cell r="D641">
            <v>4.4346504814014733E-5</v>
          </cell>
          <cell r="E641">
            <v>9.5914809869284486E-4</v>
          </cell>
          <cell r="F641">
            <v>2.5880223740416554E-3</v>
          </cell>
          <cell r="G641">
            <v>5.4990847554207906E-3</v>
          </cell>
          <cell r="H641">
            <v>7.9622556898533564E-3</v>
          </cell>
          <cell r="I641">
            <v>5.770799754844136E-3</v>
          </cell>
        </row>
        <row r="642">
          <cell r="A642" t="str">
            <v>D-T-ELC-Bus_c_S4</v>
          </cell>
          <cell r="B642" t="str">
            <v>VAR_fin</v>
          </cell>
          <cell r="C642" t="str">
            <v>TELC</v>
          </cell>
          <cell r="D642">
            <v>4.4346504814014733E-5</v>
          </cell>
          <cell r="E642">
            <v>9.5914809869284486E-4</v>
          </cell>
          <cell r="F642">
            <v>2.5880223740416554E-3</v>
          </cell>
          <cell r="G642">
            <v>5.4990847554207906E-3</v>
          </cell>
          <cell r="H642">
            <v>7.9622556898533564E-3</v>
          </cell>
          <cell r="I642">
            <v>5.770799754844136E-3</v>
          </cell>
        </row>
        <row r="643">
          <cell r="A643" t="str">
            <v>D-T-ELC-Bus_c_S4</v>
          </cell>
          <cell r="B643" t="str">
            <v>VAR_ncap</v>
          </cell>
          <cell r="C643" t="str">
            <v>-</v>
          </cell>
          <cell r="D643">
            <v>1.6447691525475899E-4</v>
          </cell>
          <cell r="E643">
            <v>1.35756601618312E-4</v>
          </cell>
          <cell r="F643">
            <v>1.5634657583771399E-4</v>
          </cell>
          <cell r="G643">
            <v>5.0839000142538504E-4</v>
          </cell>
          <cell r="H643">
            <v>7.9140061226295598E-4</v>
          </cell>
          <cell r="I643">
            <v>8.4530440054953696E-4</v>
          </cell>
        </row>
        <row r="644">
          <cell r="A644" t="str">
            <v>D-T-ELC-Bus_c_S4</v>
          </cell>
          <cell r="B644" t="str">
            <v>VAR_cap</v>
          </cell>
          <cell r="C644" t="str">
            <v>-</v>
          </cell>
          <cell r="D644">
            <v>1.6447691525475899E-4</v>
          </cell>
          <cell r="E644">
            <v>3.0023351687307099E-4</v>
          </cell>
          <cell r="F644">
            <v>4.5658009271078501E-4</v>
          </cell>
          <cell r="G644">
            <v>6.8927117375289302E-4</v>
          </cell>
          <cell r="H644">
            <v>1.1996234318232401E-3</v>
          </cell>
          <cell r="I644">
            <v>9.8418621478110692E-4</v>
          </cell>
        </row>
        <row r="645">
          <cell r="A645" t="str">
            <v>D-TH2O</v>
          </cell>
          <cell r="B645" t="str">
            <v>VAR_fout</v>
          </cell>
          <cell r="C645" t="str">
            <v>TH2O</v>
          </cell>
          <cell r="D645">
            <v>4.8231150265846809E-3</v>
          </cell>
          <cell r="E645">
            <v>2.6014370082831799E-2</v>
          </cell>
          <cell r="F645">
            <v>3.7898785135530973E-2</v>
          </cell>
          <cell r="G645">
            <v>9.6681381928064108E-2</v>
          </cell>
          <cell r="H645">
            <v>1.4799842297372778</v>
          </cell>
          <cell r="I645">
            <v>3.4493340390366245</v>
          </cell>
        </row>
        <row r="646">
          <cell r="A646" t="str">
            <v>D-TH2O</v>
          </cell>
          <cell r="B646" t="str">
            <v>VAR_fin</v>
          </cell>
          <cell r="C646" t="str">
            <v>H2</v>
          </cell>
          <cell r="D646">
            <v>4.8231150265846809E-3</v>
          </cell>
          <cell r="E646">
            <v>2.6014370082831799E-2</v>
          </cell>
          <cell r="F646">
            <v>3.7898785135530973E-2</v>
          </cell>
          <cell r="G646">
            <v>9.6681381928064108E-2</v>
          </cell>
          <cell r="H646">
            <v>1.4799842297372778</v>
          </cell>
          <cell r="I646">
            <v>3.4493340390366245</v>
          </cell>
        </row>
        <row r="647">
          <cell r="A647" t="str">
            <v>D-TH2O</v>
          </cell>
          <cell r="B647" t="str">
            <v>VAR_ncap</v>
          </cell>
          <cell r="C647" t="str">
            <v>-</v>
          </cell>
          <cell r="D647">
            <v>4.8740834440351597E-3</v>
          </cell>
          <cell r="E647">
            <v>1.4449316835674899E-3</v>
          </cell>
          <cell r="F647">
            <v>2.18235019596254E-3</v>
          </cell>
          <cell r="G647">
            <v>9.48976051124833E-3</v>
          </cell>
          <cell r="H647">
            <v>8.9415891902023606E-2</v>
          </cell>
          <cell r="I647">
            <v>0.35447302388014301</v>
          </cell>
        </row>
        <row r="648">
          <cell r="A648" t="str">
            <v>D-TH2O</v>
          </cell>
          <cell r="B648" t="str">
            <v>VAR_cap</v>
          </cell>
          <cell r="C648" t="str">
            <v>-</v>
          </cell>
          <cell r="D648">
            <v>4.8740834440351597E-3</v>
          </cell>
          <cell r="E648">
            <v>6.3190151276026601E-3</v>
          </cell>
          <cell r="F648">
            <v>8.5013653235651993E-3</v>
          </cell>
          <cell r="G648">
            <v>1.79911258348135E-2</v>
          </cell>
          <cell r="H648">
            <v>0.263101130885673</v>
          </cell>
          <cell r="I648">
            <v>0.61757415476581501</v>
          </cell>
        </row>
        <row r="649">
          <cell r="A649" t="str">
            <v>TFHGV-HYBDSL</v>
          </cell>
          <cell r="B649" t="str">
            <v>VAR_fout</v>
          </cell>
          <cell r="C649" t="str">
            <v>CO2_T</v>
          </cell>
          <cell r="E649">
            <v>383.73763348271001</v>
          </cell>
          <cell r="F649">
            <v>536.70460814542207</v>
          </cell>
          <cell r="G649">
            <v>779.85654614952205</v>
          </cell>
          <cell r="H649">
            <v>788.03081858897804</v>
          </cell>
          <cell r="I649">
            <v>194.15680952826119</v>
          </cell>
        </row>
        <row r="650">
          <cell r="A650" t="str">
            <v>TFHGV-HYBDSL</v>
          </cell>
          <cell r="B650" t="str">
            <v>VAR_fout</v>
          </cell>
          <cell r="C650" t="str">
            <v>TFHGV</v>
          </cell>
          <cell r="E650">
            <v>0.85577602969274336</v>
          </cell>
          <cell r="F650">
            <v>1.1969087694318694</v>
          </cell>
          <cell r="G650">
            <v>1.7391636382825706</v>
          </cell>
          <cell r="H650">
            <v>1.7573931414730086</v>
          </cell>
          <cell r="I650">
            <v>0.43299048385722766</v>
          </cell>
        </row>
        <row r="651">
          <cell r="A651" t="str">
            <v>TFHGV-HYBDSL</v>
          </cell>
          <cell r="B651" t="str">
            <v>VAR_fin</v>
          </cell>
          <cell r="C651" t="str">
            <v>TDSL</v>
          </cell>
          <cell r="E651">
            <v>5.2351655318241441</v>
          </cell>
          <cell r="F651">
            <v>7.3220273962540396</v>
          </cell>
          <cell r="G651">
            <v>10.639243467251324</v>
          </cell>
          <cell r="H651">
            <v>10.7507615087173</v>
          </cell>
          <cell r="I651">
            <v>2.6487968557743744</v>
          </cell>
        </row>
        <row r="652">
          <cell r="A652" t="str">
            <v>TFHGV-HYBDSL</v>
          </cell>
          <cell r="B652" t="str">
            <v>VAR_ncap</v>
          </cell>
          <cell r="C652" t="str">
            <v>-</v>
          </cell>
          <cell r="E652">
            <v>1.6099134238468701E-2</v>
          </cell>
          <cell r="F652">
            <v>6.4413619627219504E-3</v>
          </cell>
          <cell r="G652">
            <v>2.31304989615079E-2</v>
          </cell>
          <cell r="H652">
            <v>1.2235345368012801E-2</v>
          </cell>
          <cell r="I652">
            <v>8.1659228840017303E-3</v>
          </cell>
        </row>
        <row r="653">
          <cell r="A653" t="str">
            <v>TFHGV-HYBDSL</v>
          </cell>
          <cell r="B653" t="str">
            <v>VAR_cap</v>
          </cell>
          <cell r="C653" t="str">
            <v>-</v>
          </cell>
          <cell r="E653">
            <v>1.6099134238468701E-2</v>
          </cell>
          <cell r="F653">
            <v>2.2540269098923951E-2</v>
          </cell>
          <cell r="G653">
            <v>3.273048923342152E-2</v>
          </cell>
          <cell r="H653">
            <v>3.5002549138836589E-2</v>
          </cell>
          <cell r="I653">
            <v>1.0313066856852715E-2</v>
          </cell>
        </row>
        <row r="654">
          <cell r="A654" t="str">
            <v>D-TKER</v>
          </cell>
          <cell r="B654" t="str">
            <v>VAR_fout</v>
          </cell>
          <cell r="C654" t="str">
            <v>CO2</v>
          </cell>
          <cell r="D654">
            <v>80.763254672403804</v>
          </cell>
          <cell r="E654">
            <v>102.299643522715</v>
          </cell>
          <cell r="F654">
            <v>134.604226798182</v>
          </cell>
          <cell r="G654">
            <v>171.73757326772301</v>
          </cell>
          <cell r="H654">
            <v>146.478322657555</v>
          </cell>
          <cell r="I654">
            <v>4.8366202808116998E-4</v>
          </cell>
        </row>
        <row r="655">
          <cell r="A655" t="str">
            <v>D-TKER</v>
          </cell>
          <cell r="B655" t="str">
            <v>VAR_fout</v>
          </cell>
          <cell r="C655" t="str">
            <v>TKER</v>
          </cell>
          <cell r="D655">
            <v>1.0930817228491501</v>
          </cell>
          <cell r="E655">
            <v>1.3845636984571901</v>
          </cell>
          <cell r="F655">
            <v>1.82178666186924</v>
          </cell>
          <cell r="G655">
            <v>2.3243640096832099</v>
          </cell>
          <cell r="H655">
            <v>1.9824953555925</v>
          </cell>
          <cell r="I655">
            <v>6.5460725310804803E-6</v>
          </cell>
        </row>
        <row r="656">
          <cell r="A656" t="str">
            <v>D-TKER</v>
          </cell>
          <cell r="B656" t="str">
            <v>VAR_fin</v>
          </cell>
          <cell r="C656" t="str">
            <v>KER</v>
          </cell>
          <cell r="D656">
            <v>1.1093853663791744</v>
          </cell>
          <cell r="E656">
            <v>1.4052148835537817</v>
          </cell>
          <cell r="F656">
            <v>1.8489591593156731</v>
          </cell>
          <cell r="G656">
            <v>2.3590325998313513</v>
          </cell>
          <cell r="H656">
            <v>2.0120648716697187</v>
          </cell>
          <cell r="I656">
            <v>6.6437091769391451E-6</v>
          </cell>
        </row>
        <row r="657">
          <cell r="A657" t="str">
            <v>T_B_u-BEVELC-S1</v>
          </cell>
          <cell r="B657" t="str">
            <v>VAR_fout</v>
          </cell>
          <cell r="C657" t="str">
            <v>TPBSu</v>
          </cell>
          <cell r="D657">
            <v>2.0971217804376807E-4</v>
          </cell>
          <cell r="E657">
            <v>1.3285818958583311E-2</v>
          </cell>
          <cell r="F657">
            <v>1.5038335469765841E-2</v>
          </cell>
          <cell r="G657">
            <v>4.1289987548681725E-2</v>
          </cell>
          <cell r="H657">
            <v>5.2544652657611136E-2</v>
          </cell>
          <cell r="I657">
            <v>8.7509608142316939E-2</v>
          </cell>
        </row>
        <row r="658">
          <cell r="A658" t="str">
            <v>T_B_u-BEVELC-S1</v>
          </cell>
          <cell r="B658" t="str">
            <v>VAR_fin</v>
          </cell>
          <cell r="C658" t="str">
            <v>T-ELC-Bus_u_BatSTGout_S1</v>
          </cell>
          <cell r="D658">
            <v>5.5377854320903482E-4</v>
          </cell>
          <cell r="E658">
            <v>3.3876499816757145E-2</v>
          </cell>
          <cell r="F658">
            <v>3.7588705564818824E-2</v>
          </cell>
          <cell r="G658">
            <v>9.2900291055521972E-2</v>
          </cell>
          <cell r="H658">
            <v>0.11030830816877714</v>
          </cell>
          <cell r="I658">
            <v>0.16401954946422131</v>
          </cell>
        </row>
        <row r="659">
          <cell r="A659" t="str">
            <v>T_B_u-BEVELC-S1</v>
          </cell>
          <cell r="B659" t="str">
            <v>VAR_ncap</v>
          </cell>
          <cell r="C659" t="str">
            <v>-</v>
          </cell>
          <cell r="E659">
            <v>2.45968981672062E-4</v>
          </cell>
          <cell r="F659">
            <v>1.18765955686783E-4</v>
          </cell>
          <cell r="G659">
            <v>7.5035449576744398E-4</v>
          </cell>
          <cell r="H659">
            <v>2.5154239406891601E-4</v>
          </cell>
          <cell r="I659">
            <v>1.47921936551822E-3</v>
          </cell>
        </row>
        <row r="660">
          <cell r="A660" t="str">
            <v>T_B_u-BEVELC-S1</v>
          </cell>
          <cell r="B660" t="str">
            <v>VAR_cap</v>
          </cell>
          <cell r="C660" t="str">
            <v>-</v>
          </cell>
          <cell r="D660">
            <v>3.02390998593531E-8</v>
          </cell>
          <cell r="E660">
            <v>2.4588556822299209E-4</v>
          </cell>
          <cell r="F660">
            <v>2.890144167026518E-4</v>
          </cell>
          <cell r="G660">
            <v>8.0144828811472345E-4</v>
          </cell>
          <cell r="H660">
            <v>1.018823761625441E-3</v>
          </cell>
          <cell r="I660">
            <v>1.7367048574185879E-3</v>
          </cell>
        </row>
        <row r="661">
          <cell r="A661" t="str">
            <v>TPSHPH2OEXT</v>
          </cell>
          <cell r="B661" t="str">
            <v>VAR_fout</v>
          </cell>
          <cell r="C661" t="str">
            <v>TPSHP</v>
          </cell>
          <cell r="G661">
            <v>4.67452233997405E-5</v>
          </cell>
          <cell r="H661">
            <v>1.5412288980073299E-7</v>
          </cell>
          <cell r="I661">
            <v>1.5530992192866401E-7</v>
          </cell>
        </row>
        <row r="662">
          <cell r="A662" t="str">
            <v>TPSHPH2OEXT</v>
          </cell>
          <cell r="B662" t="str">
            <v>VAR_fin</v>
          </cell>
          <cell r="C662" t="str">
            <v>TH2O</v>
          </cell>
          <cell r="G662">
            <v>2.6064003350158238E-5</v>
          </cell>
          <cell r="H662">
            <v>8.5935187040408367E-8</v>
          </cell>
          <cell r="I662">
            <v>8.6597047378406347E-8</v>
          </cell>
        </row>
        <row r="663">
          <cell r="A663" t="str">
            <v>TPSHPH2OEXT</v>
          </cell>
          <cell r="B663" t="str">
            <v>VAR_ncap</v>
          </cell>
          <cell r="C663" t="str">
            <v>-</v>
          </cell>
          <cell r="G663">
            <v>8.6004431911159302E-5</v>
          </cell>
          <cell r="H663">
            <v>2.6798058502538002E-7</v>
          </cell>
          <cell r="I663">
            <v>2.32221029356719E-7</v>
          </cell>
        </row>
        <row r="664">
          <cell r="A664" t="str">
            <v>TPSHPH2OEXT</v>
          </cell>
          <cell r="B664" t="str">
            <v>VAR_cap</v>
          </cell>
          <cell r="C664" t="str">
            <v>-</v>
          </cell>
          <cell r="G664">
            <v>8.6004431911159302E-5</v>
          </cell>
          <cell r="H664">
            <v>1.5398091860201104E-7</v>
          </cell>
          <cell r="I664">
            <v>1.5398091859850094E-7</v>
          </cell>
        </row>
        <row r="665">
          <cell r="A665" t="str">
            <v>T_B_u-BEVELC-S2</v>
          </cell>
          <cell r="B665" t="str">
            <v>VAR_fout</v>
          </cell>
          <cell r="C665" t="str">
            <v>TPBSu</v>
          </cell>
          <cell r="D665">
            <v>5.7072216514022025E-4</v>
          </cell>
          <cell r="E665">
            <v>3.4000772229781017E-3</v>
          </cell>
          <cell r="F665">
            <v>5.6399129583430182E-3</v>
          </cell>
          <cell r="G665">
            <v>1.1154385204518715E-2</v>
          </cell>
          <cell r="H665">
            <v>3.4113882590031189E-2</v>
          </cell>
          <cell r="I665">
            <v>4.13981993136604E-2</v>
          </cell>
        </row>
        <row r="666">
          <cell r="A666" t="str">
            <v>T_B_u-BEVELC-S2</v>
          </cell>
          <cell r="B666" t="str">
            <v>VAR_fin</v>
          </cell>
          <cell r="C666" t="str">
            <v>T-ELC-Bus_u_BatSTGout_S2</v>
          </cell>
          <cell r="D666">
            <v>2.0739904900418174E-3</v>
          </cell>
          <cell r="E666">
            <v>1.2016971140566025E-2</v>
          </cell>
          <cell r="F666">
            <v>1.9468706180681906E-2</v>
          </cell>
          <cell r="G666">
            <v>3.5497650738918092E-2</v>
          </cell>
          <cell r="H666">
            <v>9.767744319022402E-2</v>
          </cell>
          <cell r="I666">
            <v>0.10864895717518333</v>
          </cell>
        </row>
        <row r="667">
          <cell r="A667" t="str">
            <v>T_B_u-BEVELC-S2</v>
          </cell>
          <cell r="B667" t="str">
            <v>VAR_ncap</v>
          </cell>
          <cell r="C667" t="str">
            <v>-</v>
          </cell>
          <cell r="E667">
            <v>4.87222766405538E-5</v>
          </cell>
          <cell r="F667">
            <v>4.67031187199291E-5</v>
          </cell>
          <cell r="G667">
            <v>1.4871166614740801E-4</v>
          </cell>
          <cell r="H667">
            <v>3.2083864803530803E-4</v>
          </cell>
          <cell r="I667">
            <v>5.68551011942208E-4</v>
          </cell>
        </row>
        <row r="668">
          <cell r="A668" t="str">
            <v>T_B_u-BEVELC-S2</v>
          </cell>
          <cell r="B668" t="str">
            <v>VAR_cap</v>
          </cell>
          <cell r="C668" t="str">
            <v>-</v>
          </cell>
          <cell r="D668">
            <v>7.9226441631504902E-6</v>
          </cell>
          <cell r="E668">
            <v>5.9224946761252201E-5</v>
          </cell>
          <cell r="F668">
            <v>1.0566142386579255E-4</v>
          </cell>
          <cell r="G668">
            <v>2.0944647663131841E-4</v>
          </cell>
          <cell r="H668">
            <v>6.4874481285419198E-4</v>
          </cell>
          <cell r="I668">
            <v>7.8465262295386942E-4</v>
          </cell>
        </row>
        <row r="669">
          <cell r="A669" t="str">
            <v>TFHGV-ICEDSL</v>
          </cell>
          <cell r="B669" t="str">
            <v>VAR_fout</v>
          </cell>
          <cell r="C669" t="str">
            <v>CO2_T</v>
          </cell>
          <cell r="D669">
            <v>381.80517536913061</v>
          </cell>
          <cell r="E669">
            <v>3.6115828763802278</v>
          </cell>
          <cell r="F669">
            <v>5.9968037981141116</v>
          </cell>
          <cell r="G669">
            <v>5.4605000486041444</v>
          </cell>
          <cell r="H669">
            <v>3.1637429761838991</v>
          </cell>
          <cell r="I669">
            <v>0.91995933768185101</v>
          </cell>
        </row>
        <row r="670">
          <cell r="A670" t="str">
            <v>TFHGV-ICEDSL</v>
          </cell>
          <cell r="B670" t="str">
            <v>VAR_fout</v>
          </cell>
          <cell r="C670" t="str">
            <v>TFHGV</v>
          </cell>
          <cell r="D670">
            <v>0.61830308794596445</v>
          </cell>
          <cell r="E670">
            <v>5.8486709685895231E-3</v>
          </cell>
          <cell r="F670">
            <v>9.7113463760550092E-3</v>
          </cell>
          <cell r="G670">
            <v>8.8428451461320893E-3</v>
          </cell>
          <cell r="H670">
            <v>5.1234299004738531E-3</v>
          </cell>
          <cell r="I670">
            <v>1.4898009141009771E-3</v>
          </cell>
        </row>
        <row r="671">
          <cell r="A671" t="str">
            <v>TFHGV-ICEDSL</v>
          </cell>
          <cell r="B671" t="str">
            <v>VAR_fin</v>
          </cell>
          <cell r="C671" t="str">
            <v>TDSL</v>
          </cell>
          <cell r="D671">
            <v>5.2088018467821309</v>
          </cell>
          <cell r="E671">
            <v>4.9271253429471105E-2</v>
          </cell>
          <cell r="F671">
            <v>8.1811784421747774E-2</v>
          </cell>
          <cell r="G671">
            <v>7.4495225765404335E-2</v>
          </cell>
          <cell r="H671">
            <v>4.3161568570039624E-2</v>
          </cell>
          <cell r="I671">
            <v>1.2550604879697839E-2</v>
          </cell>
        </row>
        <row r="672">
          <cell r="A672" t="str">
            <v>TFHGV-ICEDSL</v>
          </cell>
          <cell r="B672" t="str">
            <v>VAR_ncap</v>
          </cell>
          <cell r="C672" t="str">
            <v>-</v>
          </cell>
          <cell r="E672">
            <v>9.8770621854061305E-6</v>
          </cell>
          <cell r="F672">
            <v>9.9805512615270094E-5</v>
          </cell>
          <cell r="G672">
            <v>8.4667429741771093E-5</v>
          </cell>
          <cell r="H672">
            <v>8.8394335477198302E-5</v>
          </cell>
          <cell r="I672">
            <v>1.7582518138604002E-5</v>
          </cell>
        </row>
        <row r="673">
          <cell r="A673" t="str">
            <v>TFHGV-ICEDSL</v>
          </cell>
          <cell r="B673" t="str">
            <v>VAR_cap</v>
          </cell>
          <cell r="C673" t="str">
            <v>-</v>
          </cell>
          <cell r="D673">
            <v>1.1670692505644736E-2</v>
          </cell>
          <cell r="E673">
            <v>1.0935701570800697E-4</v>
          </cell>
          <cell r="F673">
            <v>1.9930204124467624E-4</v>
          </cell>
          <cell r="G673">
            <v>1.7542695241760692E-4</v>
          </cell>
          <cell r="H673">
            <v>1.1932394903846027E-4</v>
          </cell>
          <cell r="I673">
            <v>3.307474528753808E-5</v>
          </cell>
        </row>
        <row r="674">
          <cell r="A674" t="str">
            <v>D-T-ELC-Bus_u_S1</v>
          </cell>
          <cell r="B674" t="str">
            <v>VAR_fout</v>
          </cell>
          <cell r="C674" t="str">
            <v>T-ELC-Bus_u_BatSTGin_S1</v>
          </cell>
          <cell r="D674">
            <v>2.1023451345833152E-4</v>
          </cell>
          <cell r="E674">
            <v>3.339872787227724E-2</v>
          </cell>
          <cell r="F674">
            <v>3.7066166587992243E-2</v>
          </cell>
          <cell r="G674">
            <v>0.10448899918888331</v>
          </cell>
          <cell r="H674">
            <v>0.12360306862576594</v>
          </cell>
          <cell r="I674">
            <v>0.17322338488735792</v>
          </cell>
        </row>
        <row r="675">
          <cell r="A675" t="str">
            <v>D-T-ELC-Bus_u_S1</v>
          </cell>
          <cell r="B675" t="str">
            <v>VAR_fin</v>
          </cell>
          <cell r="C675" t="str">
            <v>TELC</v>
          </cell>
          <cell r="D675">
            <v>2.1023451345833152E-4</v>
          </cell>
          <cell r="E675">
            <v>3.339872787227724E-2</v>
          </cell>
          <cell r="F675">
            <v>3.7066166587992243E-2</v>
          </cell>
          <cell r="G675">
            <v>0.10448899918888331</v>
          </cell>
          <cell r="H675">
            <v>0.12360306862576594</v>
          </cell>
          <cell r="I675">
            <v>0.17322338488735792</v>
          </cell>
        </row>
        <row r="676">
          <cell r="A676" t="str">
            <v>D-T-ELC-Bus_u_S1</v>
          </cell>
          <cell r="B676" t="str">
            <v>VAR_ncap</v>
          </cell>
          <cell r="C676" t="str">
            <v>-</v>
          </cell>
          <cell r="D676">
            <v>3.26412771868409E-3</v>
          </cell>
          <cell r="E676">
            <v>2.6980916306432001E-3</v>
          </cell>
          <cell r="F676">
            <v>3.3323193721212798E-3</v>
          </cell>
          <cell r="G676">
            <v>4.7207047773382797E-3</v>
          </cell>
          <cell r="H676">
            <v>4.4925833060116402E-3</v>
          </cell>
          <cell r="I676">
            <v>1.4729680350959401E-2</v>
          </cell>
        </row>
        <row r="677">
          <cell r="A677" t="str">
            <v>D-T-ELC-Bus_u_S1</v>
          </cell>
          <cell r="B677" t="str">
            <v>VAR_cap</v>
          </cell>
          <cell r="C677" t="str">
            <v>-</v>
          </cell>
          <cell r="D677">
            <v>3.26412771868409E-3</v>
          </cell>
          <cell r="E677">
            <v>5.9622193493272897E-3</v>
          </cell>
          <cell r="F677">
            <v>9.2945387214485708E-3</v>
          </cell>
          <cell r="G677">
            <v>1.27819826360407E-2</v>
          </cell>
          <cell r="H677">
            <v>1.3424731704417599E-2</v>
          </cell>
          <cell r="I677">
            <v>1.84034920638039E-2</v>
          </cell>
        </row>
        <row r="678">
          <cell r="A678" t="str">
            <v>T-Plg-DSL-mix_S1</v>
          </cell>
          <cell r="B678" t="str">
            <v>VAR_fout</v>
          </cell>
          <cell r="C678" t="str">
            <v>CO2_T</v>
          </cell>
          <cell r="D678">
            <v>6.0163010721739898E-3</v>
          </cell>
          <cell r="E678">
            <v>4.70410017040426</v>
          </cell>
          <cell r="F678">
            <v>3.9279479301515376</v>
          </cell>
          <cell r="G678">
            <v>3.7645659971290337</v>
          </cell>
          <cell r="H678">
            <v>1.9651155627702239</v>
          </cell>
          <cell r="I678">
            <v>0.97533785411893303</v>
          </cell>
        </row>
        <row r="679">
          <cell r="A679" t="str">
            <v>T-Plg-DSL-mix_S1</v>
          </cell>
          <cell r="B679" t="str">
            <v>VAR_fout</v>
          </cell>
          <cell r="C679" t="str">
            <v>T-PEVmix-ELC_DSL_S1</v>
          </cell>
          <cell r="D679">
            <v>5.978592044710784E-5</v>
          </cell>
          <cell r="E679">
            <v>4.6746157678806188E-2</v>
          </cell>
          <cell r="F679">
            <v>3.9033283018126003E-2</v>
          </cell>
          <cell r="G679">
            <v>3.7409704155798904E-2</v>
          </cell>
          <cell r="H679">
            <v>2.0773404236391197E-2</v>
          </cell>
          <cell r="I679">
            <v>1.1349769190494951E-2</v>
          </cell>
        </row>
        <row r="680">
          <cell r="A680" t="str">
            <v>T-Plg-DSL-mix_S1</v>
          </cell>
          <cell r="B680" t="str">
            <v>VAR_fin</v>
          </cell>
          <cell r="C680" t="str">
            <v>TDSL</v>
          </cell>
          <cell r="D680">
            <v>8.2077777246575512E-5</v>
          </cell>
          <cell r="E680">
            <v>6.4175991410699337E-2</v>
          </cell>
          <cell r="F680">
            <v>5.3587284176692236E-2</v>
          </cell>
          <cell r="G680">
            <v>5.1358335567926933E-2</v>
          </cell>
          <cell r="H680">
            <v>2.6809216408870757E-2</v>
          </cell>
          <cell r="I680">
            <v>1.330610987883947E-2</v>
          </cell>
        </row>
        <row r="681">
          <cell r="A681" t="str">
            <v>T_B_u-BEVELC-S3</v>
          </cell>
          <cell r="B681" t="str">
            <v>VAR_fout</v>
          </cell>
          <cell r="C681" t="str">
            <v>TPBSu</v>
          </cell>
          <cell r="D681">
            <v>1.8377003885800859E-3</v>
          </cell>
          <cell r="E681">
            <v>3.7192205808930065E-3</v>
          </cell>
          <cell r="F681">
            <v>4.8597925325674423E-3</v>
          </cell>
          <cell r="G681">
            <v>6.5331191216351408E-3</v>
          </cell>
          <cell r="H681">
            <v>8.1251389489725587E-2</v>
          </cell>
          <cell r="I681">
            <v>0.18926914193064642</v>
          </cell>
        </row>
        <row r="682">
          <cell r="A682" t="str">
            <v>T_B_u-BEVELC-S3</v>
          </cell>
          <cell r="B682" t="str">
            <v>VAR_fin</v>
          </cell>
          <cell r="C682" t="str">
            <v>T-ELC-Bus_u_BatSTGout_S3</v>
          </cell>
          <cell r="D682">
            <v>1.0043702789764375E-2</v>
          </cell>
          <cell r="E682">
            <v>2.0066950717045482E-2</v>
          </cell>
          <cell r="F682">
            <v>2.5712674871101755E-2</v>
          </cell>
          <cell r="G682">
            <v>3.1699955221148567E-2</v>
          </cell>
          <cell r="H682">
            <v>0.34242177915157496</v>
          </cell>
          <cell r="I682">
            <v>0.73072624796800856</v>
          </cell>
        </row>
        <row r="683">
          <cell r="A683" t="str">
            <v>T_B_u-BEVELC-S3</v>
          </cell>
          <cell r="B683" t="str">
            <v>VAR_ncap</v>
          </cell>
          <cell r="C683" t="str">
            <v>-</v>
          </cell>
          <cell r="E683">
            <v>1.82352240552751E-5</v>
          </cell>
          <cell r="F683">
            <v>2.4939469811259801E-5</v>
          </cell>
          <cell r="G683">
            <v>7.3835058855506799E-5</v>
          </cell>
          <cell r="H683">
            <v>1.3045611773289101E-3</v>
          </cell>
          <cell r="I683">
            <v>3.1227844622756301E-3</v>
          </cell>
        </row>
        <row r="684">
          <cell r="A684" t="str">
            <v>T_B_u-BEVELC-S3</v>
          </cell>
          <cell r="B684" t="str">
            <v>VAR_cap</v>
          </cell>
          <cell r="C684" t="str">
            <v>-</v>
          </cell>
          <cell r="D684">
            <v>3.458310636836414E-5</v>
          </cell>
          <cell r="E684">
            <v>6.5326934306272707E-5</v>
          </cell>
          <cell r="F684">
            <v>8.9101310688686E-5</v>
          </cell>
          <cell r="G684">
            <v>1.1953199522357382E-4</v>
          </cell>
          <cell r="H684">
            <v>1.5338478102226644E-3</v>
          </cell>
          <cell r="I684">
            <v>3.5695489540000357E-3</v>
          </cell>
        </row>
        <row r="685">
          <cell r="A685" t="str">
            <v>D-T-ELC-Bus_u_S2</v>
          </cell>
          <cell r="B685" t="str">
            <v>VAR_fout</v>
          </cell>
          <cell r="C685" t="str">
            <v>T-ELC-Bus_u_BatSTGin_S2</v>
          </cell>
          <cell r="D685">
            <v>1.5813102862695932E-3</v>
          </cell>
          <cell r="E685">
            <v>1.1308006897883119E-2</v>
          </cell>
          <cell r="F685">
            <v>1.8681540757858266E-2</v>
          </cell>
          <cell r="G685">
            <v>4.5396424747736336E-2</v>
          </cell>
          <cell r="H685">
            <v>0.10844053673507466</v>
          </cell>
          <cell r="I685">
            <v>0.11722336149966188</v>
          </cell>
        </row>
        <row r="686">
          <cell r="A686" t="str">
            <v>D-T-ELC-Bus_u_S2</v>
          </cell>
          <cell r="B686" t="str">
            <v>VAR_fin</v>
          </cell>
          <cell r="C686" t="str">
            <v>TELC</v>
          </cell>
          <cell r="D686">
            <v>1.5813102862695932E-3</v>
          </cell>
          <cell r="E686">
            <v>1.1308006897883119E-2</v>
          </cell>
          <cell r="F686">
            <v>1.8681540757858266E-2</v>
          </cell>
          <cell r="G686">
            <v>4.5396424747736336E-2</v>
          </cell>
          <cell r="H686">
            <v>0.10844053673507466</v>
          </cell>
          <cell r="I686">
            <v>0.11722336149966188</v>
          </cell>
        </row>
        <row r="687">
          <cell r="A687" t="str">
            <v>D-T-ELC-Bus_u_S2</v>
          </cell>
          <cell r="B687" t="str">
            <v>VAR_ncap</v>
          </cell>
          <cell r="C687" t="str">
            <v>-</v>
          </cell>
          <cell r="D687">
            <v>2.9666863036085498E-3</v>
          </cell>
          <cell r="E687">
            <v>2.3801654599182099E-3</v>
          </cell>
          <cell r="F687">
            <v>2.7992870618683201E-3</v>
          </cell>
          <cell r="G687">
            <v>3.4051071331555201E-3</v>
          </cell>
          <cell r="H687">
            <v>5.9072203291637799E-3</v>
          </cell>
          <cell r="I687">
            <v>8.5707255220521406E-3</v>
          </cell>
        </row>
        <row r="688">
          <cell r="A688" t="str">
            <v>D-T-ELC-Bus_u_S2</v>
          </cell>
          <cell r="B688" t="str">
            <v>VAR_cap</v>
          </cell>
          <cell r="C688" t="str">
            <v>-</v>
          </cell>
          <cell r="D688">
            <v>2.9666863036085498E-3</v>
          </cell>
          <cell r="E688">
            <v>5.3468517635267701E-3</v>
          </cell>
          <cell r="F688">
            <v>8.1461388253950794E-3</v>
          </cell>
          <cell r="G688">
            <v>1.0439913356615E-2</v>
          </cell>
          <cell r="H688">
            <v>1.20280129089489E-2</v>
          </cell>
          <cell r="I688">
            <v>1.2501516756560201E-2</v>
          </cell>
        </row>
        <row r="689">
          <cell r="A689" t="str">
            <v>T-Plg-DSL-mix_S2</v>
          </cell>
          <cell r="B689" t="str">
            <v>VAR_fout</v>
          </cell>
          <cell r="C689" t="str">
            <v>CO2_T</v>
          </cell>
          <cell r="D689">
            <v>5.9390317518611801E-3</v>
          </cell>
          <cell r="E689">
            <v>1.3442568175890761</v>
          </cell>
          <cell r="F689">
            <v>7.1777070831923293</v>
          </cell>
          <cell r="G689">
            <v>10.125178497382565</v>
          </cell>
          <cell r="H689">
            <v>9.8000300212256395</v>
          </cell>
          <cell r="I689">
            <v>4.2235952662432519</v>
          </cell>
        </row>
        <row r="690">
          <cell r="A690" t="str">
            <v>T-Plg-DSL-mix_S2</v>
          </cell>
          <cell r="B690" t="str">
            <v>VAR_fout</v>
          </cell>
          <cell r="C690" t="str">
            <v>T-PEVmix-ELC_DSL_S2</v>
          </cell>
          <cell r="D690">
            <v>4.8251518253223318E-5</v>
          </cell>
          <cell r="E690">
            <v>1.0921381646190473E-2</v>
          </cell>
          <cell r="F690">
            <v>5.8315105695875447E-2</v>
          </cell>
          <cell r="G690">
            <v>8.2261765132084927E-2</v>
          </cell>
          <cell r="H690">
            <v>8.6140543435479777E-2</v>
          </cell>
          <cell r="I690">
            <v>4.1877782655422857E-2</v>
          </cell>
        </row>
        <row r="691">
          <cell r="A691" t="str">
            <v>T-Plg-DSL-mix_S2</v>
          </cell>
          <cell r="B691" t="str">
            <v>VAR_fin</v>
          </cell>
          <cell r="C691" t="str">
            <v>TDSL</v>
          </cell>
          <cell r="D691">
            <v>8.102362553698747E-5</v>
          </cell>
          <cell r="E691">
            <v>1.8339110744735019E-2</v>
          </cell>
          <cell r="F691">
            <v>9.792233401353799E-2</v>
          </cell>
          <cell r="G691">
            <v>0.13813340378420966</v>
          </cell>
          <cell r="H691">
            <v>0.13369754462790784</v>
          </cell>
          <cell r="I691">
            <v>5.7620672117916119E-2</v>
          </cell>
        </row>
        <row r="692">
          <cell r="A692" t="str">
            <v>T_B_u-BEVELC-S4</v>
          </cell>
          <cell r="B692" t="str">
            <v>VAR_fout</v>
          </cell>
          <cell r="C692" t="str">
            <v>TPBSu</v>
          </cell>
          <cell r="D692">
            <v>2.5053534269422957E-4</v>
          </cell>
          <cell r="E692">
            <v>4.7596151588814899E-4</v>
          </cell>
          <cell r="F692">
            <v>1.0161533092644074E-3</v>
          </cell>
          <cell r="G692">
            <v>5.5117284768956931E-4</v>
          </cell>
          <cell r="H692">
            <v>7.4148819179203581E-4</v>
          </cell>
          <cell r="I692">
            <v>3.9007549103592019E-4</v>
          </cell>
        </row>
        <row r="693">
          <cell r="A693" t="str">
            <v>T_B_u-BEVELC-S4</v>
          </cell>
          <cell r="B693" t="str">
            <v>VAR_fin</v>
          </cell>
          <cell r="C693" t="str">
            <v>T-ELC-Bus_u_BatSTGout_S4</v>
          </cell>
          <cell r="D693">
            <v>2.0537854365808945E-3</v>
          </cell>
          <cell r="E693">
            <v>3.8293302452421167E-3</v>
          </cell>
          <cell r="F693">
            <v>7.9355853933119665E-3</v>
          </cell>
          <cell r="G693">
            <v>4.0525885157303015E-3</v>
          </cell>
          <cell r="H693">
            <v>4.7107106595090046E-3</v>
          </cell>
          <cell r="I693">
            <v>2.2961047662978331E-3</v>
          </cell>
        </row>
        <row r="694">
          <cell r="A694" t="str">
            <v>T_B_u-BEVELC-S4</v>
          </cell>
          <cell r="B694" t="str">
            <v>VAR_ncap</v>
          </cell>
          <cell r="C694" t="str">
            <v>-</v>
          </cell>
          <cell r="E694">
            <v>5.0855464030270497E-6</v>
          </cell>
          <cell r="F694">
            <v>7.4661322443298804E-6</v>
          </cell>
          <cell r="G694">
            <v>7.8457220037046802E-6</v>
          </cell>
          <cell r="H694">
            <v>1.23488002305968E-5</v>
          </cell>
          <cell r="I694">
            <v>5.8583231768203604E-6</v>
          </cell>
        </row>
        <row r="695">
          <cell r="A695" t="str">
            <v>T_B_u-BEVELC-S4</v>
          </cell>
          <cell r="B695" t="str">
            <v>VAR_cap</v>
          </cell>
          <cell r="C695" t="str">
            <v>-</v>
          </cell>
          <cell r="D695">
            <v>4.2334739803094299E-7</v>
          </cell>
          <cell r="E695">
            <v>5.5799057711338655E-6</v>
          </cell>
          <cell r="F695">
            <v>1.2959546860834754E-5</v>
          </cell>
          <cell r="G695">
            <v>1.019351380040777E-5</v>
          </cell>
          <cell r="H695">
            <v>1.6024716908966871E-5</v>
          </cell>
          <cell r="I695">
            <v>7.8582221117876532E-6</v>
          </cell>
        </row>
        <row r="696">
          <cell r="A696" t="str">
            <v>D-TBDS1</v>
          </cell>
          <cell r="B696" t="str">
            <v>VAR_fout</v>
          </cell>
          <cell r="C696" t="str">
            <v>TDSL</v>
          </cell>
          <cell r="D696">
            <v>2.9718717418320728</v>
          </cell>
          <cell r="E696">
            <v>2.9710705037605947</v>
          </cell>
          <cell r="F696">
            <v>2.9710243148817863</v>
          </cell>
          <cell r="G696">
            <v>2.7451123177092103</v>
          </cell>
          <cell r="H696">
            <v>2.9107319901816315</v>
          </cell>
          <cell r="I696">
            <v>14.879926148097987</v>
          </cell>
        </row>
        <row r="697">
          <cell r="A697" t="str">
            <v>D-TBDS1</v>
          </cell>
          <cell r="B697" t="str">
            <v>VAR_fout</v>
          </cell>
          <cell r="C697" t="str">
            <v>TKER</v>
          </cell>
          <cell r="G697">
            <v>0.22617313375181</v>
          </cell>
          <cell r="H697">
            <v>0.13825186123304301</v>
          </cell>
          <cell r="I697">
            <v>1.69081329321934</v>
          </cell>
        </row>
        <row r="698">
          <cell r="A698" t="str">
            <v>D-TBDS1</v>
          </cell>
          <cell r="B698" t="str">
            <v>VAR_fin</v>
          </cell>
          <cell r="C698" t="str">
            <v>BDS</v>
          </cell>
          <cell r="D698">
            <v>3.0161981050700293</v>
          </cell>
          <cell r="E698">
            <v>3.015384916291088</v>
          </cell>
          <cell r="F698">
            <v>3.0153380384912274</v>
          </cell>
          <cell r="G698">
            <v>3.0155580620552405</v>
          </cell>
          <cell r="H698">
            <v>3.0944603650212605</v>
          </cell>
          <cell r="I698">
            <v>16.817852009271466</v>
          </cell>
        </row>
        <row r="699">
          <cell r="A699" t="str">
            <v>D-T-ELC-Bus_u_S3</v>
          </cell>
          <cell r="B699" t="str">
            <v>VAR_fout</v>
          </cell>
          <cell r="C699" t="str">
            <v>T-ELC-Bus_u_BatSTGin_S3</v>
          </cell>
          <cell r="D699">
            <v>9.2810735542070665E-3</v>
          </cell>
          <cell r="E699">
            <v>1.8956305143292076E-2</v>
          </cell>
          <cell r="F699">
            <v>2.4461674543638644E-2</v>
          </cell>
          <cell r="G699">
            <v>3.6054180368697036E-2</v>
          </cell>
          <cell r="H699">
            <v>0.34763878600122672</v>
          </cell>
          <cell r="I699">
            <v>0.73453807577800234</v>
          </cell>
        </row>
        <row r="700">
          <cell r="A700" t="str">
            <v>D-T-ELC-Bus_u_S3</v>
          </cell>
          <cell r="B700" t="str">
            <v>VAR_fin</v>
          </cell>
          <cell r="C700" t="str">
            <v>TELC</v>
          </cell>
          <cell r="D700">
            <v>9.2810735542070665E-3</v>
          </cell>
          <cell r="E700">
            <v>1.8956305143292076E-2</v>
          </cell>
          <cell r="F700">
            <v>2.4461674543638644E-2</v>
          </cell>
          <cell r="G700">
            <v>3.6054180368697036E-2</v>
          </cell>
          <cell r="H700">
            <v>0.34763878600122672</v>
          </cell>
          <cell r="I700">
            <v>0.73453807577800234</v>
          </cell>
        </row>
        <row r="701">
          <cell r="A701" t="str">
            <v>D-T-ELC-Bus_u_S3</v>
          </cell>
          <cell r="B701" t="str">
            <v>VAR_ncap</v>
          </cell>
          <cell r="C701" t="str">
            <v>-</v>
          </cell>
          <cell r="D701">
            <v>3.23820502854046E-3</v>
          </cell>
          <cell r="E701">
            <v>2.5638075318821698E-3</v>
          </cell>
          <cell r="F701">
            <v>1.87654667276524E-3</v>
          </cell>
          <cell r="G701">
            <v>2.6002764041662299E-3</v>
          </cell>
          <cell r="H701">
            <v>3.1050740765634299E-2</v>
          </cell>
          <cell r="I701">
            <v>6.7029735280544206E-2</v>
          </cell>
        </row>
        <row r="702">
          <cell r="A702" t="str">
            <v>D-T-ELC-Bus_u_S3</v>
          </cell>
          <cell r="B702" t="str">
            <v>VAR_cap</v>
          </cell>
          <cell r="C702" t="str">
            <v>-</v>
          </cell>
          <cell r="D702">
            <v>3.23820502854046E-3</v>
          </cell>
          <cell r="E702">
            <v>5.8020125604226298E-3</v>
          </cell>
          <cell r="F702">
            <v>7.6785592331878698E-3</v>
          </cell>
          <cell r="G702">
            <v>7.4524421399503301E-3</v>
          </cell>
          <cell r="H702">
            <v>3.6831491451228202E-2</v>
          </cell>
          <cell r="I702">
            <v>7.7665273719924696E-2</v>
          </cell>
        </row>
        <row r="703">
          <cell r="A703" t="str">
            <v>T-Plg-DSL-mix_S3</v>
          </cell>
          <cell r="B703" t="str">
            <v>VAR_fout</v>
          </cell>
          <cell r="C703" t="str">
            <v>CO2_T</v>
          </cell>
          <cell r="D703">
            <v>2.5805016817024299E-2</v>
          </cell>
          <cell r="E703">
            <v>5.2655454279089504</v>
          </cell>
          <cell r="F703">
            <v>81.384805543942093</v>
          </cell>
          <cell r="G703">
            <v>321.15800051192491</v>
          </cell>
          <cell r="H703">
            <v>436.27325767477345</v>
          </cell>
          <cell r="I703">
            <v>222.13354109885995</v>
          </cell>
        </row>
        <row r="704">
          <cell r="A704" t="str">
            <v>T-Plg-DSL-mix_S3</v>
          </cell>
          <cell r="B704" t="str">
            <v>VAR_fout</v>
          </cell>
          <cell r="C704" t="str">
            <v>T-PEVmix-ELC_DSL_S3</v>
          </cell>
          <cell r="D704">
            <v>1.948869938170321E-4</v>
          </cell>
          <cell r="E704">
            <v>3.9766930846376676E-2</v>
          </cell>
          <cell r="F704">
            <v>0.6146417267350418</v>
          </cell>
          <cell r="G704">
            <v>2.4254786464144358</v>
          </cell>
          <cell r="H704">
            <v>3.6263568215554041</v>
          </cell>
          <cell r="I704">
            <v>2.0997958539596633</v>
          </cell>
        </row>
        <row r="705">
          <cell r="A705" t="str">
            <v>T-Plg-DSL-mix_S3</v>
          </cell>
          <cell r="B705" t="str">
            <v>VAR_fin</v>
          </cell>
          <cell r="C705" t="str">
            <v>TDSL</v>
          </cell>
          <cell r="D705">
            <v>3.5204661414767126E-4</v>
          </cell>
          <cell r="E705">
            <v>7.1835544719085209E-2</v>
          </cell>
          <cell r="F705">
            <v>1.1102974835462769</v>
          </cell>
          <cell r="G705">
            <v>4.381418833723389</v>
          </cell>
          <cell r="H705">
            <v>5.9518861892874924</v>
          </cell>
          <cell r="I705">
            <v>3.0304712291795437</v>
          </cell>
        </row>
        <row r="706">
          <cell r="A706" t="str">
            <v>D-T-ELC-Bus_u_S4</v>
          </cell>
          <cell r="B706" t="str">
            <v>VAR_fout</v>
          </cell>
          <cell r="C706" t="str">
            <v>T-ELC-Bus_u_BatSTGin_S4</v>
          </cell>
          <cell r="D706">
            <v>6.4405410622791234E-4</v>
          </cell>
          <cell r="E706">
            <v>2.1166332739877849E-3</v>
          </cell>
          <cell r="F706">
            <v>5.9899768539388521E-3</v>
          </cell>
          <cell r="G706">
            <v>9.1812882226351977E-3</v>
          </cell>
          <cell r="H706">
            <v>1.1615669990380757E-2</v>
          </cell>
          <cell r="I706">
            <v>7.3089440363005107E-3</v>
          </cell>
        </row>
        <row r="707">
          <cell r="A707" t="str">
            <v>D-T-ELC-Bus_u_S4</v>
          </cell>
          <cell r="B707" t="str">
            <v>VAR_fin</v>
          </cell>
          <cell r="C707" t="str">
            <v>TELC</v>
          </cell>
          <cell r="D707">
            <v>6.4405410622791234E-4</v>
          </cell>
          <cell r="E707">
            <v>2.1166332739877849E-3</v>
          </cell>
          <cell r="F707">
            <v>5.9899768539388521E-3</v>
          </cell>
          <cell r="G707">
            <v>9.1812882226351977E-3</v>
          </cell>
          <cell r="H707">
            <v>1.1615669990380757E-2</v>
          </cell>
          <cell r="I707">
            <v>7.3089440363005107E-3</v>
          </cell>
        </row>
        <row r="708">
          <cell r="A708" t="str">
            <v>D-T-ELC-Bus_u_S4</v>
          </cell>
          <cell r="B708" t="str">
            <v>VAR_ncap</v>
          </cell>
          <cell r="C708" t="str">
            <v>-</v>
          </cell>
          <cell r="D708">
            <v>3.1753798900751298E-3</v>
          </cell>
          <cell r="E708">
            <v>2.4723739378794199E-3</v>
          </cell>
          <cell r="F708">
            <v>1.79297955561521E-3</v>
          </cell>
          <cell r="G708">
            <v>2.20436093066249E-3</v>
          </cell>
          <cell r="H708">
            <v>2.8865510063173601E-3</v>
          </cell>
          <cell r="I708">
            <v>1.0916149299325501E-3</v>
          </cell>
        </row>
        <row r="709">
          <cell r="A709" t="str">
            <v>D-T-ELC-Bus_u_S4</v>
          </cell>
          <cell r="B709" t="str">
            <v>VAR_cap</v>
          </cell>
          <cell r="C709" t="str">
            <v>-</v>
          </cell>
          <cell r="D709">
            <v>3.1753798900751298E-3</v>
          </cell>
          <cell r="E709">
            <v>5.6477538279545497E-3</v>
          </cell>
          <cell r="F709">
            <v>7.4407333835697599E-3</v>
          </cell>
          <cell r="G709">
            <v>4.7547033812712801E-3</v>
          </cell>
          <cell r="H709">
            <v>4.5626925624463101E-3</v>
          </cell>
          <cell r="I709">
            <v>1.59817182970927E-3</v>
          </cell>
        </row>
        <row r="710">
          <cell r="A710" t="str">
            <v>T_C-FC-H2O-S1</v>
          </cell>
          <cell r="B710" t="str">
            <v>VAR_fout</v>
          </cell>
          <cell r="C710" t="str">
            <v>TPCAR</v>
          </cell>
          <cell r="E710">
            <v>1.3402659268577665E-3</v>
          </cell>
          <cell r="F710">
            <v>3.1352457842209239E-3</v>
          </cell>
          <cell r="G710">
            <v>4.8674529821848131E-3</v>
          </cell>
          <cell r="H710">
            <v>1.1536670302838489E-2</v>
          </cell>
          <cell r="I710">
            <v>8.4629981812500595E-3</v>
          </cell>
        </row>
        <row r="711">
          <cell r="A711" t="str">
            <v>T_C-FC-H2O-S1</v>
          </cell>
          <cell r="B711" t="str">
            <v>VAR_fin</v>
          </cell>
          <cell r="C711" t="str">
            <v>TH2O</v>
          </cell>
          <cell r="E711">
            <v>1.2222350926552707E-3</v>
          </cell>
          <cell r="F711">
            <v>2.8591396265354495E-3</v>
          </cell>
          <cell r="G711">
            <v>4.4387995900362692E-3</v>
          </cell>
          <cell r="H711">
            <v>9.639992526856005E-3</v>
          </cell>
          <cell r="I711">
            <v>6.5479922211781113E-3</v>
          </cell>
        </row>
        <row r="712">
          <cell r="A712" t="str">
            <v>T_C-FC-H2O-S1</v>
          </cell>
          <cell r="B712" t="str">
            <v>VAR_ncap</v>
          </cell>
          <cell r="C712" t="str">
            <v>-</v>
          </cell>
          <cell r="E712">
            <v>1.44447150398756E-4</v>
          </cell>
          <cell r="F712">
            <v>2.79788199146371E-4</v>
          </cell>
          <cell r="G712">
            <v>3.1747268833192701E-4</v>
          </cell>
          <cell r="H712">
            <v>9.8586742293740892E-4</v>
          </cell>
          <cell r="I712">
            <v>6.5342176646333199E-4</v>
          </cell>
        </row>
        <row r="713">
          <cell r="A713" t="str">
            <v>T_C-FC-H2O-S1</v>
          </cell>
          <cell r="B713" t="str">
            <v>VAR_cap</v>
          </cell>
          <cell r="C713" t="str">
            <v>-</v>
          </cell>
          <cell r="E713">
            <v>1.42524103685825E-4</v>
          </cell>
          <cell r="F713">
            <v>4.1024535845779838E-4</v>
          </cell>
          <cell r="G713">
            <v>6.511602517972441E-4</v>
          </cell>
          <cell r="H713">
            <v>1.6402055158174964E-3</v>
          </cell>
          <cell r="I713">
            <v>1.2169214963020597E-3</v>
          </cell>
        </row>
        <row r="714">
          <cell r="A714" t="str">
            <v>T_B_c-ICEDSL-S1</v>
          </cell>
          <cell r="B714" t="str">
            <v>VAR_fout</v>
          </cell>
          <cell r="C714" t="str">
            <v>CO2_T</v>
          </cell>
          <cell r="D714">
            <v>8.1213573573606794</v>
          </cell>
          <cell r="E714">
            <v>7.8095064699723196</v>
          </cell>
          <cell r="F714">
            <v>17.446897835765547</v>
          </cell>
          <cell r="G714">
            <v>25.344586695870365</v>
          </cell>
          <cell r="H714">
            <v>9.9941909361523802</v>
          </cell>
          <cell r="I714">
            <v>0.52245886397312602</v>
          </cell>
        </row>
        <row r="715">
          <cell r="A715" t="str">
            <v>T_B_c-ICEDSL-S1</v>
          </cell>
          <cell r="B715" t="str">
            <v>VAR_fout</v>
          </cell>
          <cell r="C715" t="str">
            <v>TPBSc</v>
          </cell>
          <cell r="D715">
            <v>1.3729765928788976E-2</v>
          </cell>
          <cell r="E715">
            <v>1.3315194206788606E-2</v>
          </cell>
          <cell r="F715">
            <v>3.0938840931633856E-2</v>
          </cell>
          <cell r="G715">
            <v>4.7693576802586013E-2</v>
          </cell>
          <cell r="H715">
            <v>2.1258945961691464E-2</v>
          </cell>
          <cell r="I715">
            <v>1.1728410919516344E-3</v>
          </cell>
        </row>
        <row r="716">
          <cell r="A716" t="str">
            <v>T_B_c-ICEDSL-S1</v>
          </cell>
          <cell r="B716" t="str">
            <v>VAR_fin</v>
          </cell>
          <cell r="C716" t="str">
            <v>TDSL</v>
          </cell>
          <cell r="D716">
            <v>0.11079614402947716</v>
          </cell>
          <cell r="E716">
            <v>0.10654169808966328</v>
          </cell>
          <cell r="F716">
            <v>0.23802043432149475</v>
          </cell>
          <cell r="G716">
            <v>0.34576516638295129</v>
          </cell>
          <cell r="H716">
            <v>0.13634639749184724</v>
          </cell>
          <cell r="I716">
            <v>7.1276789082281829E-3</v>
          </cell>
        </row>
        <row r="717">
          <cell r="A717" t="str">
            <v>T_B_c-ICEDSL-S1</v>
          </cell>
          <cell r="B717" t="str">
            <v>VAR_ncap</v>
          </cell>
          <cell r="C717" t="str">
            <v>-</v>
          </cell>
          <cell r="E717">
            <v>5.1155610799025901E-5</v>
          </cell>
          <cell r="F717">
            <v>3.4423335348564499E-4</v>
          </cell>
          <cell r="G717">
            <v>4.7713549989182E-4</v>
          </cell>
          <cell r="H717">
            <v>1.58585238254043E-4</v>
          </cell>
          <cell r="I717">
            <v>8.59776652922979E-6</v>
          </cell>
        </row>
        <row r="718">
          <cell r="A718" t="str">
            <v>T_B_c-ICEDSL-S1</v>
          </cell>
          <cell r="B718" t="str">
            <v>VAR_cap</v>
          </cell>
          <cell r="C718" t="str">
            <v>-</v>
          </cell>
          <cell r="D718">
            <v>3.057414571190941E-4</v>
          </cell>
          <cell r="E718">
            <v>3.5071057375925734E-4</v>
          </cell>
          <cell r="F718">
            <v>6.9471427179533941E-4</v>
          </cell>
          <cell r="G718">
            <v>1.0564849811493028E-3</v>
          </cell>
          <cell r="H718">
            <v>4.7129774637889133E-4</v>
          </cell>
          <cell r="I718">
            <v>2.8238599322340992E-5</v>
          </cell>
        </row>
        <row r="719">
          <cell r="A719" t="str">
            <v>T-Plg-DSL-mix_S4</v>
          </cell>
          <cell r="B719" t="str">
            <v>VAR_fout</v>
          </cell>
          <cell r="C719" t="str">
            <v>CO2_T</v>
          </cell>
          <cell r="D719">
            <v>0.42947822046495998</v>
          </cell>
          <cell r="E719">
            <v>31.9868674256007</v>
          </cell>
          <cell r="F719">
            <v>34.823513302503997</v>
          </cell>
          <cell r="G719">
            <v>31.21812064348503</v>
          </cell>
          <cell r="H719">
            <v>10.579712858976425</v>
          </cell>
          <cell r="I719">
            <v>4.6484363254739831</v>
          </cell>
        </row>
        <row r="720">
          <cell r="A720" t="str">
            <v>T-Plg-DSL-mix_S4</v>
          </cell>
          <cell r="B720" t="str">
            <v>VAR_fout</v>
          </cell>
          <cell r="C720" t="str">
            <v>T-PEVmix-ELC_DSL_S4</v>
          </cell>
          <cell r="D720">
            <v>3.0877812599589905E-3</v>
          </cell>
          <cell r="E720">
            <v>0.22997312807768078</v>
          </cell>
          <cell r="F720">
            <v>0.2503675079611577</v>
          </cell>
          <cell r="G720">
            <v>0.22444613789666357</v>
          </cell>
          <cell r="H720">
            <v>8.1876721796065768E-2</v>
          </cell>
          <cell r="I720">
            <v>4.0331046580439983E-2</v>
          </cell>
        </row>
        <row r="721">
          <cell r="A721" t="str">
            <v>T-Plg-DSL-mix_S4</v>
          </cell>
          <cell r="B721" t="str">
            <v>VAR_fin</v>
          </cell>
          <cell r="C721" t="str">
            <v>TDSL</v>
          </cell>
          <cell r="D721">
            <v>5.8591844538193718E-3</v>
          </cell>
          <cell r="E721">
            <v>0.43638291167258902</v>
          </cell>
          <cell r="F721">
            <v>0.47508203686908718</v>
          </cell>
          <cell r="G721">
            <v>0.42589523388110601</v>
          </cell>
          <cell r="H721">
            <v>0.14433441826707261</v>
          </cell>
          <cell r="I721">
            <v>6.3416593799099322E-2</v>
          </cell>
        </row>
        <row r="722">
          <cell r="A722" t="str">
            <v>T_C-FC-H2O-S2</v>
          </cell>
          <cell r="B722" t="str">
            <v>VAR_fout</v>
          </cell>
          <cell r="C722" t="str">
            <v>TPCAR</v>
          </cell>
          <cell r="D722">
            <v>1.7357043890450804E-4</v>
          </cell>
          <cell r="E722">
            <v>1.7507748047121401E-3</v>
          </cell>
          <cell r="F722">
            <v>4.1755569765038036E-3</v>
          </cell>
          <cell r="G722">
            <v>6.2998889888884416E-3</v>
          </cell>
          <cell r="H722">
            <v>1.2193555055486692E-2</v>
          </cell>
          <cell r="I722">
            <v>9.1568526396318978E-3</v>
          </cell>
        </row>
        <row r="723">
          <cell r="A723" t="str">
            <v>T_C-FC-H2O-S2</v>
          </cell>
          <cell r="B723" t="str">
            <v>VAR_fin</v>
          </cell>
          <cell r="C723" t="str">
            <v>TH2O</v>
          </cell>
          <cell r="D723">
            <v>1.9469587641290993E-4</v>
          </cell>
          <cell r="E723">
            <v>1.9638634156626446E-3</v>
          </cell>
          <cell r="F723">
            <v>4.6837683316553096E-3</v>
          </cell>
          <cell r="G723">
            <v>7.066654988816889E-3</v>
          </cell>
          <cell r="H723">
            <v>1.2536815912277689E-2</v>
          </cell>
          <cell r="I723">
            <v>8.6238726775735158E-3</v>
          </cell>
        </row>
        <row r="724">
          <cell r="A724" t="str">
            <v>T_C-FC-H2O-S2</v>
          </cell>
          <cell r="B724" t="str">
            <v>VAR_ncap</v>
          </cell>
          <cell r="C724" t="str">
            <v>-</v>
          </cell>
          <cell r="E724">
            <v>1.19332305538855E-4</v>
          </cell>
          <cell r="F724">
            <v>2.2571010453835999E-4</v>
          </cell>
          <cell r="G724">
            <v>2.39016738181363E-4</v>
          </cell>
          <cell r="H724">
            <v>5.9693850991834798E-4</v>
          </cell>
          <cell r="I724">
            <v>4.9965511499733902E-4</v>
          </cell>
        </row>
        <row r="725">
          <cell r="A725" t="str">
            <v>T_C-FC-H2O-S2</v>
          </cell>
          <cell r="B725" t="str">
            <v>VAR_cap</v>
          </cell>
          <cell r="C725" t="str">
            <v>-</v>
          </cell>
          <cell r="D725">
            <v>6.2996337600421105E-6</v>
          </cell>
          <cell r="E725">
            <v>1.2398847494130661E-4</v>
          </cell>
          <cell r="F725">
            <v>3.398501502279387E-4</v>
          </cell>
          <cell r="G725">
            <v>5.1659124128253795E-4</v>
          </cell>
          <cell r="H725">
            <v>1.1025240271330631E-3</v>
          </cell>
          <cell r="I725">
            <v>8.510347862696481E-4</v>
          </cell>
        </row>
        <row r="726">
          <cell r="A726" t="str">
            <v>T_B_c-ICEDSL-S2</v>
          </cell>
          <cell r="B726" t="str">
            <v>VAR_fout</v>
          </cell>
          <cell r="C726" t="str">
            <v>CO2_T</v>
          </cell>
          <cell r="D726">
            <v>37.677716510757001</v>
          </cell>
          <cell r="E726">
            <v>27.219640977549137</v>
          </cell>
          <cell r="F726">
            <v>32.641342492084092</v>
          </cell>
          <cell r="G726">
            <v>37.064015739262487</v>
          </cell>
          <cell r="H726">
            <v>13.280045541394671</v>
          </cell>
          <cell r="I726">
            <v>0.63690695776228301</v>
          </cell>
        </row>
        <row r="727">
          <cell r="A727" t="str">
            <v>T_B_c-ICEDSL-S2</v>
          </cell>
          <cell r="B727" t="str">
            <v>VAR_fout</v>
          </cell>
          <cell r="C727" t="str">
            <v>TPBSc</v>
          </cell>
          <cell r="D727">
            <v>4.4959255248348401E-2</v>
          </cell>
          <cell r="E727">
            <v>3.2650153665335677E-2</v>
          </cell>
          <cell r="F727">
            <v>3.966032292853134E-2</v>
          </cell>
          <cell r="G727">
            <v>4.7535689975256264E-2</v>
          </cell>
          <cell r="H727">
            <v>1.9485578906741088E-2</v>
          </cell>
          <cell r="I727">
            <v>9.8881001922808409E-4</v>
          </cell>
        </row>
        <row r="728">
          <cell r="A728" t="str">
            <v>T_B_c-ICEDSL-S2</v>
          </cell>
          <cell r="B728" t="str">
            <v>VAR_fin</v>
          </cell>
          <cell r="C728" t="str">
            <v>TDSL</v>
          </cell>
          <cell r="D728">
            <v>0.51402068909627485</v>
          </cell>
          <cell r="E728">
            <v>0.37134571592836457</v>
          </cell>
          <cell r="F728">
            <v>0.44531163017850028</v>
          </cell>
          <cell r="G728">
            <v>0.50564823655201208</v>
          </cell>
          <cell r="H728">
            <v>0.18117388187441594</v>
          </cell>
          <cell r="I728">
            <v>8.6890444442330253E-3</v>
          </cell>
        </row>
        <row r="729">
          <cell r="A729" t="str">
            <v>T_B_c-ICEDSL-S2</v>
          </cell>
          <cell r="B729" t="str">
            <v>VAR_ncap</v>
          </cell>
          <cell r="C729" t="str">
            <v>-</v>
          </cell>
          <cell r="E729">
            <v>2.38814582533279E-5</v>
          </cell>
          <cell r="F729">
            <v>1.4692261157449801E-4</v>
          </cell>
          <cell r="G729">
            <v>3.78416511871617E-4</v>
          </cell>
          <cell r="H729">
            <v>2.1312162079299501E-5</v>
          </cell>
          <cell r="I729">
            <v>5.0978013895485703E-6</v>
          </cell>
        </row>
        <row r="730">
          <cell r="A730" t="str">
            <v>T_B_c-ICEDSL-S2</v>
          </cell>
          <cell r="B730" t="str">
            <v>VAR_cap</v>
          </cell>
          <cell r="C730" t="str">
            <v>-</v>
          </cell>
          <cell r="D730">
            <v>9.8772326674184262E-4</v>
          </cell>
          <cell r="E730">
            <v>7.2779790745207992E-4</v>
          </cell>
          <cell r="F730">
            <v>8.7462870889735479E-4</v>
          </cell>
          <cell r="G730">
            <v>1.0324994453397001E-3</v>
          </cell>
          <cell r="H730">
            <v>4.240570365867031E-4</v>
          </cell>
          <cell r="I730">
            <v>2.1406394746792699E-5</v>
          </cell>
        </row>
        <row r="731">
          <cell r="A731" t="str">
            <v>T_TW-FCLH2O-S1</v>
          </cell>
          <cell r="B731" t="str">
            <v>VAR_fout</v>
          </cell>
          <cell r="C731" t="str">
            <v>TPTWL</v>
          </cell>
          <cell r="G731">
            <v>3.6015986584250117E-3</v>
          </cell>
          <cell r="H731">
            <v>1.4916859624676511E-2</v>
          </cell>
          <cell r="I731">
            <v>1.2463312204813629E-2</v>
          </cell>
        </row>
        <row r="732">
          <cell r="A732" t="str">
            <v>T_TW-FCLH2O-S1</v>
          </cell>
          <cell r="B732" t="str">
            <v>VAR_fin</v>
          </cell>
          <cell r="C732" t="str">
            <v>TH2O</v>
          </cell>
          <cell r="G732">
            <v>7.7635419025312547E-4</v>
          </cell>
          <cell r="H732">
            <v>3.1423559963470963E-3</v>
          </cell>
          <cell r="I732">
            <v>2.5588765869350421E-3</v>
          </cell>
        </row>
        <row r="733">
          <cell r="A733" t="str">
            <v>T_TW-FCLH2O-S1</v>
          </cell>
          <cell r="B733" t="str">
            <v>VAR_ncap</v>
          </cell>
          <cell r="C733" t="str">
            <v>-</v>
          </cell>
          <cell r="G733">
            <v>1.3993711897867501E-3</v>
          </cell>
          <cell r="H733">
            <v>2.8802113310338702E-3</v>
          </cell>
          <cell r="I733">
            <v>3.0803970701330399E-3</v>
          </cell>
        </row>
        <row r="734">
          <cell r="A734" t="str">
            <v>T_TW-FCLH2O-S1</v>
          </cell>
          <cell r="B734" t="str">
            <v>VAR_cap</v>
          </cell>
          <cell r="C734" t="str">
            <v>-</v>
          </cell>
          <cell r="G734">
            <v>1.3993711897867501E-3</v>
          </cell>
          <cell r="H734">
            <v>5.7905917914469369E-3</v>
          </cell>
          <cell r="I734">
            <v>4.9901919448311358E-3</v>
          </cell>
        </row>
        <row r="735">
          <cell r="A735" t="str">
            <v>D-T-ELC-TW_Bat_S1</v>
          </cell>
          <cell r="B735" t="str">
            <v>VAR_fout</v>
          </cell>
          <cell r="C735" t="str">
            <v>T-ELC-TWSTGin_S1</v>
          </cell>
          <cell r="D735">
            <v>7.8812012155275134E-3</v>
          </cell>
          <cell r="E735">
            <v>3.5107821685081003E-2</v>
          </cell>
          <cell r="F735">
            <v>3.6348765069775489E-2</v>
          </cell>
          <cell r="G735">
            <v>9.6413745476232188E-2</v>
          </cell>
          <cell r="H735">
            <v>0.10211425781196323</v>
          </cell>
          <cell r="I735">
            <v>0.14579358329589778</v>
          </cell>
        </row>
        <row r="736">
          <cell r="A736" t="str">
            <v>D-T-ELC-TW_Bat_S1</v>
          </cell>
          <cell r="B736" t="str">
            <v>VAR_fin</v>
          </cell>
          <cell r="C736" t="str">
            <v>TELC</v>
          </cell>
          <cell r="D736">
            <v>7.8812012155275134E-3</v>
          </cell>
          <cell r="E736">
            <v>3.5107821685081003E-2</v>
          </cell>
          <cell r="F736">
            <v>3.6348765069775489E-2</v>
          </cell>
          <cell r="G736">
            <v>9.6413745476232188E-2</v>
          </cell>
          <cell r="H736">
            <v>0.10211425781196323</v>
          </cell>
          <cell r="I736">
            <v>0.14579358329589778</v>
          </cell>
        </row>
        <row r="737">
          <cell r="A737" t="str">
            <v>D-T-ELC-TW_Bat_S1</v>
          </cell>
          <cell r="B737" t="str">
            <v>VAR_ncap</v>
          </cell>
          <cell r="C737" t="str">
            <v>-</v>
          </cell>
          <cell r="D737">
            <v>4.9901438904767798E-3</v>
          </cell>
          <cell r="E737">
            <v>4.3182671441222298E-5</v>
          </cell>
          <cell r="F737">
            <v>1.17627736709634E-4</v>
          </cell>
          <cell r="G737">
            <v>6.4015167424249196E-3</v>
          </cell>
          <cell r="H737">
            <v>2.3326678369705099E-3</v>
          </cell>
          <cell r="I737">
            <v>1.29767471780406E-2</v>
          </cell>
        </row>
        <row r="738">
          <cell r="A738" t="str">
            <v>D-T-ELC-TW_Bat_S1</v>
          </cell>
          <cell r="B738" t="str">
            <v>VAR_cap</v>
          </cell>
          <cell r="C738" t="str">
            <v>-</v>
          </cell>
          <cell r="D738">
            <v>4.9901438904767798E-3</v>
          </cell>
          <cell r="E738">
            <v>5.0333265619180003E-3</v>
          </cell>
          <cell r="F738">
            <v>5.1509542986276297E-3</v>
          </cell>
          <cell r="G738">
            <v>1.0207877740295501E-2</v>
          </cell>
          <cell r="H738">
            <v>1.08579372627324E-2</v>
          </cell>
          <cell r="I738">
            <v>1.5443702736559701E-2</v>
          </cell>
        </row>
        <row r="739">
          <cell r="A739" t="str">
            <v>T_C-FC-H2O-S3</v>
          </cell>
          <cell r="B739" t="str">
            <v>VAR_fout</v>
          </cell>
          <cell r="C739" t="str">
            <v>TPCAR</v>
          </cell>
          <cell r="D739">
            <v>8.1900651415134059E-4</v>
          </cell>
          <cell r="E739">
            <v>3.1759731962616709E-3</v>
          </cell>
          <cell r="F739">
            <v>5.0044225584311691E-3</v>
          </cell>
          <cell r="G739">
            <v>6.5869863626252115E-3</v>
          </cell>
          <cell r="H739">
            <v>1.1227866125709779E-2</v>
          </cell>
          <cell r="I739">
            <v>9.7913463931811363E-3</v>
          </cell>
        </row>
        <row r="740">
          <cell r="A740" t="str">
            <v>T_C-FC-H2O-S3</v>
          </cell>
          <cell r="B740" t="str">
            <v>VAR_fin</v>
          </cell>
          <cell r="C740" t="str">
            <v>TH2O</v>
          </cell>
          <cell r="D740">
            <v>9.8674880578792333E-4</v>
          </cell>
          <cell r="E740">
            <v>3.8264503449926936E-3</v>
          </cell>
          <cell r="F740">
            <v>6.0293879204453022E-3</v>
          </cell>
          <cell r="G740">
            <v>7.9360796462001233E-3</v>
          </cell>
          <cell r="H740">
            <v>1.2370868724082641E-2</v>
          </cell>
          <cell r="I740">
            <v>9.7915521763457577E-3</v>
          </cell>
        </row>
        <row r="741">
          <cell r="A741" t="str">
            <v>T_C-FC-H2O-S3</v>
          </cell>
          <cell r="B741" t="str">
            <v>VAR_ncap</v>
          </cell>
          <cell r="C741" t="str">
            <v>-</v>
          </cell>
          <cell r="E741">
            <v>1.05131116678082E-4</v>
          </cell>
          <cell r="F741">
            <v>1.70173243291073E-4</v>
          </cell>
          <cell r="G741">
            <v>1.8095490116587301E-4</v>
          </cell>
          <cell r="H741">
            <v>4.8129641427993998E-4</v>
          </cell>
          <cell r="I741">
            <v>5.0924203975458095E-4</v>
          </cell>
        </row>
        <row r="742">
          <cell r="A742" t="str">
            <v>T_C-FC-H2O-S3</v>
          </cell>
          <cell r="B742" t="str">
            <v>VAR_cap</v>
          </cell>
          <cell r="C742" t="str">
            <v>-</v>
          </cell>
          <cell r="D742">
            <v>5.3619641840839323E-5</v>
          </cell>
          <cell r="E742">
            <v>2.1154257515945213E-4</v>
          </cell>
          <cell r="F742">
            <v>3.6820892129528563E-4</v>
          </cell>
          <cell r="G742">
            <v>4.8333089191485937E-4</v>
          </cell>
          <cell r="H742">
            <v>8.7798783380659657E-4</v>
          </cell>
          <cell r="I742">
            <v>7.7537578767261335E-4</v>
          </cell>
        </row>
        <row r="743">
          <cell r="A743" t="str">
            <v>T_B_c-ICEDSL-S3</v>
          </cell>
          <cell r="B743" t="str">
            <v>VAR_fout</v>
          </cell>
          <cell r="C743" t="str">
            <v>CO2_T</v>
          </cell>
          <cell r="D743">
            <v>11.733992652677301</v>
          </cell>
          <cell r="E743">
            <v>8.4239095211230026</v>
          </cell>
          <cell r="F743">
            <v>9.6969322495429751</v>
          </cell>
          <cell r="G743">
            <v>9.1447343180948053</v>
          </cell>
          <cell r="H743">
            <v>3.1741693136323401</v>
          </cell>
          <cell r="I743">
            <v>0.31146843510222499</v>
          </cell>
        </row>
        <row r="744">
          <cell r="A744" t="str">
            <v>T_B_c-ICEDSL-S3</v>
          </cell>
          <cell r="B744" t="str">
            <v>VAR_fout</v>
          </cell>
          <cell r="C744" t="str">
            <v>TPBSc</v>
          </cell>
          <cell r="D744">
            <v>9.27666215034487E-3</v>
          </cell>
          <cell r="E744">
            <v>6.6997962022904639E-3</v>
          </cell>
          <cell r="F744">
            <v>7.7857632723794907E-3</v>
          </cell>
          <cell r="G744">
            <v>7.9029674923694181E-3</v>
          </cell>
          <cell r="H744">
            <v>3.1252176758711134E-3</v>
          </cell>
          <cell r="I744">
            <v>3.3224660492900957E-4</v>
          </cell>
        </row>
        <row r="745">
          <cell r="A745" t="str">
            <v>T_B_c-ICEDSL-S3</v>
          </cell>
          <cell r="B745" t="str">
            <v>VAR_fin</v>
          </cell>
          <cell r="C745" t="str">
            <v>TDSL</v>
          </cell>
          <cell r="D745">
            <v>0.16008175515248704</v>
          </cell>
          <cell r="E745">
            <v>0.1149237315296455</v>
          </cell>
          <cell r="F745">
            <v>0.13229102659676639</v>
          </cell>
          <cell r="G745">
            <v>0.12475763053335352</v>
          </cell>
          <cell r="H745">
            <v>4.3303810554329393E-2</v>
          </cell>
          <cell r="I745">
            <v>4.2492283097165752E-3</v>
          </cell>
        </row>
        <row r="746">
          <cell r="A746" t="str">
            <v>T_B_c-ICEDSL-S3</v>
          </cell>
          <cell r="B746" t="str">
            <v>VAR_ncap</v>
          </cell>
          <cell r="C746" t="str">
            <v>-</v>
          </cell>
          <cell r="E746">
            <v>7.4147940328384399E-6</v>
          </cell>
          <cell r="F746">
            <v>2.1801346038315501E-5</v>
          </cell>
          <cell r="G746">
            <v>8.1330299703446301E-5</v>
          </cell>
          <cell r="H746">
            <v>9.6581472449458196E-6</v>
          </cell>
          <cell r="I746">
            <v>2.65994664717309E-6</v>
          </cell>
        </row>
        <row r="747">
          <cell r="A747" t="str">
            <v>T_B_c-ICEDSL-S3</v>
          </cell>
          <cell r="B747" t="str">
            <v>VAR_cap</v>
          </cell>
          <cell r="C747" t="str">
            <v>-</v>
          </cell>
          <cell r="D747">
            <v>2.1100538579823432E-4</v>
          </cell>
          <cell r="E747">
            <v>1.4995252820386142E-4</v>
          </cell>
          <cell r="F747">
            <v>1.7201388991969698E-4</v>
          </cell>
          <cell r="G747">
            <v>1.6689545041623111E-4</v>
          </cell>
          <cell r="H747">
            <v>6.7250237040044502E-5</v>
          </cell>
          <cell r="I747">
            <v>5.9329343526985943E-6</v>
          </cell>
        </row>
        <row r="748">
          <cell r="A748" t="str">
            <v>T_TW-FCLH2O-S2</v>
          </cell>
          <cell r="B748" t="str">
            <v>VAR_fout</v>
          </cell>
          <cell r="C748" t="str">
            <v>TPTWL</v>
          </cell>
          <cell r="G748">
            <v>1.9284057652227992E-3</v>
          </cell>
          <cell r="H748">
            <v>6.9199469837827573E-3</v>
          </cell>
          <cell r="I748">
            <v>5.4423100380434795E-3</v>
          </cell>
        </row>
        <row r="749">
          <cell r="A749" t="str">
            <v>T_TW-FCLH2O-S2</v>
          </cell>
          <cell r="B749" t="str">
            <v>VAR_fin</v>
          </cell>
          <cell r="C749" t="str">
            <v>TH2O</v>
          </cell>
          <cell r="G749">
            <v>7.1398983800793707E-4</v>
          </cell>
          <cell r="H749">
            <v>2.5144769460973266E-3</v>
          </cell>
          <cell r="I749">
            <v>1.936312457475269E-3</v>
          </cell>
        </row>
        <row r="750">
          <cell r="A750" t="str">
            <v>T_TW-FCLH2O-S2</v>
          </cell>
          <cell r="B750" t="str">
            <v>VAR_ncap</v>
          </cell>
          <cell r="C750" t="str">
            <v>-</v>
          </cell>
          <cell r="G750">
            <v>7.48627826837058E-4</v>
          </cell>
          <cell r="H750">
            <v>1.1274992144060701E-3</v>
          </cell>
          <cell r="I750">
            <v>9.9835781631107392E-4</v>
          </cell>
        </row>
        <row r="751">
          <cell r="A751" t="str">
            <v>T_TW-FCLH2O-S2</v>
          </cell>
          <cell r="B751" t="str">
            <v>VAR_cap</v>
          </cell>
          <cell r="C751" t="str">
            <v>-</v>
          </cell>
          <cell r="G751">
            <v>7.48627826837058E-4</v>
          </cell>
          <cell r="H751">
            <v>2.6891055932300547E-3</v>
          </cell>
          <cell r="I751">
            <v>2.1351293678857747E-3</v>
          </cell>
        </row>
        <row r="752">
          <cell r="A752" t="str">
            <v>D-T-ELC-TW_Bat_S2</v>
          </cell>
          <cell r="B752" t="str">
            <v>VAR_fout</v>
          </cell>
          <cell r="C752" t="str">
            <v>T-ELC-TWSTGin_S2</v>
          </cell>
          <cell r="D752">
            <v>1.6569276083411382E-3</v>
          </cell>
          <cell r="E752">
            <v>3.2745726690282333E-3</v>
          </cell>
          <cell r="F752">
            <v>4.3870501123386982E-3</v>
          </cell>
          <cell r="G752">
            <v>0.10072201664305015</v>
          </cell>
          <cell r="H752">
            <v>0.12493851988155913</v>
          </cell>
          <cell r="I752">
            <v>8.8236136355973369E-2</v>
          </cell>
        </row>
        <row r="753">
          <cell r="A753" t="str">
            <v>D-T-ELC-TW_Bat_S2</v>
          </cell>
          <cell r="B753" t="str">
            <v>VAR_fin</v>
          </cell>
          <cell r="C753" t="str">
            <v>TELC</v>
          </cell>
          <cell r="D753">
            <v>1.6569276083411382E-3</v>
          </cell>
          <cell r="E753">
            <v>3.2745726690282333E-3</v>
          </cell>
          <cell r="F753">
            <v>4.3870501123386982E-3</v>
          </cell>
          <cell r="G753">
            <v>0.10072201664305015</v>
          </cell>
          <cell r="H753">
            <v>0.12493851988155913</v>
          </cell>
          <cell r="I753">
            <v>8.8236136355973369E-2</v>
          </cell>
        </row>
        <row r="754">
          <cell r="A754" t="str">
            <v>D-T-ELC-TW_Bat_S2</v>
          </cell>
          <cell r="B754" t="str">
            <v>VAR_ncap</v>
          </cell>
          <cell r="C754" t="str">
            <v>-</v>
          </cell>
          <cell r="D754">
            <v>4.0589594240150097E-3</v>
          </cell>
          <cell r="E754">
            <v>2.80907428451125E-5</v>
          </cell>
          <cell r="F754">
            <v>9.6860911164659203E-5</v>
          </cell>
          <cell r="G754">
            <v>6.4842426991803901E-3</v>
          </cell>
          <cell r="H754">
            <v>8.6301982415613296E-5</v>
          </cell>
          <cell r="I754">
            <v>5.9439988197058299E-3</v>
          </cell>
        </row>
        <row r="755">
          <cell r="A755" t="str">
            <v>D-T-ELC-TW_Bat_S2</v>
          </cell>
          <cell r="B755" t="str">
            <v>VAR_cap</v>
          </cell>
          <cell r="C755" t="str">
            <v>-</v>
          </cell>
          <cell r="D755">
            <v>4.0589594240150097E-3</v>
          </cell>
          <cell r="E755">
            <v>4.0870501668601299E-3</v>
          </cell>
          <cell r="F755">
            <v>4.18391107802479E-3</v>
          </cell>
          <cell r="G755">
            <v>1.0668153777205199E-2</v>
          </cell>
          <cell r="H755">
            <v>1.3276851479361499E-2</v>
          </cell>
          <cell r="I755">
            <v>9.3667744798061805E-3</v>
          </cell>
        </row>
        <row r="756">
          <cell r="A756" t="str">
            <v>T_C-FC-H2O-S4</v>
          </cell>
          <cell r="B756" t="str">
            <v>VAR_fout</v>
          </cell>
          <cell r="C756" t="str">
            <v>TPCAR</v>
          </cell>
          <cell r="E756">
            <v>1.8370836383371787E-3</v>
          </cell>
          <cell r="F756">
            <v>4.2781002493100188E-3</v>
          </cell>
          <cell r="G756">
            <v>6.4068309235895187E-3</v>
          </cell>
          <cell r="H756">
            <v>2.072614375702958E-2</v>
          </cell>
          <cell r="I756">
            <v>0.34642205353507399</v>
          </cell>
        </row>
        <row r="757">
          <cell r="A757" t="str">
            <v>T_C-FC-H2O-S4</v>
          </cell>
          <cell r="B757" t="str">
            <v>VAR_fin</v>
          </cell>
          <cell r="C757" t="str">
            <v>TH2O</v>
          </cell>
          <cell r="E757">
            <v>2.1954914190969147E-3</v>
          </cell>
          <cell r="F757">
            <v>5.112740754633297E-3</v>
          </cell>
          <cell r="G757">
            <v>7.6567783974590218E-3</v>
          </cell>
          <cell r="H757">
            <v>2.2546776224166926E-2</v>
          </cell>
          <cell r="I757">
            <v>0.32775826964397092</v>
          </cell>
        </row>
        <row r="758">
          <cell r="A758" t="str">
            <v>T_C-FC-H2O-S4</v>
          </cell>
          <cell r="B758" t="str">
            <v>VAR_ncap</v>
          </cell>
          <cell r="C758" t="str">
            <v>-</v>
          </cell>
          <cell r="E758">
            <v>1.4733956567494601E-4</v>
          </cell>
          <cell r="F758">
            <v>2.4063952989949501E-4</v>
          </cell>
          <cell r="G758">
            <v>2.5329880116502202E-4</v>
          </cell>
          <cell r="H758">
            <v>1.3824899913136401E-3</v>
          </cell>
          <cell r="I758">
            <v>4.3554253825277903E-2</v>
          </cell>
        </row>
        <row r="759">
          <cell r="A759" t="str">
            <v>T_C-FC-H2O-S4</v>
          </cell>
          <cell r="B759" t="str">
            <v>VAR_cap</v>
          </cell>
          <cell r="C759" t="str">
            <v>-</v>
          </cell>
          <cell r="E759">
            <v>1.4537801180092701E-4</v>
          </cell>
          <cell r="F759">
            <v>3.743758589748301E-4</v>
          </cell>
          <cell r="G759">
            <v>5.5868942148273317E-4</v>
          </cell>
          <cell r="H759">
            <v>1.9889193451419823E-3</v>
          </cell>
          <cell r="I759">
            <v>3.8030919635165132E-2</v>
          </cell>
        </row>
        <row r="760">
          <cell r="A760" t="str">
            <v>T_B_c-ICEDSL-S4</v>
          </cell>
          <cell r="B760" t="str">
            <v>VAR_fout</v>
          </cell>
          <cell r="C760" t="str">
            <v>CO2_T</v>
          </cell>
          <cell r="D760">
            <v>3.0571935937518941</v>
          </cell>
          <cell r="E760">
            <v>0.33644590450953316</v>
          </cell>
          <cell r="F760">
            <v>0.59863770286226792</v>
          </cell>
          <cell r="G760">
            <v>0.40334415024363812</v>
          </cell>
          <cell r="H760">
            <v>0.18073502007162029</v>
          </cell>
          <cell r="I760">
            <v>0.10850758115496589</v>
          </cell>
        </row>
        <row r="761">
          <cell r="A761" t="str">
            <v>T_B_c-ICEDSL-S4</v>
          </cell>
          <cell r="B761" t="str">
            <v>VAR_fout</v>
          </cell>
          <cell r="C761" t="str">
            <v>TPBSc</v>
          </cell>
          <cell r="D761">
            <v>1.6118659661703276E-3</v>
          </cell>
          <cell r="E761">
            <v>1.792038000042818E-4</v>
          </cell>
          <cell r="F761">
            <v>3.2296633766481576E-4</v>
          </cell>
          <cell r="G761">
            <v>2.2619104314567084E-4</v>
          </cell>
          <cell r="H761">
            <v>1.2077624067748357E-4</v>
          </cell>
          <cell r="I761">
            <v>7.7651761146817021E-5</v>
          </cell>
        </row>
        <row r="762">
          <cell r="A762" t="str">
            <v>T_B_c-ICEDSL-S4</v>
          </cell>
          <cell r="B762" t="str">
            <v>VAR_fin</v>
          </cell>
          <cell r="C762" t="str">
            <v>TDSL</v>
          </cell>
          <cell r="D762">
            <v>4.1707961715578397E-2</v>
          </cell>
          <cell r="E762">
            <v>4.5899850547003185E-3</v>
          </cell>
          <cell r="F762">
            <v>8.1669536543283374E-3</v>
          </cell>
          <cell r="G762">
            <v>5.5026487072801829E-3</v>
          </cell>
          <cell r="H762">
            <v>2.4656892233508904E-3</v>
          </cell>
          <cell r="I762">
            <v>1.4803217074347323E-3</v>
          </cell>
        </row>
        <row r="763">
          <cell r="A763" t="str">
            <v>T_B_c-ICEDSL-S4</v>
          </cell>
          <cell r="B763" t="str">
            <v>VAR_ncap</v>
          </cell>
          <cell r="C763" t="str">
            <v>-</v>
          </cell>
          <cell r="E763">
            <v>1.8602435076662699E-7</v>
          </cell>
          <cell r="F763">
            <v>5.2776352753458101E-7</v>
          </cell>
          <cell r="G763">
            <v>2.3657482298400601E-7</v>
          </cell>
          <cell r="H763">
            <v>4.82305743923941E-7</v>
          </cell>
          <cell r="I763">
            <v>8.2865590680215199E-8</v>
          </cell>
        </row>
        <row r="764">
          <cell r="A764" t="str">
            <v>T_B_c-ICEDSL-S4</v>
          </cell>
          <cell r="B764" t="str">
            <v>VAR_cap</v>
          </cell>
          <cell r="C764" t="str">
            <v>-</v>
          </cell>
          <cell r="D764">
            <v>3.6870788718486245E-5</v>
          </cell>
          <cell r="E764">
            <v>4.5576456712403002E-7</v>
          </cell>
          <cell r="F764">
            <v>1.444746770386612E-6</v>
          </cell>
          <cell r="G764">
            <v>7.3026728669805525E-7</v>
          </cell>
          <cell r="H764">
            <v>1.0230599545612076E-6</v>
          </cell>
          <cell r="I764">
            <v>1.3999097387836632E-7</v>
          </cell>
        </row>
        <row r="765">
          <cell r="A765" t="str">
            <v>D-T-ELC-HGV</v>
          </cell>
          <cell r="B765" t="str">
            <v>VAR_fout</v>
          </cell>
          <cell r="C765" t="str">
            <v>T-ELC-HGV_BatSTGin</v>
          </cell>
          <cell r="D765">
            <v>9.4753757631151504E-3</v>
          </cell>
          <cell r="E765">
            <v>2.9775434895700628E-2</v>
          </cell>
          <cell r="F765">
            <v>7.9597232434950607E-2</v>
          </cell>
          <cell r="G765">
            <v>0.32792675641704389</v>
          </cell>
          <cell r="H765">
            <v>1.2966906736073425</v>
          </cell>
          <cell r="I765">
            <v>4.3118866184385913</v>
          </cell>
        </row>
        <row r="766">
          <cell r="A766" t="str">
            <v>D-T-ELC-HGV</v>
          </cell>
          <cell r="B766" t="str">
            <v>VAR_fin</v>
          </cell>
          <cell r="C766" t="str">
            <v>TELC</v>
          </cell>
          <cell r="D766">
            <v>9.4753757631151504E-3</v>
          </cell>
          <cell r="E766">
            <v>2.9775434895700628E-2</v>
          </cell>
          <cell r="F766">
            <v>7.9597232434950607E-2</v>
          </cell>
          <cell r="G766">
            <v>0.32792675641704389</v>
          </cell>
          <cell r="H766">
            <v>1.2966906736073425</v>
          </cell>
          <cell r="I766">
            <v>4.3118866184385913</v>
          </cell>
        </row>
        <row r="767">
          <cell r="A767" t="str">
            <v>D-T-ELC-HGV</v>
          </cell>
          <cell r="B767" t="str">
            <v>VAR_ncap</v>
          </cell>
          <cell r="C767" t="str">
            <v>-</v>
          </cell>
          <cell r="D767">
            <v>4.95872215311461E-3</v>
          </cell>
          <cell r="E767">
            <v>4.3543065326406803E-3</v>
          </cell>
          <cell r="F767">
            <v>6.8381396351645998E-3</v>
          </cell>
          <cell r="G767">
            <v>3.3149169074852901E-2</v>
          </cell>
          <cell r="H767">
            <v>0.105375033970977</v>
          </cell>
          <cell r="I767">
            <v>0.49941322607384397</v>
          </cell>
        </row>
        <row r="768">
          <cell r="A768" t="str">
            <v>D-T-ELC-HGV</v>
          </cell>
          <cell r="B768" t="str">
            <v>VAR_cap</v>
          </cell>
          <cell r="C768" t="str">
            <v>-</v>
          </cell>
          <cell r="D768">
            <v>4.95872215311461E-3</v>
          </cell>
          <cell r="E768">
            <v>9.3130286857552903E-3</v>
          </cell>
          <cell r="F768">
            <v>1.6151168320919899E-2</v>
          </cell>
          <cell r="G768">
            <v>4.02363369905347E-2</v>
          </cell>
          <cell r="H768">
            <v>0.153096875838094</v>
          </cell>
          <cell r="I768">
            <v>0.517905347087948</v>
          </cell>
        </row>
        <row r="769">
          <cell r="A769" t="str">
            <v>T_TW-FCLH2O-S3</v>
          </cell>
          <cell r="B769" t="str">
            <v>VAR_fout</v>
          </cell>
          <cell r="C769" t="str">
            <v>TPTWL</v>
          </cell>
          <cell r="G769">
            <v>1.1691502680160821E-3</v>
          </cell>
          <cell r="H769">
            <v>3.8204428457934438E-3</v>
          </cell>
          <cell r="I769">
            <v>3.9763858772837134E-3</v>
          </cell>
        </row>
        <row r="770">
          <cell r="A770" t="str">
            <v>T_TW-FCLH2O-S3</v>
          </cell>
          <cell r="B770" t="str">
            <v>VAR_fin</v>
          </cell>
          <cell r="C770" t="str">
            <v>TH2O</v>
          </cell>
          <cell r="G770">
            <v>6.6404523370780651E-4</v>
          </cell>
          <cell r="H770">
            <v>2.1345499137979682E-3</v>
          </cell>
          <cell r="I770">
            <v>2.1810724748793178E-3</v>
          </cell>
        </row>
        <row r="771">
          <cell r="A771" t="str">
            <v>T_TW-FCLH2O-S3</v>
          </cell>
          <cell r="B771" t="str">
            <v>VAR_ncap</v>
          </cell>
          <cell r="C771" t="str">
            <v>-</v>
          </cell>
          <cell r="G771">
            <v>4.4932200440149798E-4</v>
          </cell>
          <cell r="H771">
            <v>4.9083615450573701E-4</v>
          </cell>
          <cell r="I771">
            <v>5.03973041221955E-4</v>
          </cell>
        </row>
        <row r="772">
          <cell r="A772" t="str">
            <v>T_TW-FCLH2O-S3</v>
          </cell>
          <cell r="B772" t="str">
            <v>VAR_cap</v>
          </cell>
          <cell r="C772" t="str">
            <v>-</v>
          </cell>
          <cell r="G772">
            <v>4.4932200440149798E-4</v>
          </cell>
          <cell r="H772">
            <v>1.4657781514757792E-3</v>
          </cell>
          <cell r="I772">
            <v>1.5293095171562976E-3</v>
          </cell>
        </row>
        <row r="773">
          <cell r="A773" t="str">
            <v>D-T-ELC-TW_Bat_S3</v>
          </cell>
          <cell r="B773" t="str">
            <v>VAR_fout</v>
          </cell>
          <cell r="C773" t="str">
            <v>T-ELC-TWSTGin_S3</v>
          </cell>
          <cell r="D773">
            <v>1.1207858265288413E-3</v>
          </cell>
          <cell r="E773">
            <v>2.140865906481717E-3</v>
          </cell>
          <cell r="F773">
            <v>2.9970605487634494E-3</v>
          </cell>
          <cell r="G773">
            <v>0.1301733074610591</v>
          </cell>
          <cell r="H773">
            <v>0.25050923675077652</v>
          </cell>
          <cell r="I773">
            <v>0.14740750812826311</v>
          </cell>
        </row>
        <row r="774">
          <cell r="A774" t="str">
            <v>D-T-ELC-TW_Bat_S3</v>
          </cell>
          <cell r="B774" t="str">
            <v>VAR_fin</v>
          </cell>
          <cell r="C774" t="str">
            <v>TELC</v>
          </cell>
          <cell r="D774">
            <v>1.1207858265288413E-3</v>
          </cell>
          <cell r="E774">
            <v>2.140865906481717E-3</v>
          </cell>
          <cell r="F774">
            <v>2.9970605487634494E-3</v>
          </cell>
          <cell r="G774">
            <v>0.1301733074610591</v>
          </cell>
          <cell r="H774">
            <v>0.25050923675077652</v>
          </cell>
          <cell r="I774">
            <v>0.14740750812826311</v>
          </cell>
        </row>
        <row r="775">
          <cell r="A775" t="str">
            <v>D-T-ELC-TW_Bat_S3</v>
          </cell>
          <cell r="B775" t="str">
            <v>VAR_ncap</v>
          </cell>
          <cell r="C775" t="str">
            <v>-</v>
          </cell>
          <cell r="D775">
            <v>4.75165901905955E-3</v>
          </cell>
          <cell r="E775">
            <v>3.3544096694901702E-5</v>
          </cell>
          <cell r="F775">
            <v>1.48318547924782E-4</v>
          </cell>
          <cell r="G775">
            <v>8.8496193244194804E-3</v>
          </cell>
          <cell r="H775">
            <v>1.03816984716513E-3</v>
          </cell>
          <cell r="I775">
            <v>4.7533360620233799E-4</v>
          </cell>
        </row>
        <row r="776">
          <cell r="A776" t="str">
            <v>D-T-ELC-TW_Bat_S3</v>
          </cell>
          <cell r="B776" t="str">
            <v>VAR_cap</v>
          </cell>
          <cell r="C776" t="str">
            <v>-</v>
          </cell>
          <cell r="D776">
            <v>4.75165901905955E-3</v>
          </cell>
          <cell r="E776">
            <v>4.7852031157544503E-3</v>
          </cell>
          <cell r="F776">
            <v>4.9335216636792398E-3</v>
          </cell>
          <cell r="G776">
            <v>1.3783140988098699E-2</v>
          </cell>
          <cell r="H776">
            <v>2.65301500697347E-2</v>
          </cell>
          <cell r="I776">
            <v>1.56193562746362E-2</v>
          </cell>
        </row>
        <row r="777">
          <cell r="A777" t="str">
            <v>T_TW-FCLH2O-S4</v>
          </cell>
          <cell r="B777" t="str">
            <v>VAR_fout</v>
          </cell>
          <cell r="C777" t="str">
            <v>TPTWL</v>
          </cell>
          <cell r="G777">
            <v>6.3302325105580746E-4</v>
          </cell>
          <cell r="H777">
            <v>2.1502985299880211E-3</v>
          </cell>
          <cell r="I777">
            <v>2.6691410507197482E-3</v>
          </cell>
        </row>
        <row r="778">
          <cell r="A778" t="str">
            <v>T_TW-FCLH2O-S4</v>
          </cell>
          <cell r="B778" t="str">
            <v>VAR_fin</v>
          </cell>
          <cell r="C778" t="str">
            <v>TH2O</v>
          </cell>
          <cell r="G778">
            <v>4.0525388173965547E-4</v>
          </cell>
          <cell r="H778">
            <v>1.3503698334694425E-3</v>
          </cell>
          <cell r="I778">
            <v>1.6498816704353845E-3</v>
          </cell>
        </row>
        <row r="779">
          <cell r="A779" t="str">
            <v>T_TW-FCLH2O-S4</v>
          </cell>
          <cell r="B779" t="str">
            <v>VAR_ncap</v>
          </cell>
          <cell r="C779" t="str">
            <v>-</v>
          </cell>
          <cell r="G779">
            <v>2.3515642057541001E-4</v>
          </cell>
          <cell r="H779">
            <v>2.8392519151571797E-4</v>
          </cell>
          <cell r="I779">
            <v>2.8126130922069998E-4</v>
          </cell>
        </row>
        <row r="780">
          <cell r="A780" t="str">
            <v>T_TW-FCLH2O-S4</v>
          </cell>
          <cell r="B780" t="str">
            <v>VAR_cap</v>
          </cell>
          <cell r="C780" t="str">
            <v>-</v>
          </cell>
          <cell r="G780">
            <v>2.3515642057541001E-4</v>
          </cell>
          <cell r="H780">
            <v>8.0240479671794091E-4</v>
          </cell>
          <cell r="I780">
            <v>1.0008312731659618E-3</v>
          </cell>
        </row>
        <row r="781">
          <cell r="A781" t="str">
            <v>D-T-ELC-TW_Bat_S4</v>
          </cell>
          <cell r="B781" t="str">
            <v>VAR_fout</v>
          </cell>
          <cell r="C781" t="str">
            <v>T-ELC-TWSTGin_S4</v>
          </cell>
          <cell r="D781">
            <v>1.6265212785377015E-3</v>
          </cell>
          <cell r="E781">
            <v>2.9974455967332384E-3</v>
          </cell>
          <cell r="F781">
            <v>4.2807847537549423E-3</v>
          </cell>
          <cell r="G781">
            <v>0.13270337874645044</v>
          </cell>
          <cell r="H781">
            <v>0.29343266029633508</v>
          </cell>
          <cell r="I781">
            <v>0.23534584319171098</v>
          </cell>
        </row>
        <row r="782">
          <cell r="A782" t="str">
            <v>D-T-ELC-TW_Bat_S4</v>
          </cell>
          <cell r="B782" t="str">
            <v>VAR_fin</v>
          </cell>
          <cell r="C782" t="str">
            <v>TELC</v>
          </cell>
          <cell r="D782">
            <v>1.6265212785377015E-3</v>
          </cell>
          <cell r="E782">
            <v>2.9974455967332384E-3</v>
          </cell>
          <cell r="F782">
            <v>4.2807847537549423E-3</v>
          </cell>
          <cell r="G782">
            <v>0.13270337874645044</v>
          </cell>
          <cell r="H782">
            <v>0.29343266029633508</v>
          </cell>
          <cell r="I782">
            <v>0.23534584319171098</v>
          </cell>
        </row>
        <row r="783">
          <cell r="A783" t="str">
            <v>D-T-ELC-TW_Bat_S4</v>
          </cell>
          <cell r="B783" t="str">
            <v>VAR_ncap</v>
          </cell>
          <cell r="C783" t="str">
            <v>-</v>
          </cell>
          <cell r="D783">
            <v>5.3597608404124097E-3</v>
          </cell>
          <cell r="E783">
            <v>3.5927293405901798E-5</v>
          </cell>
          <cell r="F783">
            <v>9.0357719853821695E-5</v>
          </cell>
          <cell r="G783">
            <v>8.56451884399719E-3</v>
          </cell>
          <cell r="H783">
            <v>1.61281640694067E-3</v>
          </cell>
          <cell r="I783">
            <v>1.7829745361693601E-3</v>
          </cell>
        </row>
        <row r="784">
          <cell r="A784" t="str">
            <v>D-T-ELC-TW_Bat_S4</v>
          </cell>
          <cell r="B784" t="str">
            <v>VAR_cap</v>
          </cell>
          <cell r="C784" t="str">
            <v>-</v>
          </cell>
          <cell r="D784">
            <v>5.3597608404124097E-3</v>
          </cell>
          <cell r="E784">
            <v>5.3956881338183202E-3</v>
          </cell>
          <cell r="F784">
            <v>5.4860458536721401E-3</v>
          </cell>
          <cell r="G784">
            <v>1.4050564697669301E-2</v>
          </cell>
          <cell r="H784">
            <v>3.10773283063655E-2</v>
          </cell>
          <cell r="I784">
            <v>2.49215211711507E-2</v>
          </cell>
        </row>
        <row r="785">
          <cell r="A785" t="str">
            <v>T_B_u-ICENGA-S1</v>
          </cell>
          <cell r="B785" t="str">
            <v>VAR_fout</v>
          </cell>
          <cell r="C785" t="str">
            <v>CO2_T</v>
          </cell>
          <cell r="E785">
            <v>0.205249930478589</v>
          </cell>
          <cell r="F785">
            <v>1.5953351438697669</v>
          </cell>
          <cell r="G785">
            <v>0.80152935122868807</v>
          </cell>
          <cell r="H785">
            <v>1.1650231545786467</v>
          </cell>
          <cell r="I785">
            <v>1.231015936991414</v>
          </cell>
        </row>
        <row r="786">
          <cell r="A786" t="str">
            <v>T_B_u-ICENGA-S1</v>
          </cell>
          <cell r="B786" t="str">
            <v>VAR_fout</v>
          </cell>
          <cell r="C786" t="str">
            <v>TPBSu</v>
          </cell>
          <cell r="E786">
            <v>4.3756635761155898E-4</v>
          </cell>
          <cell r="F786">
            <v>3.5600240696414052E-3</v>
          </cell>
          <cell r="G786">
            <v>1.8412067552572382E-3</v>
          </cell>
          <cell r="H786">
            <v>3.05784435928134E-3</v>
          </cell>
          <cell r="I786">
            <v>3.5606852621897426E-3</v>
          </cell>
        </row>
        <row r="787">
          <cell r="A787" t="str">
            <v>T_B_u-ICENGA-S1</v>
          </cell>
          <cell r="B787" t="str">
            <v>VAR_fin</v>
          </cell>
          <cell r="C787" t="str">
            <v>TNGA</v>
          </cell>
          <cell r="E787">
            <v>3.6391831645139921E-3</v>
          </cell>
          <cell r="F787">
            <v>2.8286084111166107E-2</v>
          </cell>
          <cell r="G787">
            <v>1.4211513319657598E-2</v>
          </cell>
          <cell r="H787">
            <v>2.0656438910968924E-2</v>
          </cell>
          <cell r="I787">
            <v>2.1826523705521541E-2</v>
          </cell>
        </row>
        <row r="788">
          <cell r="A788" t="str">
            <v>T_B_u-ICENGA-S1</v>
          </cell>
          <cell r="B788" t="str">
            <v>VAR_ncap</v>
          </cell>
          <cell r="C788" t="str">
            <v>-</v>
          </cell>
          <cell r="E788">
            <v>9.7533307986962793E-6</v>
          </cell>
          <cell r="F788">
            <v>6.0235903423904102E-5</v>
          </cell>
          <cell r="G788">
            <v>1.45792172025336E-5</v>
          </cell>
          <cell r="H788">
            <v>2.6639774788620899E-5</v>
          </cell>
          <cell r="I788">
            <v>6.2362400750005294E-5</v>
          </cell>
        </row>
        <row r="789">
          <cell r="A789" t="str">
            <v>T_B_u-ICENGA-S1</v>
          </cell>
          <cell r="B789" t="str">
            <v>VAR_cap</v>
          </cell>
          <cell r="C789" t="str">
            <v>-</v>
          </cell>
          <cell r="E789">
            <v>9.7533307986962793E-6</v>
          </cell>
          <cell r="F789">
            <v>6.9827689635725446E-5</v>
          </cell>
          <cell r="G789">
            <v>3.6058395841141101E-5</v>
          </cell>
          <cell r="H789">
            <v>6.1700690582090843E-5</v>
          </cell>
          <cell r="I789">
            <v>8.137593555173424E-5</v>
          </cell>
        </row>
        <row r="790">
          <cell r="A790" t="str">
            <v>T_B_u-ICENGA-S2</v>
          </cell>
          <cell r="B790" t="str">
            <v>VAR_fout</v>
          </cell>
          <cell r="C790" t="str">
            <v>CO2_T</v>
          </cell>
          <cell r="E790">
            <v>0.172507309837512</v>
          </cell>
          <cell r="F790">
            <v>0.8826473545419391</v>
          </cell>
          <cell r="G790">
            <v>1.348929407154877</v>
          </cell>
          <cell r="H790">
            <v>1.1693860188112111</v>
          </cell>
          <cell r="I790">
            <v>0.68310965129329304</v>
          </cell>
        </row>
        <row r="791">
          <cell r="A791" t="str">
            <v>T_B_u-ICENGA-S2</v>
          </cell>
          <cell r="B791" t="str">
            <v>VAR_fout</v>
          </cell>
          <cell r="C791" t="str">
            <v>TPBSu</v>
          </cell>
          <cell r="E791">
            <v>2.5997853674509998E-4</v>
          </cell>
          <cell r="F791">
            <v>1.3837282122052762E-3</v>
          </cell>
          <cell r="G791">
            <v>2.1897499476934501E-3</v>
          </cell>
          <cell r="H791">
            <v>2.1466395050885089E-3</v>
          </cell>
          <cell r="I791">
            <v>1.3417679677707284E-3</v>
          </cell>
        </row>
        <row r="792">
          <cell r="A792" t="str">
            <v>T_B_u-ICENGA-S2</v>
          </cell>
          <cell r="B792" t="str">
            <v>VAR_fin</v>
          </cell>
          <cell r="C792" t="str">
            <v>TNGA</v>
          </cell>
          <cell r="E792">
            <v>3.0586402453459593E-3</v>
          </cell>
          <cell r="F792">
            <v>1.5649775789750714E-2</v>
          </cell>
          <cell r="G792">
            <v>2.3917188070121932E-2</v>
          </cell>
          <cell r="H792">
            <v>2.0733794659773243E-2</v>
          </cell>
          <cell r="I792">
            <v>1.2111873249881064E-2</v>
          </cell>
        </row>
        <row r="793">
          <cell r="A793" t="str">
            <v>T_B_u-ICENGA-S2</v>
          </cell>
          <cell r="B793" t="str">
            <v>VAR_ncap</v>
          </cell>
          <cell r="C793" t="str">
            <v>-</v>
          </cell>
          <cell r="E793">
            <v>5.5312748645590199E-6</v>
          </cell>
          <cell r="F793">
            <v>2.0995204074945099E-5</v>
          </cell>
          <cell r="G793">
            <v>1.5907662659815799E-5</v>
          </cell>
          <cell r="H793">
            <v>1.7871267464199299E-5</v>
          </cell>
          <cell r="I793">
            <v>1.27965970472619E-5</v>
          </cell>
        </row>
        <row r="794">
          <cell r="A794" t="str">
            <v>T_B_u-ICENGA-S2</v>
          </cell>
          <cell r="B794" t="str">
            <v>VAR_cap</v>
          </cell>
          <cell r="C794" t="str">
            <v>-</v>
          </cell>
          <cell r="E794">
            <v>5.5312748645590199E-6</v>
          </cell>
          <cell r="F794">
            <v>2.649379528849047E-5</v>
          </cell>
          <cell r="G794">
            <v>4.0562930428402959E-5</v>
          </cell>
          <cell r="H794">
            <v>4.0674843938528433E-5</v>
          </cell>
          <cell r="I794">
            <v>2.5215940119981359E-5</v>
          </cell>
        </row>
        <row r="795">
          <cell r="A795" t="str">
            <v>T_B_c-ICEDSLEXT</v>
          </cell>
          <cell r="B795" t="str">
            <v>VAR_fout</v>
          </cell>
          <cell r="C795" t="str">
            <v>CO2_T</v>
          </cell>
          <cell r="D795">
            <v>0.44066763686971899</v>
          </cell>
          <cell r="E795">
            <v>0.44107466933218498</v>
          </cell>
          <cell r="F795">
            <v>0.43413038109357099</v>
          </cell>
        </row>
        <row r="796">
          <cell r="A796" t="str">
            <v>T_B_c-ICEDSLEXT</v>
          </cell>
          <cell r="B796" t="str">
            <v>VAR_fout</v>
          </cell>
          <cell r="C796" t="str">
            <v>TPBSc</v>
          </cell>
          <cell r="D796">
            <v>5.9819276602156655E-2</v>
          </cell>
          <cell r="E796">
            <v>4.8017125430278376E-2</v>
          </cell>
          <cell r="F796">
            <v>2.9755060816013975E-2</v>
          </cell>
        </row>
        <row r="797">
          <cell r="A797" t="str">
            <v>T_B_c-ICEDSLEXT</v>
          </cell>
          <cell r="B797" t="str">
            <v>VAR_fin</v>
          </cell>
          <cell r="C797" t="str">
            <v>TDSL</v>
          </cell>
          <cell r="D797">
            <v>6.011836792219909E-3</v>
          </cell>
          <cell r="E797">
            <v>6.0173897589656982E-3</v>
          </cell>
          <cell r="F797">
            <v>5.922651856665362E-3</v>
          </cell>
        </row>
        <row r="798">
          <cell r="A798" t="str">
            <v>T_B_c-ICEDSLEXT</v>
          </cell>
          <cell r="B798" t="str">
            <v>VAR_cap</v>
          </cell>
          <cell r="C798" t="str">
            <v>-</v>
          </cell>
          <cell r="D798">
            <v>1.30332047521267E-3</v>
          </cell>
          <cell r="E798">
            <v>1.04265638017014E-3</v>
          </cell>
          <cell r="F798">
            <v>6.5137087819273519E-4</v>
          </cell>
        </row>
        <row r="799">
          <cell r="A799" t="str">
            <v>T_B_u-ICENGA-S3</v>
          </cell>
          <cell r="B799" t="str">
            <v>VAR_fout</v>
          </cell>
          <cell r="C799" t="str">
            <v>CO2_T</v>
          </cell>
          <cell r="E799">
            <v>0.23850854717065301</v>
          </cell>
          <cell r="F799">
            <v>1.6188996042164532</v>
          </cell>
          <cell r="G799">
            <v>2.3460564636646408</v>
          </cell>
          <cell r="H799">
            <v>8.6660923262116203</v>
          </cell>
          <cell r="I799">
            <v>2.2675309980160527</v>
          </cell>
        </row>
        <row r="800">
          <cell r="A800" t="str">
            <v>T_B_u-ICENGA-S3</v>
          </cell>
          <cell r="B800" t="str">
            <v>VAR_fout</v>
          </cell>
          <cell r="C800" t="str">
            <v>TPBSu</v>
          </cell>
          <cell r="E800">
            <v>2.3860214681043144E-4</v>
          </cell>
          <cell r="F800">
            <v>1.689059502487641E-3</v>
          </cell>
          <cell r="G800">
            <v>2.5290045571447054E-3</v>
          </cell>
          <cell r="H800">
            <v>1.0686458219435613E-2</v>
          </cell>
          <cell r="I800">
            <v>2.9165535745297446E-3</v>
          </cell>
        </row>
        <row r="801">
          <cell r="A801" t="str">
            <v>T_B_u-ICENGA-S3</v>
          </cell>
          <cell r="B801" t="str">
            <v>VAR_fin</v>
          </cell>
          <cell r="C801" t="str">
            <v>TNGA</v>
          </cell>
          <cell r="E801">
            <v>4.2288749498342638E-3</v>
          </cell>
          <cell r="F801">
            <v>2.8703893691781144E-2</v>
          </cell>
          <cell r="G801">
            <v>4.1596745809656804E-2</v>
          </cell>
          <cell r="H801">
            <v>0.15365411925907133</v>
          </cell>
          <cell r="I801">
            <v>4.0204450319433607E-2</v>
          </cell>
        </row>
        <row r="802">
          <cell r="A802" t="str">
            <v>T_B_u-ICENGA-S3</v>
          </cell>
          <cell r="B802" t="str">
            <v>VAR_ncap</v>
          </cell>
          <cell r="C802" t="str">
            <v>-</v>
          </cell>
          <cell r="E802">
            <v>4.8693473217723299E-6</v>
          </cell>
          <cell r="F802">
            <v>2.6669017834125901E-5</v>
          </cell>
          <cell r="G802">
            <v>1.6875181436871099E-5</v>
          </cell>
          <cell r="H802">
            <v>1.19298338038856E-4</v>
          </cell>
          <cell r="I802">
            <v>1.3656385516516E-5</v>
          </cell>
        </row>
        <row r="803">
          <cell r="A803" t="str">
            <v>T_B_u-ICENGA-S3</v>
          </cell>
          <cell r="B803" t="str">
            <v>VAR_cap</v>
          </cell>
          <cell r="C803" t="str">
            <v>-</v>
          </cell>
          <cell r="E803">
            <v>4.8693473217723299E-6</v>
          </cell>
          <cell r="F803">
            <v>3.1526002292423165E-5</v>
          </cell>
          <cell r="G803">
            <v>4.610576871213505E-5</v>
          </cell>
          <cell r="H803">
            <v>2.0144690115027816E-4</v>
          </cell>
          <cell r="I803">
            <v>5.4496689604409859E-5</v>
          </cell>
        </row>
        <row r="804">
          <cell r="A804" t="str">
            <v>T_B_u-ICENGA-S4</v>
          </cell>
          <cell r="B804" t="str">
            <v>VAR_fout</v>
          </cell>
          <cell r="C804" t="str">
            <v>CO2_T</v>
          </cell>
          <cell r="E804">
            <v>3.5596226571962201E-2</v>
          </cell>
          <cell r="F804">
            <v>0.15927857098101661</v>
          </cell>
          <cell r="G804">
            <v>0.20461559429378962</v>
          </cell>
          <cell r="H804">
            <v>0.16716356176968</v>
          </cell>
          <cell r="I804">
            <v>9.8800190464245791E-2</v>
          </cell>
        </row>
        <row r="805">
          <cell r="A805" t="str">
            <v>T_B_u-ICENGA-S4</v>
          </cell>
          <cell r="B805" t="str">
            <v>VAR_fout</v>
          </cell>
          <cell r="C805" t="str">
            <v>TPBSu</v>
          </cell>
          <cell r="E805">
            <v>2.3787088633430722E-5</v>
          </cell>
          <cell r="F805">
            <v>1.0951493569550584E-4</v>
          </cell>
          <cell r="G805">
            <v>1.4567876994539314E-4</v>
          </cell>
          <cell r="H805">
            <v>1.372232610331143E-4</v>
          </cell>
          <cell r="I805">
            <v>8.7114463570078028E-5</v>
          </cell>
        </row>
        <row r="806">
          <cell r="A806" t="str">
            <v>T_B_u-ICENGA-S4</v>
          </cell>
          <cell r="B806" t="str">
            <v>VAR_fin</v>
          </cell>
          <cell r="C806" t="str">
            <v>TNGA</v>
          </cell>
          <cell r="E806">
            <v>6.3113876900642261E-4</v>
          </cell>
          <cell r="F806">
            <v>2.8240881379612863E-3</v>
          </cell>
          <cell r="G806">
            <v>3.6279360690388198E-3</v>
          </cell>
          <cell r="H806">
            <v>2.9638929391787223E-3</v>
          </cell>
          <cell r="I806">
            <v>1.7517764266710225E-3</v>
          </cell>
        </row>
        <row r="807">
          <cell r="A807" t="str">
            <v>T_B_u-ICENGA-S4</v>
          </cell>
          <cell r="B807" t="str">
            <v>VAR_ncap</v>
          </cell>
          <cell r="C807" t="str">
            <v>-</v>
          </cell>
          <cell r="E807">
            <v>1.18320695789436E-7</v>
          </cell>
          <cell r="F807">
            <v>5.6261593738741405E-7</v>
          </cell>
          <cell r="G807">
            <v>2.6153580877350401E-7</v>
          </cell>
          <cell r="H807">
            <v>5.8888160624643901E-7</v>
          </cell>
          <cell r="I807">
            <v>1.6524991565017199E-7</v>
          </cell>
        </row>
        <row r="808">
          <cell r="A808" t="str">
            <v>T_B_u-ICENGA-S4</v>
          </cell>
          <cell r="B808" t="str">
            <v>VAR_cap</v>
          </cell>
          <cell r="C808" t="str">
            <v>-</v>
          </cell>
          <cell r="E808">
            <v>1.18320695789436E-7</v>
          </cell>
          <cell r="F808">
            <v>6.6860181692395303E-7</v>
          </cell>
          <cell r="G808">
            <v>5.6843912258716193E-7</v>
          </cell>
          <cell r="H808">
            <v>1.18748312200903E-6</v>
          </cell>
          <cell r="I808">
            <v>2.4971139110375152E-7</v>
          </cell>
        </row>
      </sheetData>
      <sheetData sheetId="29">
        <row r="9">
          <cell r="B9">
            <v>18.873206701480822</v>
          </cell>
          <cell r="C9">
            <v>22.222547164818867</v>
          </cell>
          <cell r="D9">
            <v>28.66140071043791</v>
          </cell>
          <cell r="E9">
            <v>35.391217672011678</v>
          </cell>
          <cell r="F9">
            <v>44.413510164744004</v>
          </cell>
          <cell r="G9">
            <v>72.939048243647804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0.13909296021424836</v>
          </cell>
          <cell r="F28">
            <v>0.13783691691342459</v>
          </cell>
          <cell r="G28">
            <v>0.25655383744188465</v>
          </cell>
        </row>
      </sheetData>
      <sheetData sheetId="30"/>
      <sheetData sheetId="31"/>
      <sheetData sheetId="32">
        <row r="14">
          <cell r="B14">
            <v>82.760132635303037</v>
          </cell>
          <cell r="C14">
            <v>82.752431190316486</v>
          </cell>
          <cell r="D14">
            <v>64.409918067388574</v>
          </cell>
          <cell r="E14">
            <v>67.798303791095961</v>
          </cell>
          <cell r="F14">
            <v>32.820638921745832</v>
          </cell>
          <cell r="G14">
            <v>0</v>
          </cell>
        </row>
        <row r="15">
          <cell r="B15">
            <v>66.745724020500248</v>
          </cell>
          <cell r="C15">
            <v>49.798886205766628</v>
          </cell>
          <cell r="D15">
            <v>68.469054207510894</v>
          </cell>
          <cell r="E15">
            <v>70.161685592355568</v>
          </cell>
          <cell r="F15">
            <v>71.877081924458381</v>
          </cell>
          <cell r="G15">
            <v>69.179291463706392</v>
          </cell>
        </row>
        <row r="16">
          <cell r="B16">
            <v>66.632488367549627</v>
          </cell>
          <cell r="C16">
            <v>55.764224551618753</v>
          </cell>
          <cell r="D16">
            <v>65.616682115620847</v>
          </cell>
          <cell r="E16">
            <v>64.537886050783527</v>
          </cell>
          <cell r="F16">
            <v>63.436184866554512</v>
          </cell>
          <cell r="G16">
            <v>66.134077450186552</v>
          </cell>
        </row>
        <row r="17">
          <cell r="B17">
            <v>12.841943588667302</v>
          </cell>
          <cell r="C17">
            <v>16.115713921229219</v>
          </cell>
          <cell r="D17">
            <v>6.5363796620159089</v>
          </cell>
          <cell r="E17">
            <v>12.636561984751411</v>
          </cell>
          <cell r="F17">
            <v>13.154767177308939</v>
          </cell>
          <cell r="G17">
            <v>13.857324040754413</v>
          </cell>
        </row>
        <row r="18">
          <cell r="B18">
            <v>3.9644346311145245E-2</v>
          </cell>
          <cell r="C18">
            <v>1.7379735601073161E-3</v>
          </cell>
          <cell r="D18">
            <v>5.8166223111845099E-2</v>
          </cell>
          <cell r="E18">
            <v>9.4679854834796781E-3</v>
          </cell>
          <cell r="F18">
            <v>1.5973849067654117E-2</v>
          </cell>
          <cell r="G18">
            <v>1.0481645025137815E-4</v>
          </cell>
        </row>
        <row r="19">
          <cell r="B19">
            <v>6.5070443147233137</v>
          </cell>
          <cell r="C19">
            <v>7.3028151487355935</v>
          </cell>
          <cell r="D19">
            <v>7.4121345555531386</v>
          </cell>
          <cell r="E19">
            <v>7.3983157703677351</v>
          </cell>
          <cell r="F19">
            <v>4.4968062533933315</v>
          </cell>
          <cell r="G19">
            <v>4.653531796150669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3.1306975110340569</v>
          </cell>
          <cell r="G20">
            <v>4.4446950320711576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7.3575369155675904E-2</v>
          </cell>
          <cell r="G21">
            <v>3.8967574094976767E-2</v>
          </cell>
        </row>
        <row r="22">
          <cell r="B22">
            <v>0</v>
          </cell>
          <cell r="C22">
            <v>5.9165021932010885E-3</v>
          </cell>
          <cell r="D22">
            <v>0.12044217089347983</v>
          </cell>
          <cell r="E22">
            <v>5.5405210618118067E-2</v>
          </cell>
          <cell r="F22">
            <v>5.069083784236824E-2</v>
          </cell>
          <cell r="G22">
            <v>3.0794956371989562E-2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4.8205030699630294E-2</v>
          </cell>
          <cell r="G23">
            <v>2.2027653387537498</v>
          </cell>
        </row>
        <row r="24">
          <cell r="B24">
            <v>0.96592434178712649</v>
          </cell>
          <cell r="C24">
            <v>5.7679256654861906E-3</v>
          </cell>
          <cell r="D24">
            <v>6.5847216023045232E-2</v>
          </cell>
          <cell r="E24">
            <v>7.6600672815882273E-2</v>
          </cell>
          <cell r="F24">
            <v>1.9344259504561111E-2</v>
          </cell>
          <cell r="G24">
            <v>8.5037970018636208E-3</v>
          </cell>
        </row>
        <row r="25">
          <cell r="B25">
            <v>0.3787056521677642</v>
          </cell>
          <cell r="C25">
            <v>3.2555768999003698E-2</v>
          </cell>
          <cell r="D25">
            <v>0.30120951239808952</v>
          </cell>
          <cell r="E25">
            <v>3.5616457789452612E-2</v>
          </cell>
          <cell r="F25">
            <v>0.44852595024003</v>
          </cell>
          <cell r="G25">
            <v>6.2426856602347336E-3</v>
          </cell>
        </row>
        <row r="26">
          <cell r="B26">
            <v>1.5176780019640299</v>
          </cell>
          <cell r="C26">
            <v>1.4123233487041091</v>
          </cell>
          <cell r="D26">
            <v>1.4275060527404555</v>
          </cell>
          <cell r="E26">
            <v>1.402686233586105</v>
          </cell>
          <cell r="F26">
            <v>0.86113162316651937</v>
          </cell>
          <cell r="G26">
            <v>0.65880901493304089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0.52370431548271457</v>
          </cell>
          <cell r="G27">
            <v>0.711922935769432</v>
          </cell>
        </row>
        <row r="28">
          <cell r="B28">
            <v>1.8443464957649295E-3</v>
          </cell>
          <cell r="C28">
            <v>1.1209595754634169E-3</v>
          </cell>
          <cell r="D28">
            <v>1.6489814542092758E-2</v>
          </cell>
          <cell r="E28">
            <v>4.1580768487306631E-3</v>
          </cell>
          <cell r="F28">
            <v>3.2933623725144045E-3</v>
          </cell>
          <cell r="G28">
            <v>3.6461668422515975E-5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1.60520839319497E-2</v>
          </cell>
          <cell r="G29">
            <v>2.4901386578303028E-2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4.1918466269707959E-2</v>
          </cell>
          <cell r="G30">
            <v>4.6866050650268755E-2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3.7714537566137178E-2</v>
          </cell>
          <cell r="G31">
            <v>6.3272874895716349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0.13909296021424836</v>
          </cell>
          <cell r="F32">
            <v>0.13203412121939681</v>
          </cell>
          <cell r="G32">
            <v>0.25008751234124355</v>
          </cell>
        </row>
        <row r="33">
          <cell r="B33">
            <v>0.52400000000000047</v>
          </cell>
          <cell r="C33">
            <v>0.54529458440697143</v>
          </cell>
          <cell r="D33">
            <v>1.96242797229918</v>
          </cell>
          <cell r="E33">
            <v>5.5602110066437165</v>
          </cell>
          <cell r="F33">
            <v>15.560388257967642</v>
          </cell>
          <cell r="G33">
            <v>27.550927944854227</v>
          </cell>
        </row>
        <row r="34">
          <cell r="B34">
            <v>0</v>
          </cell>
          <cell r="C34">
            <v>0</v>
          </cell>
          <cell r="D34">
            <v>0.14075051716026837</v>
          </cell>
          <cell r="E34">
            <v>0.15703891889443661</v>
          </cell>
          <cell r="F34">
            <v>1.9491715553181055</v>
          </cell>
          <cell r="G34">
            <v>11.403244272971815</v>
          </cell>
        </row>
        <row r="35">
          <cell r="B35">
            <v>3.517953999707534</v>
          </cell>
          <cell r="C35">
            <v>4.8498372737751145</v>
          </cell>
          <cell r="D35">
            <v>9.5944985483358156</v>
          </cell>
          <cell r="E35">
            <v>12.307749869766909</v>
          </cell>
          <cell r="F35">
            <v>39.09922104728313</v>
          </cell>
          <cell r="G35">
            <v>62.59922262864567</v>
          </cell>
        </row>
        <row r="36">
          <cell r="B36">
            <v>2.1349390887346629</v>
          </cell>
          <cell r="C36">
            <v>3.3909810670036307</v>
          </cell>
          <cell r="D36">
            <v>8.0486375256821177</v>
          </cell>
          <cell r="E36">
            <v>10.327310178645337</v>
          </cell>
          <cell r="F36">
            <v>13.880508819910855</v>
          </cell>
          <cell r="G36">
            <v>18.655802058997956</v>
          </cell>
        </row>
        <row r="37">
          <cell r="B37">
            <v>0.86248322578584768</v>
          </cell>
          <cell r="C37">
            <v>1.2879214191350399</v>
          </cell>
          <cell r="D37">
            <v>4.1841565836626096</v>
          </cell>
          <cell r="E37">
            <v>5.3690491965752853</v>
          </cell>
          <cell r="F37">
            <v>7.2308906994765039</v>
          </cell>
          <cell r="G37">
            <v>21.500667314586067</v>
          </cell>
        </row>
        <row r="38">
          <cell r="B38">
            <v>2.8396236857719668</v>
          </cell>
          <cell r="C38">
            <v>3.2944565209936201</v>
          </cell>
          <cell r="D38">
            <v>6.8323026071317603</v>
          </cell>
          <cell r="E38">
            <v>8.7666372808444102</v>
          </cell>
          <cell r="F38">
            <v>11.784118885107405</v>
          </cell>
          <cell r="G38">
            <v>15.83814009979128</v>
          </cell>
        </row>
        <row r="39">
          <cell r="B39">
            <v>0.6700486897369432</v>
          </cell>
          <cell r="C39">
            <v>0.10316689192136236</v>
          </cell>
          <cell r="D39">
            <v>0.10384791846641932</v>
          </cell>
          <cell r="E39">
            <v>0.13513623129035077</v>
          </cell>
          <cell r="F39">
            <v>0.22738663437551743</v>
          </cell>
          <cell r="G39">
            <v>0.13421070909196547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8.5583718631471892E-2</v>
          </cell>
          <cell r="G40">
            <v>7.7806220392337866E-2</v>
          </cell>
        </row>
        <row r="41">
          <cell r="B41">
            <v>7.0588057734289236E-2</v>
          </cell>
          <cell r="C41">
            <v>0.16884551152722554</v>
          </cell>
          <cell r="D41">
            <v>1.974741440441424E-2</v>
          </cell>
          <cell r="E41">
            <v>0.15807418872513077</v>
          </cell>
          <cell r="F41">
            <v>5.3431793444111288E-2</v>
          </cell>
          <cell r="G41">
            <v>2.4691757985929638E-2</v>
          </cell>
        </row>
        <row r="42">
          <cell r="B42">
            <v>0.17420981982994535</v>
          </cell>
          <cell r="C42">
            <v>0.52077084575672627</v>
          </cell>
          <cell r="D42">
            <v>1.0864561404322977</v>
          </cell>
          <cell r="E42">
            <v>2.5770287723744452</v>
          </cell>
          <cell r="F42">
            <v>3.6569082430796551</v>
          </cell>
          <cell r="G42">
            <v>1.1285202538149866E-2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0.26019125982265784</v>
          </cell>
          <cell r="G43">
            <v>5.820708585574101</v>
          </cell>
        </row>
        <row r="44">
          <cell r="B44">
            <v>0.23012869188562063</v>
          </cell>
          <cell r="C44">
            <v>0.23024522693197541</v>
          </cell>
          <cell r="D44">
            <v>0.33679981106437801</v>
          </cell>
          <cell r="E44">
            <v>0.33305056577308445</v>
          </cell>
          <cell r="F44">
            <v>6.2291214853138564E-2</v>
          </cell>
          <cell r="G44">
            <v>1.6887651441745248E-3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0.23898683862637221</v>
          </cell>
          <cell r="G45">
            <v>0.59086795809772474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2.5686654380727716E-2</v>
          </cell>
          <cell r="F46">
            <v>0.40756894896697277</v>
          </cell>
          <cell r="G46">
            <v>0.36573130031487172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1.5757937099992961E-2</v>
          </cell>
          <cell r="F47">
            <v>9.1534988631035499E-2</v>
          </cell>
          <cell r="G47">
            <v>1.8599771088241537E-2</v>
          </cell>
        </row>
        <row r="48">
          <cell r="B48">
            <v>4.3859819604212577E-2</v>
          </cell>
          <cell r="C48">
            <v>8.4551630032846069E-3</v>
          </cell>
          <cell r="D48">
            <v>8.839685411071152E-2</v>
          </cell>
          <cell r="E48">
            <v>8.6950166412851498E-2</v>
          </cell>
          <cell r="F48">
            <v>0.33471947511198985</v>
          </cell>
          <cell r="G48">
            <v>0.33192861349358588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8.5712720087166884E-3</v>
          </cell>
          <cell r="F49">
            <v>2.4635308317822228E-2</v>
          </cell>
          <cell r="G49">
            <v>1.8535337731838103E-2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2.6024187705151976E-2</v>
          </cell>
          <cell r="F50">
            <v>4.4396236757613054E-2</v>
          </cell>
          <cell r="G50">
            <v>1.5510076791140932E-2</v>
          </cell>
        </row>
        <row r="51">
          <cell r="B51">
            <v>5.2606576067621036E-2</v>
          </cell>
          <cell r="C51">
            <v>1.8849601061730819E-2</v>
          </cell>
          <cell r="D51">
            <v>0.34444390357093152</v>
          </cell>
          <cell r="E51">
            <v>0.36349948810675203</v>
          </cell>
          <cell r="F51">
            <v>0.75142234565345711</v>
          </cell>
          <cell r="G51">
            <v>0.79418910071945503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3.1680628906017978E-2</v>
          </cell>
          <cell r="F52">
            <v>0.10167525341881319</v>
          </cell>
          <cell r="G52">
            <v>7.411335103928178E-2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4.7353221690391772E-2</v>
          </cell>
          <cell r="F53">
            <v>7.8835138547797182E-2</v>
          </cell>
          <cell r="G53">
            <v>2.2801263136126796E-2</v>
          </cell>
        </row>
        <row r="54">
          <cell r="B54">
            <v>0.95945281806193616</v>
          </cell>
          <cell r="C54">
            <v>1.1069553808532444</v>
          </cell>
          <cell r="D54">
            <v>1.537824949108626</v>
          </cell>
          <cell r="E54">
            <v>1.5650656798380107</v>
          </cell>
          <cell r="F54">
            <v>1.5839912188474619</v>
          </cell>
          <cell r="G54">
            <v>2.4904482457871819</v>
          </cell>
        </row>
        <row r="55">
          <cell r="B55">
            <v>0.59448469010582938</v>
          </cell>
          <cell r="C55">
            <v>0.62633726296493086</v>
          </cell>
          <cell r="D55">
            <v>0.69074703044450536</v>
          </cell>
          <cell r="E55">
            <v>1.7935941081310651</v>
          </cell>
          <cell r="F55">
            <v>1.6946521023726726</v>
          </cell>
          <cell r="G55">
            <v>0.43843711212898401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3.5438147656808715E-2</v>
          </cell>
          <cell r="F56">
            <v>5.4376608335013017E-2</v>
          </cell>
          <cell r="G56">
            <v>1.1340707712411892E-2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1.8313534697504373E-2</v>
          </cell>
          <cell r="F57">
            <v>4.4513218735672024E-2</v>
          </cell>
          <cell r="G57">
            <v>4.9160893021030543E-2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1.8919971805094738E-2</v>
          </cell>
          <cell r="F58">
            <v>6.2058975640869173E-2</v>
          </cell>
          <cell r="G58">
            <v>2.3054469954989859E-2</v>
          </cell>
        </row>
        <row r="70">
          <cell r="B70">
            <v>0.10182067200986787</v>
          </cell>
          <cell r="C70">
            <v>6.3891847887978734E-2</v>
          </cell>
          <cell r="D70">
            <v>9.4547625392958731E-2</v>
          </cell>
          <cell r="E70">
            <v>3.2247034316585065E-2</v>
          </cell>
          <cell r="F70">
            <v>6.2819875404139927E-2</v>
          </cell>
          <cell r="G70">
            <v>8.8011526164212886E-2</v>
          </cell>
        </row>
        <row r="71">
          <cell r="B71">
            <v>0.11632731151136476</v>
          </cell>
          <cell r="C71">
            <v>9.7283981097405006E-2</v>
          </cell>
          <cell r="D71">
            <v>0.12343578750322483</v>
          </cell>
          <cell r="E71">
            <v>6.4140732027483327E-2</v>
          </cell>
          <cell r="F71">
            <v>0.2187548789600115</v>
          </cell>
          <cell r="G71">
            <v>1.7089063193105618</v>
          </cell>
        </row>
        <row r="72">
          <cell r="B72">
            <v>0.11401355250157519</v>
          </cell>
          <cell r="C72">
            <v>8.4465337185263917E-2</v>
          </cell>
          <cell r="D72">
            <v>0.10917973935570398</v>
          </cell>
          <cell r="E72">
            <v>6.3148133579245411E-2</v>
          </cell>
          <cell r="F72">
            <v>0.14771738436636625</v>
          </cell>
          <cell r="G72">
            <v>0.2484491608937851</v>
          </cell>
        </row>
        <row r="73">
          <cell r="B73">
            <v>4.8101100222743956E-2</v>
          </cell>
          <cell r="C73">
            <v>4.805359702625378E-2</v>
          </cell>
          <cell r="D73">
            <v>4.9511453622736297E-2</v>
          </cell>
          <cell r="E73">
            <v>4.6128715788314692E-2</v>
          </cell>
          <cell r="F73">
            <v>6.8122398440054355E-2</v>
          </cell>
          <cell r="G73">
            <v>5.2579511949242243E-2</v>
          </cell>
        </row>
        <row r="74">
          <cell r="B74">
            <v>0.1120159955955396</v>
          </cell>
          <cell r="C74">
            <v>0.11195522852481796</v>
          </cell>
          <cell r="D74">
            <v>0.11652726818731457</v>
          </cell>
          <cell r="E74">
            <v>0.14403294084966686</v>
          </cell>
          <cell r="F74">
            <v>0.26625355023187325</v>
          </cell>
          <cell r="G74">
            <v>0.33628309848852822</v>
          </cell>
        </row>
        <row r="75">
          <cell r="B75">
            <v>0.11201196239483238</v>
          </cell>
          <cell r="C75">
            <v>0.11195114070471762</v>
          </cell>
          <cell r="D75">
            <v>0.11651945523230992</v>
          </cell>
          <cell r="E75">
            <v>0.14401209332566128</v>
          </cell>
          <cell r="F75">
            <v>0.26623957713281188</v>
          </cell>
          <cell r="G75">
            <v>0.33639146345715809</v>
          </cell>
        </row>
        <row r="76">
          <cell r="B76">
            <v>4.8115012304211495E-2</v>
          </cell>
          <cell r="C76">
            <v>4.8076733413631549E-2</v>
          </cell>
          <cell r="D76">
            <v>4.9549372175214448E-2</v>
          </cell>
          <cell r="E76">
            <v>4.6857885606176729E-2</v>
          </cell>
          <cell r="F76">
            <v>6.3102029385744787E-2</v>
          </cell>
          <cell r="G76">
            <v>4.5648131564790639E-2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4.9323763399235967E-3</v>
          </cell>
          <cell r="G90">
            <v>5.4963763355449381E-3</v>
          </cell>
        </row>
        <row r="91">
          <cell r="B91">
            <v>1.8036326179161155</v>
          </cell>
          <cell r="C91">
            <v>1.1083386202078698E-2</v>
          </cell>
          <cell r="D91">
            <v>0.13189172856951595</v>
          </cell>
          <cell r="E91">
            <v>0.16382829465892873</v>
          </cell>
          <cell r="F91">
            <v>4.0927320719187185E-2</v>
          </cell>
          <cell r="G91">
            <v>1.780037634398628E-2</v>
          </cell>
        </row>
        <row r="92">
          <cell r="B92">
            <v>1.1409740706256015</v>
          </cell>
          <cell r="C92">
            <v>0.1778197850716183</v>
          </cell>
          <cell r="D92">
            <v>1.0086548593894786</v>
          </cell>
          <cell r="E92">
            <v>9.472760355797448E-2</v>
          </cell>
          <cell r="F92">
            <v>1.1760426184314832</v>
          </cell>
          <cell r="G92">
            <v>1.8585661383981041E-2</v>
          </cell>
        </row>
        <row r="93">
          <cell r="B93">
            <v>14.16022392543775</v>
          </cell>
          <cell r="C93">
            <v>13.052091965436514</v>
          </cell>
          <cell r="D93">
            <v>13.178350668153419</v>
          </cell>
          <cell r="E93">
            <v>12.779915927235562</v>
          </cell>
          <cell r="F93">
            <v>11.971709293260361</v>
          </cell>
          <cell r="G93">
            <v>10.759643737602332</v>
          </cell>
        </row>
        <row r="94">
          <cell r="B94">
            <v>9.4852105496481959E-3</v>
          </cell>
          <cell r="C94">
            <v>5.7649349595261419E-3</v>
          </cell>
          <cell r="D94">
            <v>8.4804760502191268E-2</v>
          </cell>
          <cell r="E94">
            <v>2.1384395222043381E-2</v>
          </cell>
          <cell r="F94">
            <v>1.6937292201502648E-2</v>
          </cell>
          <cell r="G94">
            <v>1.8751715188722505E-4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2.0466407013235877E-2</v>
          </cell>
          <cell r="G95">
            <v>3.2994337216251529E-2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5.0900994756073771E-2</v>
          </cell>
          <cell r="G96">
            <v>5.9140492487243804E-2</v>
          </cell>
        </row>
        <row r="97">
          <cell r="B97">
            <v>1.7329418857470602</v>
          </cell>
          <cell r="C97">
            <v>1.3624481759692639</v>
          </cell>
          <cell r="D97">
            <v>1.4174220086287588</v>
          </cell>
          <cell r="E97">
            <v>8.9783707968344298E-2</v>
          </cell>
          <cell r="F97">
            <v>6.2509677174888501E-3</v>
          </cell>
          <cell r="G97">
            <v>2.9566791997999854E-3</v>
          </cell>
        </row>
        <row r="98">
          <cell r="B98">
            <v>0.9018179421032847</v>
          </cell>
          <cell r="C98">
            <v>7.8004336506256192E-3</v>
          </cell>
          <cell r="D98">
            <v>2.1044652577875467E-2</v>
          </cell>
          <cell r="E98">
            <v>7.0841252935786763E-3</v>
          </cell>
          <cell r="F98">
            <v>1.1490837979665951E-2</v>
          </cell>
          <cell r="G98">
            <v>7.176220535624259E-3</v>
          </cell>
        </row>
        <row r="99">
          <cell r="B99">
            <v>1.4500443394225602</v>
          </cell>
          <cell r="C99">
            <v>3.7872904388020987</v>
          </cell>
          <cell r="D99">
            <v>3.7724012269571028</v>
          </cell>
          <cell r="E99">
            <v>1.0010554647864753</v>
          </cell>
          <cell r="F99">
            <v>0</v>
          </cell>
          <cell r="G99">
            <v>0</v>
          </cell>
        </row>
        <row r="100">
          <cell r="B100">
            <v>0.18410770645251845</v>
          </cell>
          <cell r="C100">
            <v>1.833102387849963</v>
          </cell>
          <cell r="D100">
            <v>2.0101274506801565E-2</v>
          </cell>
          <cell r="E100">
            <v>9.1512559076983805E-3</v>
          </cell>
          <cell r="F100">
            <v>3.4688946151391767E-3</v>
          </cell>
          <cell r="G100">
            <v>9.6821641226334522E-5</v>
          </cell>
        </row>
        <row r="101">
          <cell r="B101">
            <v>1.6785908140646788</v>
          </cell>
          <cell r="C101">
            <v>1.5149412872814279</v>
          </cell>
          <cell r="D101">
            <v>1.2988904489089039</v>
          </cell>
          <cell r="E101">
            <v>1.0050767300416099</v>
          </cell>
          <cell r="F101">
            <v>0.60181609824478577</v>
          </cell>
          <cell r="G101">
            <v>0.36042936761760053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9.5245440722835746E-6</v>
          </cell>
          <cell r="F102">
            <v>3.592508423018868E-5</v>
          </cell>
          <cell r="G102">
            <v>7.1929556448760545E-5</v>
          </cell>
        </row>
        <row r="103">
          <cell r="F103">
            <v>0.35447275591850569</v>
          </cell>
          <cell r="G103">
            <v>0.23433450100896761</v>
          </cell>
        </row>
        <row r="104">
          <cell r="B104">
            <v>0.9304789428610869</v>
          </cell>
          <cell r="C104">
            <v>2.0405500720013592</v>
          </cell>
          <cell r="D104">
            <v>0.20617374161304508</v>
          </cell>
          <cell r="E104">
            <v>1.2170557124146226</v>
          </cell>
          <cell r="F104">
            <v>0.11844332319799153</v>
          </cell>
          <cell r="G104">
            <v>5.4734712854306582E-2</v>
          </cell>
        </row>
        <row r="105">
          <cell r="B105">
            <v>0.66625295967379661</v>
          </cell>
          <cell r="C105">
            <v>1.8136467223465693</v>
          </cell>
          <cell r="D105">
            <v>3.2266730905630303</v>
          </cell>
          <cell r="E105">
            <v>5.4514070184844101</v>
          </cell>
          <cell r="F105">
            <v>8.286172025370286</v>
          </cell>
          <cell r="G105">
            <v>12.336909936391336</v>
          </cell>
        </row>
        <row r="106">
          <cell r="B106">
            <v>1.9355254871746093</v>
          </cell>
          <cell r="C106">
            <v>1.8594751613318841</v>
          </cell>
          <cell r="D106">
            <v>2.5509980173951634</v>
          </cell>
          <cell r="E106">
            <v>2.2440382839215669</v>
          </cell>
          <cell r="F106">
            <v>1.525985070476217</v>
          </cell>
          <cell r="G106">
            <v>2.0100989410344576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7.8789685499964825E-3</v>
          </cell>
          <cell r="F107">
            <v>4.1148756357070979E-2</v>
          </cell>
          <cell r="G107">
            <v>7.5051707899922056E-3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1.9200125496705578E-2</v>
          </cell>
          <cell r="F108">
            <v>0.24454136938018389</v>
          </cell>
          <cell r="G108">
            <v>0.18286565015743583</v>
          </cell>
        </row>
        <row r="109">
          <cell r="B109">
            <v>0.22312625898669289</v>
          </cell>
          <cell r="C109">
            <v>2.6975338002993898E-2</v>
          </cell>
          <cell r="D109">
            <v>0.29298448501110752</v>
          </cell>
          <cell r="E109">
            <v>0.27382281145541632</v>
          </cell>
          <cell r="F109">
            <v>0.94391560611003689</v>
          </cell>
          <cell r="G109">
            <v>0.84663185607684543</v>
          </cell>
        </row>
        <row r="110">
          <cell r="B110">
            <v>3.2201337518909313E-4</v>
          </cell>
          <cell r="C110">
            <v>4.3399953093435883E-4</v>
          </cell>
          <cell r="D110">
            <v>4.4802909770228904E-4</v>
          </cell>
          <cell r="E110">
            <v>0.10813301833033431</v>
          </cell>
          <cell r="F110">
            <v>0.20215296906578578</v>
          </cell>
          <cell r="G110">
            <v>7.7157273086808212E-2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0.25758909300160726</v>
          </cell>
          <cell r="C112">
            <v>4.7963982021404186E-2</v>
          </cell>
          <cell r="D112">
            <v>0.89556663244951329</v>
          </cell>
          <cell r="E112">
            <v>0.88391249352036039</v>
          </cell>
          <cell r="F112">
            <v>1.8966598198662443</v>
          </cell>
          <cell r="G112">
            <v>1.8163769848891365</v>
          </cell>
        </row>
        <row r="113">
          <cell r="B113">
            <v>3.2201338166618689E-4</v>
          </cell>
          <cell r="C113">
            <v>4.3399939509155877E-4</v>
          </cell>
          <cell r="D113">
            <v>4.4802912892681374E-4</v>
          </cell>
          <cell r="E113">
            <v>0.17864322634015267</v>
          </cell>
          <cell r="F113">
            <v>0.3411881736355637</v>
          </cell>
          <cell r="G113">
            <v>0.10567993498885767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1.4244393257320505</v>
          </cell>
          <cell r="C115">
            <v>1.5797676178546245</v>
          </cell>
          <cell r="D115">
            <v>2.0620165479586277</v>
          </cell>
          <cell r="E115">
            <v>1.8735307157881371</v>
          </cell>
          <cell r="F115">
            <v>1.4407204738994566</v>
          </cell>
          <cell r="G115">
            <v>2.2651891842577867</v>
          </cell>
        </row>
        <row r="116">
          <cell r="B116">
            <v>0.69267741378492254</v>
          </cell>
          <cell r="C116">
            <v>0.75076263930829179</v>
          </cell>
          <cell r="D116">
            <v>0.8626598950014831</v>
          </cell>
          <cell r="E116">
            <v>2.3901191500963042</v>
          </cell>
          <cell r="F116">
            <v>2.541978153559008</v>
          </cell>
          <cell r="G116">
            <v>0.65765566819347587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5.6636128319067579E-2</v>
          </cell>
          <cell r="F117">
            <v>8.3157160010762149E-2</v>
          </cell>
          <cell r="G117">
            <v>1.6654918654003932E-2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5.6759915415284237E-3</v>
          </cell>
          <cell r="F118">
            <v>1.8312484615338482E-2</v>
          </cell>
          <cell r="G118">
            <v>6.6932332127389877E-3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1.3783344535490115E-2</v>
          </cell>
          <cell r="F119">
            <v>2.8026841426163882E-2</v>
          </cell>
          <cell r="G119">
            <v>2.7786591707539041E-2</v>
          </cell>
        </row>
        <row r="123">
          <cell r="B123">
            <v>0</v>
          </cell>
          <cell r="C123">
            <v>3.8125251261837025</v>
          </cell>
          <cell r="D123">
            <v>4.2097948130473606</v>
          </cell>
          <cell r="E123">
            <v>13.453599327561061</v>
          </cell>
          <cell r="F123">
            <v>15.490571938346401</v>
          </cell>
          <cell r="G123">
            <v>19.658443516606091</v>
          </cell>
        </row>
      </sheetData>
      <sheetData sheetId="33">
        <row r="13">
          <cell r="B13">
            <v>16.052444268102889</v>
          </cell>
          <cell r="C13">
            <v>20.144657183736673</v>
          </cell>
          <cell r="D13">
            <v>8.1704893590604506</v>
          </cell>
          <cell r="E13">
            <v>15.795717256144298</v>
          </cell>
          <cell r="F13">
            <v>16.44347383089519</v>
          </cell>
          <cell r="G13">
            <v>17.321669985499817</v>
          </cell>
        </row>
        <row r="14">
          <cell r="B14">
            <v>250.94861398311599</v>
          </cell>
          <cell r="C14">
            <v>253.26264238760851</v>
          </cell>
          <cell r="D14">
            <v>197.9502247388767</v>
          </cell>
          <cell r="E14">
            <v>205.39391083499842</v>
          </cell>
          <cell r="F14">
            <v>98.945013800940245</v>
          </cell>
          <cell r="G14">
            <v>0</v>
          </cell>
        </row>
        <row r="15">
          <cell r="B15">
            <v>66.745724020500248</v>
          </cell>
          <cell r="C15">
            <v>49.798886205766628</v>
          </cell>
          <cell r="D15">
            <v>68.469054207510894</v>
          </cell>
          <cell r="E15">
            <v>70.161685592355568</v>
          </cell>
          <cell r="F15">
            <v>71.877081924458381</v>
          </cell>
          <cell r="G15">
            <v>69.179291463706392</v>
          </cell>
        </row>
        <row r="16">
          <cell r="B16">
            <v>66.632488367549627</v>
          </cell>
          <cell r="C16">
            <v>55.764224551618753</v>
          </cell>
          <cell r="D16">
            <v>65.616682115620847</v>
          </cell>
          <cell r="E16">
            <v>64.537886050783527</v>
          </cell>
          <cell r="F16">
            <v>63.436184866554512</v>
          </cell>
          <cell r="G16">
            <v>66.134077450186552</v>
          </cell>
        </row>
        <row r="18">
          <cell r="B18">
            <v>0.35168313806632368</v>
          </cell>
          <cell r="C18">
            <v>3.8492487005400366E-2</v>
          </cell>
          <cell r="D18">
            <v>0.19906495216950626</v>
          </cell>
          <cell r="E18">
            <v>3.6946336295568025E-2</v>
          </cell>
          <cell r="F18">
            <v>5.4681478714511109E-2</v>
          </cell>
          <cell r="G18">
            <v>5.1652763828703447E-4</v>
          </cell>
        </row>
        <row r="19">
          <cell r="B19">
            <v>18.20371445085717</v>
          </cell>
          <cell r="C19">
            <v>20.429914908398668</v>
          </cell>
          <cell r="D19">
            <v>20.735740283083913</v>
          </cell>
          <cell r="E19">
            <v>20.697081683663665</v>
          </cell>
          <cell r="F19">
            <v>12.579993775727313</v>
          </cell>
          <cell r="G19">
            <v>13.018439695183366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9.3535076335819518</v>
          </cell>
          <cell r="G20">
            <v>13.018927034159738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0.13126121810649558</v>
          </cell>
          <cell r="G21">
            <v>7.0982128563885652E-2</v>
          </cell>
        </row>
        <row r="22">
          <cell r="B22">
            <v>0</v>
          </cell>
          <cell r="C22">
            <v>4.0182691078797426E-2</v>
          </cell>
          <cell r="D22">
            <v>0.34617793773757843</v>
          </cell>
          <cell r="E22">
            <v>0.14664246565541222</v>
          </cell>
          <cell r="F22">
            <v>0.13879072990021701</v>
          </cell>
          <cell r="G22">
            <v>7.8358291806357241E-2</v>
          </cell>
          <cell r="L22">
            <v>3.1753427327535473</v>
          </cell>
          <cell r="M22">
            <v>0.99754523054470468</v>
          </cell>
          <cell r="N22">
            <v>1.6911159476794926</v>
          </cell>
          <cell r="O22">
            <v>2.1220544622611923</v>
          </cell>
          <cell r="P22">
            <v>2.8461013589602095</v>
          </cell>
          <cell r="Q22">
            <v>1.5553326965600054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0.10370931737004639</v>
          </cell>
          <cell r="G23">
            <v>4.0457700563128087</v>
          </cell>
          <cell r="L23">
            <v>7.5976639669357235E-2</v>
          </cell>
          <cell r="M23">
            <v>7.781901461404532E-2</v>
          </cell>
          <cell r="N23">
            <v>9.9100391859826775E-2</v>
          </cell>
          <cell r="O23">
            <v>1.7140879099191569E-2</v>
          </cell>
          <cell r="P23">
            <v>0.12054757537083183</v>
          </cell>
          <cell r="Q23">
            <v>1.3229132278673181</v>
          </cell>
        </row>
        <row r="24">
          <cell r="B24">
            <v>4.2450066399435826</v>
          </cell>
          <cell r="C24">
            <v>4.8281312486433157E-2</v>
          </cell>
          <cell r="D24">
            <v>0.29602239382387641</v>
          </cell>
          <cell r="E24">
            <v>0.32268848162524932</v>
          </cell>
          <cell r="F24">
            <v>9.0960799155902786E-2</v>
          </cell>
          <cell r="G24">
            <v>4.036767921079263E-2</v>
          </cell>
        </row>
        <row r="25">
          <cell r="B25">
            <v>1.5738976013239245</v>
          </cell>
          <cell r="C25">
            <v>0.15265904156252183</v>
          </cell>
          <cell r="D25">
            <v>1.1853616049022913</v>
          </cell>
          <cell r="E25">
            <v>0.14433130643105313</v>
          </cell>
          <cell r="F25">
            <v>1.4829357278058435</v>
          </cell>
          <cell r="G25">
            <v>2.4233679665506668E-2</v>
          </cell>
        </row>
        <row r="26">
          <cell r="B26">
            <v>39.680181175900131</v>
          </cell>
          <cell r="C26">
            <v>37.44069657154337</v>
          </cell>
          <cell r="D26">
            <v>37.494512613485071</v>
          </cell>
          <cell r="E26">
            <v>37.217979897521694</v>
          </cell>
          <cell r="F26">
            <v>25.423386032519311</v>
          </cell>
          <cell r="G26">
            <v>24.168277253979838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10.855584128016256</v>
          </cell>
          <cell r="G27">
            <v>13.183758069804291</v>
          </cell>
        </row>
        <row r="28">
          <cell r="B28">
            <v>0.25808598326038085</v>
          </cell>
          <cell r="C28">
            <v>4.3521358774203489E-2</v>
          </cell>
          <cell r="D28">
            <v>0.17278958314547319</v>
          </cell>
          <cell r="E28">
            <v>4.6514415680654453E-2</v>
          </cell>
          <cell r="F28">
            <v>3.6154817705970142E-2</v>
          </cell>
          <cell r="G28">
            <v>6.2458025312204547E-4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4.0130209829874267E-2</v>
          </cell>
          <cell r="G29">
            <v>6.2253466445757577E-2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9.9805872070733201E-2</v>
          </cell>
          <cell r="G30">
            <v>0.11158583488159231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0.1857832421019413</v>
          </cell>
          <cell r="G31">
            <v>23.839565691688982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0.13909296021424836</v>
          </cell>
          <cell r="F32">
            <v>0.13203412121939681</v>
          </cell>
          <cell r="G32">
            <v>0.25008751234124355</v>
          </cell>
        </row>
        <row r="33">
          <cell r="B33">
            <v>0.52400000000000047</v>
          </cell>
          <cell r="C33">
            <v>0.54529458440697143</v>
          </cell>
          <cell r="D33">
            <v>1.96242797229918</v>
          </cell>
          <cell r="E33">
            <v>5.5602110066437165</v>
          </cell>
          <cell r="F33">
            <v>15.560388257967642</v>
          </cell>
          <cell r="G33">
            <v>27.550927944854227</v>
          </cell>
        </row>
        <row r="34">
          <cell r="B34">
            <v>0</v>
          </cell>
          <cell r="C34">
            <v>0</v>
          </cell>
          <cell r="D34">
            <v>0.14075051716026837</v>
          </cell>
          <cell r="E34">
            <v>0.15703891889443661</v>
          </cell>
          <cell r="F34">
            <v>1.9491715553181055</v>
          </cell>
          <cell r="G34">
            <v>11.403244272971815</v>
          </cell>
        </row>
        <row r="35">
          <cell r="B35">
            <v>3.517953999707534</v>
          </cell>
          <cell r="C35">
            <v>4.8498372737751145</v>
          </cell>
          <cell r="D35">
            <v>9.5944985483358156</v>
          </cell>
          <cell r="E35">
            <v>12.307749869766909</v>
          </cell>
          <cell r="F35">
            <v>39.09922104728313</v>
          </cell>
          <cell r="G35">
            <v>62.59922262864567</v>
          </cell>
        </row>
        <row r="36">
          <cell r="B36">
            <v>2.1349390887346629</v>
          </cell>
          <cell r="C36">
            <v>3.3909810670036307</v>
          </cell>
          <cell r="D36">
            <v>8.0486375256821177</v>
          </cell>
          <cell r="E36">
            <v>10.327310178645337</v>
          </cell>
          <cell r="F36">
            <v>13.880508819910855</v>
          </cell>
          <cell r="G36">
            <v>18.655802058997956</v>
          </cell>
        </row>
        <row r="37">
          <cell r="B37">
            <v>0.86248322578584768</v>
          </cell>
          <cell r="C37">
            <v>1.2879214191350399</v>
          </cell>
          <cell r="D37">
            <v>4.1841565836626096</v>
          </cell>
          <cell r="E37">
            <v>5.3690491965752853</v>
          </cell>
          <cell r="F37">
            <v>7.2308906994765039</v>
          </cell>
          <cell r="G37">
            <v>21.500667314586067</v>
          </cell>
        </row>
        <row r="38">
          <cell r="B38">
            <v>2.8396236857719668</v>
          </cell>
          <cell r="C38">
            <v>3.2944565209936201</v>
          </cell>
          <cell r="D38">
            <v>6.8323026071317603</v>
          </cell>
          <cell r="E38">
            <v>8.7666372808444102</v>
          </cell>
          <cell r="F38">
            <v>11.784118885107405</v>
          </cell>
          <cell r="G38">
            <v>15.83814009979128</v>
          </cell>
        </row>
        <row r="39">
          <cell r="B39">
            <v>2.2437705384119546</v>
          </cell>
          <cell r="C39">
            <v>0.33889471847655572</v>
          </cell>
          <cell r="D39">
            <v>0.32488237489488048</v>
          </cell>
          <cell r="E39">
            <v>0.38445948794551754</v>
          </cell>
          <cell r="F39">
            <v>0.92975669169257702</v>
          </cell>
          <cell r="G39">
            <v>0.62896160546447422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0.2795835987540774</v>
          </cell>
          <cell r="G40">
            <v>0.24696009683257242</v>
          </cell>
        </row>
        <row r="41">
          <cell r="B41">
            <v>0.49259247441874388</v>
          </cell>
          <cell r="C41">
            <v>0.70968910990873579</v>
          </cell>
          <cell r="D41">
            <v>9.9592736561339004E-2</v>
          </cell>
          <cell r="E41">
            <v>0.60709049916986813</v>
          </cell>
          <cell r="F41">
            <v>0.24517416732064756</v>
          </cell>
          <cell r="G41">
            <v>0.10139541676812369</v>
          </cell>
        </row>
        <row r="42">
          <cell r="B42">
            <v>0.89912025314389776</v>
          </cell>
          <cell r="C42">
            <v>2.3099992723621168</v>
          </cell>
          <cell r="D42">
            <v>4.4884658884867781</v>
          </cell>
          <cell r="E42">
            <v>7.6334991847674276</v>
          </cell>
          <cell r="F42">
            <v>10.391332091372295</v>
          </cell>
          <cell r="G42">
            <v>3.4082233957796131E-2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0.79395625478021259</v>
          </cell>
          <cell r="G43">
            <v>16.677560974372401</v>
          </cell>
        </row>
        <row r="44">
          <cell r="B44">
            <v>3.7126755637310471</v>
          </cell>
          <cell r="C44">
            <v>3.7145559907466561</v>
          </cell>
          <cell r="D44">
            <v>5.4339367685075439</v>
          </cell>
          <cell r="E44">
            <v>5.373438383220333</v>
          </cell>
          <cell r="F44">
            <v>1.0051404011748215</v>
          </cell>
          <cell r="G44">
            <v>2.7250168077595449E-2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4.2848083691123637</v>
          </cell>
          <cell r="G45">
            <v>10.593704600844461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5.1802642174083639E-2</v>
          </cell>
          <cell r="F46">
            <v>0.74095387042109362</v>
          </cell>
          <cell r="G46">
            <v>0.6094858150042135</v>
          </cell>
        </row>
        <row r="47">
          <cell r="B47">
            <v>0</v>
          </cell>
        </row>
        <row r="48">
          <cell r="B48">
            <v>0.52785190822603167</v>
          </cell>
          <cell r="C48">
            <v>3.6347152132102864E-2</v>
          </cell>
          <cell r="D48">
            <v>0.47789352491964121</v>
          </cell>
          <cell r="E48">
            <v>0.34518477929249292</v>
          </cell>
          <cell r="F48">
            <v>1.2127968467850789</v>
          </cell>
          <cell r="G48">
            <v>1.1584801124586215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2.0407790496944495E-2</v>
          </cell>
          <cell r="F49">
            <v>5.5989337085959587E-2</v>
          </cell>
          <cell r="G49">
            <v>4.1189639404084703E-2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0.12924688966379461</v>
          </cell>
          <cell r="F50">
            <v>0.21289962099809157</v>
          </cell>
          <cell r="G50">
            <v>6.5044062698675201E-2</v>
          </cell>
        </row>
        <row r="51">
          <cell r="B51">
            <v>0.55241742715531417</v>
          </cell>
          <cell r="C51">
            <v>6.9914054316648933E-2</v>
          </cell>
          <cell r="D51">
            <v>1.3211008628512781</v>
          </cell>
          <cell r="E51">
            <v>1.2461419768201021</v>
          </cell>
          <cell r="F51">
            <v>2.5041351238830147</v>
          </cell>
          <cell r="G51">
            <v>2.5783832357986403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7.543006882385235E-2</v>
          </cell>
          <cell r="F52">
            <v>0.23108012140639378</v>
          </cell>
          <cell r="G52">
            <v>0.16469633564284847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0.20228985043272396</v>
          </cell>
          <cell r="F53">
            <v>0.32520159890182077</v>
          </cell>
          <cell r="G53">
            <v>8.6810105170907814E-2</v>
          </cell>
        </row>
        <row r="54">
          <cell r="B54">
            <v>2.6455364127837502</v>
          </cell>
          <cell r="C54">
            <v>3.0602378329324935</v>
          </cell>
          <cell r="D54">
            <v>4.2597597420784172</v>
          </cell>
          <cell r="E54">
            <v>4.3001055535008001</v>
          </cell>
          <cell r="F54">
            <v>4.244759692443524</v>
          </cell>
          <cell r="G54">
            <v>6.480282507193067</v>
          </cell>
        </row>
        <row r="55">
          <cell r="B55">
            <v>2.1075778567649106</v>
          </cell>
          <cell r="C55">
            <v>1.7434638537502198</v>
          </cell>
          <cell r="D55">
            <v>2.021294596525367</v>
          </cell>
          <cell r="E55">
            <v>4.999265617030618</v>
          </cell>
          <cell r="F55">
            <v>4.731014591680049</v>
          </cell>
          <cell r="G55">
            <v>1.2239952460154762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0.11770825421992531</v>
          </cell>
          <cell r="F56">
            <v>0.17620867779856356</v>
          </cell>
          <cell r="G56">
            <v>3.4978576541248557E-2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3.8461448827258986E-2</v>
          </cell>
          <cell r="F57">
            <v>8.2349763390954955E-2</v>
          </cell>
          <cell r="G57">
            <v>8.5420379884155406E-2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3.1533286341824555E-2</v>
          </cell>
          <cell r="F58">
            <v>0.10173602564076922</v>
          </cell>
          <cell r="G58">
            <v>3.7184628959661084E-2</v>
          </cell>
        </row>
        <row r="63">
          <cell r="B63">
            <v>0.14547288503579889</v>
          </cell>
          <cell r="C63">
            <v>9.1288850931007276E-2</v>
          </cell>
          <cell r="D63">
            <v>0.13508282170573785</v>
          </cell>
          <cell r="E63">
            <v>4.6081974040383673E-2</v>
          </cell>
          <cell r="F63">
            <v>8.9757738906486195E-2</v>
          </cell>
          <cell r="G63">
            <v>0.12574543891122952</v>
          </cell>
        </row>
        <row r="64">
          <cell r="B64">
            <v>0.13418090912750433</v>
          </cell>
          <cell r="C64">
            <v>0.11221728035648486</v>
          </cell>
          <cell r="D64">
            <v>0.14237947127179582</v>
          </cell>
          <cell r="E64">
            <v>7.3991507708364657E-2</v>
          </cell>
          <cell r="F64">
            <v>0.2523280268031669</v>
          </cell>
          <cell r="G64">
            <v>1.9709854771573019</v>
          </cell>
        </row>
        <row r="65">
          <cell r="B65">
            <v>0.12750826169761889</v>
          </cell>
          <cell r="C65">
            <v>9.4466533744003156E-2</v>
          </cell>
          <cell r="D65">
            <v>0.12210294238161203</v>
          </cell>
          <cell r="E65">
            <v>7.0628977577688976E-2</v>
          </cell>
          <cell r="F65">
            <v>0.16521028371277924</v>
          </cell>
          <cell r="G65">
            <v>0.2778430587179499</v>
          </cell>
        </row>
        <row r="66">
          <cell r="B66">
            <v>5.3208095570840191E-2</v>
          </cell>
          <cell r="C66">
            <v>5.3155563458282692E-2</v>
          </cell>
          <cell r="D66">
            <v>5.4767755746292668E-2</v>
          </cell>
          <cell r="E66">
            <v>5.1026905059860482E-2</v>
          </cell>
          <cell r="F66">
            <v>7.53489444467733E-2</v>
          </cell>
          <cell r="G66">
            <v>5.8160669712512665E-2</v>
          </cell>
        </row>
        <row r="67">
          <cell r="B67">
            <v>0.12390411049525618</v>
          </cell>
          <cell r="C67">
            <v>0.12383691033101862</v>
          </cell>
          <cell r="D67">
            <v>0.12889296804075884</v>
          </cell>
          <cell r="E67">
            <v>0.15931052313847638</v>
          </cell>
          <cell r="F67">
            <v>0.29446999244416205</v>
          </cell>
          <cell r="G67">
            <v>0.37191320456627402</v>
          </cell>
        </row>
        <row r="68">
          <cell r="B68">
            <v>0.12389965032028512</v>
          </cell>
          <cell r="C68">
            <v>0.12383238975438242</v>
          </cell>
          <cell r="D68">
            <v>0.12888432796903504</v>
          </cell>
          <cell r="E68">
            <v>0.15928746859558418</v>
          </cell>
          <cell r="F68">
            <v>0.29445454008577693</v>
          </cell>
          <cell r="G68">
            <v>0.37203304157023898</v>
          </cell>
        </row>
        <row r="69">
          <cell r="B69">
            <v>5.3223480452108049E-2</v>
          </cell>
          <cell r="C69">
            <v>5.3181149174291606E-2</v>
          </cell>
          <cell r="D69">
            <v>5.4809688538573154E-2</v>
          </cell>
          <cell r="E69">
            <v>5.1833268292002736E-2</v>
          </cell>
          <cell r="F69">
            <v>6.9797095044863908E-2</v>
          </cell>
          <cell r="G69">
            <v>5.0495481794287075E-2</v>
          </cell>
        </row>
        <row r="90">
          <cell r="B90">
            <v>2.0281253702206672</v>
          </cell>
          <cell r="C90">
            <v>1.5945230096985803</v>
          </cell>
          <cell r="D90">
            <v>1.6588608998678882</v>
          </cell>
          <cell r="E90">
            <v>0.10507716240269852</v>
          </cell>
          <cell r="F90">
            <v>7.3157365059614869E-3</v>
          </cell>
          <cell r="G90">
            <v>3.4603099769459568E-3</v>
          </cell>
        </row>
        <row r="91">
          <cell r="B91">
            <v>1.1840073033556928</v>
          </cell>
          <cell r="C91">
            <v>1.0241280396508758E-2</v>
          </cell>
          <cell r="D91">
            <v>2.7629770029496754E-2</v>
          </cell>
          <cell r="E91">
            <v>9.300830792877815E-3</v>
          </cell>
          <cell r="F91">
            <v>1.5086455319208171E-2</v>
          </cell>
          <cell r="G91">
            <v>9.4217437112125088E-3</v>
          </cell>
        </row>
        <row r="92">
          <cell r="B92">
            <v>1.4500443394225602</v>
          </cell>
          <cell r="C92">
            <v>3.7872904388020987</v>
          </cell>
          <cell r="D92">
            <v>3.7724012269571028</v>
          </cell>
          <cell r="E92">
            <v>1.0010554647864753</v>
          </cell>
          <cell r="F92">
            <v>0</v>
          </cell>
          <cell r="G92">
            <v>0</v>
          </cell>
        </row>
        <row r="93">
          <cell r="B93">
            <v>0.21546799311652851</v>
          </cell>
          <cell r="C93">
            <v>2.1453468749229825</v>
          </cell>
          <cell r="D93">
            <v>2.3525257907560708E-2</v>
          </cell>
          <cell r="E93">
            <v>1.0710050018661647E-2</v>
          </cell>
          <cell r="F93">
            <v>4.0597744410527182E-3</v>
          </cell>
          <cell r="G93">
            <v>1.1331391350892313E-4</v>
          </cell>
        </row>
        <row r="94">
          <cell r="B94">
            <v>2.3979868772352564</v>
          </cell>
          <cell r="C94">
            <v>2.1642018389734647</v>
          </cell>
          <cell r="D94">
            <v>1.855557784155575</v>
          </cell>
          <cell r="E94">
            <v>1.4358239000594413</v>
          </cell>
          <cell r="F94">
            <v>0.85973728320683673</v>
          </cell>
          <cell r="G94">
            <v>0.51489909659657229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9.5245440722835746E-6</v>
          </cell>
          <cell r="F95">
            <v>3.592508423018868E-5</v>
          </cell>
          <cell r="G95">
            <v>7.1929556448760545E-5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5.802795694027767E-3</v>
          </cell>
          <cell r="G96">
            <v>6.4663251006411024E-3</v>
          </cell>
        </row>
        <row r="97">
          <cell r="B97">
            <v>0</v>
          </cell>
          <cell r="C97">
            <v>1.2708417087279029</v>
          </cell>
          <cell r="D97">
            <v>1.4032649376824529</v>
          </cell>
          <cell r="E97">
            <v>4.4845331091870229</v>
          </cell>
          <cell r="F97">
            <v>5.1635239794488008</v>
          </cell>
          <cell r="G97">
            <v>6.5528145055353662</v>
          </cell>
        </row>
      </sheetData>
      <sheetData sheetId="34">
        <row r="14">
          <cell r="B14">
            <v>3.0805581771857646</v>
          </cell>
          <cell r="C14">
            <v>3.0804793272639577</v>
          </cell>
          <cell r="D14">
            <v>2.6104779510645941</v>
          </cell>
          <cell r="E14">
            <v>2.5321068149896093</v>
          </cell>
          <cell r="F14">
            <v>1.2356804901876028</v>
          </cell>
          <cell r="G14">
            <v>0</v>
          </cell>
        </row>
        <row r="15">
          <cell r="B15">
            <v>7.3394300010600002</v>
          </cell>
          <cell r="C15">
            <v>7.4235453012027417</v>
          </cell>
          <cell r="D15">
            <v>7.4306696829225931</v>
          </cell>
          <cell r="E15">
            <v>7.4313087104878832</v>
          </cell>
          <cell r="F15">
            <v>7.5849809909471242</v>
          </cell>
          <cell r="G15">
            <v>7.6707605186156984</v>
          </cell>
        </row>
        <row r="16">
          <cell r="B16">
            <v>4.7247299999999992</v>
          </cell>
          <cell r="C16">
            <v>4.8186275061197836</v>
          </cell>
          <cell r="D16">
            <v>4.8730733147845688</v>
          </cell>
          <cell r="E16">
            <v>4.8770857605899343</v>
          </cell>
          <cell r="F16">
            <v>4.9524348970274072</v>
          </cell>
          <cell r="G16">
            <v>5.2981859813513115</v>
          </cell>
        </row>
        <row r="17">
          <cell r="B17">
            <v>3.3394499999999998</v>
          </cell>
          <cell r="C17">
            <v>3.983558756677497</v>
          </cell>
          <cell r="D17">
            <v>4.3719931117907507</v>
          </cell>
          <cell r="E17">
            <v>4.3720025588534197</v>
          </cell>
          <cell r="F17">
            <v>4.3721215420544235</v>
          </cell>
          <cell r="G17">
            <v>4.3721433292474448</v>
          </cell>
        </row>
        <row r="18">
          <cell r="B18">
            <v>8.147424663425118E-2</v>
          </cell>
          <cell r="C18">
            <v>6.0999893819077201E-2</v>
          </cell>
          <cell r="D18">
            <v>2.7979766298277732E-2</v>
          </cell>
          <cell r="E18">
            <v>1.144035851246988E-2</v>
          </cell>
          <cell r="F18">
            <v>1.9147949736519124E-2</v>
          </cell>
          <cell r="G18">
            <v>1.0491175633437263E-2</v>
          </cell>
        </row>
        <row r="19">
          <cell r="B19">
            <v>0.27668873665355931</v>
          </cell>
          <cell r="C19">
            <v>0.27650056972734388</v>
          </cell>
          <cell r="D19">
            <v>0.27651395025654901</v>
          </cell>
          <cell r="E19">
            <v>0.27600985165205805</v>
          </cell>
          <cell r="F19">
            <v>0.18273836202317389</v>
          </cell>
          <cell r="G19">
            <v>0.18777879267991154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0.116799011317698</v>
          </cell>
          <cell r="G20">
            <v>0.16580274132030171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8.0705855532251496E-3</v>
          </cell>
          <cell r="G21">
            <v>7.9881418214732686E-3</v>
          </cell>
        </row>
        <row r="22">
          <cell r="B22">
            <v>0</v>
          </cell>
          <cell r="C22">
            <v>0.250010805174396</v>
          </cell>
          <cell r="D22">
            <v>8.7313199272763015E-2</v>
          </cell>
          <cell r="E22">
            <v>7.5154556629683011E-2</v>
          </cell>
          <cell r="F22">
            <v>7.5722821694917009E-2</v>
          </cell>
          <cell r="G22">
            <v>3.1955968263296795E-2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8.1800350090551997E-3</v>
          </cell>
          <cell r="G23">
            <v>0.19822374355873348</v>
          </cell>
        </row>
        <row r="24">
          <cell r="B24">
            <v>0.10886007189237706</v>
          </cell>
          <cell r="C24">
            <v>1.9521218572819826E-3</v>
          </cell>
          <cell r="D24">
            <v>8.8889795322760895E-3</v>
          </cell>
          <cell r="E24">
            <v>9.4532961433300214E-3</v>
          </cell>
          <cell r="F24">
            <v>6.5508643561956598E-3</v>
          </cell>
          <cell r="G24">
            <v>2.8616541535468614E-3</v>
          </cell>
        </row>
        <row r="25">
          <cell r="B25">
            <v>2.83212106974286E-2</v>
          </cell>
          <cell r="C25">
            <v>5.8612120446461455E-3</v>
          </cell>
          <cell r="D25">
            <v>1.1252159839692563E-2</v>
          </cell>
          <cell r="E25">
            <v>5.672403191405509E-3</v>
          </cell>
          <cell r="F25">
            <v>2.1820499785063723E-2</v>
          </cell>
          <cell r="G25">
            <v>1.1040785110047E-3</v>
          </cell>
        </row>
        <row r="26">
          <cell r="B26">
            <v>7.6857772047272357E-2</v>
          </cell>
          <cell r="C26">
            <v>7.2086460821025919E-2</v>
          </cell>
          <cell r="D26">
            <v>7.2060993650739064E-2</v>
          </cell>
          <cell r="E26">
            <v>7.0512184917072465E-2</v>
          </cell>
          <cell r="F26">
            <v>5.9255974376353569E-2</v>
          </cell>
          <cell r="G26">
            <v>5.934137389689511E-2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2.8857875943733801E-2</v>
          </cell>
          <cell r="G27">
            <v>3.890069122048552E-2</v>
          </cell>
        </row>
        <row r="28">
          <cell r="B28">
            <v>1.0722514028191134E-2</v>
          </cell>
          <cell r="C28">
            <v>1.0157755522364991E-2</v>
          </cell>
          <cell r="D28">
            <v>9.9890347276852098E-3</v>
          </cell>
          <cell r="E28">
            <v>7.9439978648967995E-3</v>
          </cell>
          <cell r="F28">
            <v>3.323078996621532E-3</v>
          </cell>
          <cell r="G28">
            <v>2.4618956908021138E-3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2.9998384669387198E-3</v>
          </cell>
          <cell r="G29">
            <v>3.4561437016172934E-3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4.3865635148779098E-3</v>
          </cell>
          <cell r="G30">
            <v>5.2776801345670058E-3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4.9799497573543598E-3</v>
          </cell>
          <cell r="G31">
            <v>0.38466455839422586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4.8084381947346502E-3</v>
          </cell>
          <cell r="F32">
            <v>4.8416854130113995E-3</v>
          </cell>
          <cell r="G32">
            <v>8.670620315581478E-3</v>
          </cell>
        </row>
        <row r="33">
          <cell r="B33">
            <v>8.7120000000000003E-2</v>
          </cell>
          <cell r="C33">
            <v>9.0660427850258213E-2</v>
          </cell>
          <cell r="D33">
            <v>0.32626531119337621</v>
          </cell>
          <cell r="E33">
            <v>0.92443599907105034</v>
          </cell>
          <cell r="F33">
            <v>2.587057693932997</v>
          </cell>
          <cell r="G33">
            <v>4.5805998240198802</v>
          </cell>
        </row>
        <row r="34">
          <cell r="B34">
            <v>0</v>
          </cell>
          <cell r="C34">
            <v>0</v>
          </cell>
          <cell r="D34">
            <v>4.4907855276261198E-2</v>
          </cell>
          <cell r="E34">
            <v>4.5269745336775774E-2</v>
          </cell>
          <cell r="F34">
            <v>0.56188576474334595</v>
          </cell>
          <cell r="G34">
            <v>3.2872280546986801</v>
          </cell>
        </row>
        <row r="35">
          <cell r="B35">
            <v>1.1186210000000001</v>
          </cell>
          <cell r="C35">
            <v>1.6529275421914182</v>
          </cell>
          <cell r="D35">
            <v>3.0611682930350597</v>
          </cell>
          <cell r="E35">
            <v>3.5491018428888301</v>
          </cell>
          <cell r="F35">
            <v>11.274807583781337</v>
          </cell>
          <cell r="G35">
            <v>18.051369274203001</v>
          </cell>
        </row>
        <row r="36">
          <cell r="B36">
            <v>0.67885700000000004</v>
          </cell>
          <cell r="C36">
            <v>1.1560076192857789</v>
          </cell>
          <cell r="D36">
            <v>2.5679662155116478</v>
          </cell>
          <cell r="E36">
            <v>2.9770339748449111</v>
          </cell>
          <cell r="F36">
            <v>4.0013189445972923</v>
          </cell>
          <cell r="G36">
            <v>5.3778962675044895</v>
          </cell>
        </row>
        <row r="37">
          <cell r="B37">
            <v>0.27424799999999999</v>
          </cell>
          <cell r="C37">
            <v>0.43906083572043342</v>
          </cell>
          <cell r="D37">
            <v>1.3349650520519381</v>
          </cell>
          <cell r="E37">
            <v>1.547711931552437</v>
          </cell>
          <cell r="F37">
            <v>2.0844279628398299</v>
          </cell>
          <cell r="G37">
            <v>6.1979879494003995</v>
          </cell>
        </row>
        <row r="38">
          <cell r="B38">
            <v>0.90292899999999998</v>
          </cell>
          <cell r="C38">
            <v>1.1231017672241894</v>
          </cell>
          <cell r="D38">
            <v>2.1798983917025501</v>
          </cell>
          <cell r="E38">
            <v>2.5271517366712803</v>
          </cell>
          <cell r="F38">
            <v>3.3970048909413788</v>
          </cell>
          <cell r="G38">
            <v>4.5656606538223903</v>
          </cell>
        </row>
        <row r="39">
          <cell r="B39">
            <v>3.3140571109646008E-2</v>
          </cell>
          <cell r="C39">
            <v>2.4514833310254822E-2</v>
          </cell>
          <cell r="D39">
            <v>2.4563983548302443E-2</v>
          </cell>
          <cell r="E39">
            <v>1.5199931525431129E-2</v>
          </cell>
          <cell r="F39">
            <v>2.5281191233027037E-2</v>
          </cell>
          <cell r="G39">
            <v>1.954646297993233E-2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9.5079808947621403E-3</v>
          </cell>
          <cell r="G40">
            <v>9.4995766672332869E-3</v>
          </cell>
        </row>
        <row r="41">
          <cell r="B41">
            <v>8.301462143425347E-3</v>
          </cell>
          <cell r="C41">
            <v>1.0953222073110202E-2</v>
          </cell>
          <cell r="D41">
            <v>1.1156271572079619E-2</v>
          </cell>
          <cell r="E41">
            <v>2.6037763939257323E-2</v>
          </cell>
          <cell r="F41">
            <v>1.2358304830926814E-2</v>
          </cell>
          <cell r="G41">
            <v>4.0447571262378643E-3</v>
          </cell>
        </row>
        <row r="42">
          <cell r="B42">
            <v>1.2997937234796E-2</v>
          </cell>
          <cell r="C42">
            <v>1.9270129283711915E-2</v>
          </cell>
          <cell r="D42">
            <v>4.0179969478819855E-2</v>
          </cell>
          <cell r="E42">
            <v>9.5312803463177956E-2</v>
          </cell>
          <cell r="F42">
            <v>0.14969168590815946</v>
          </cell>
          <cell r="G42">
            <v>8.3929858999089862E-4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1.39110187268651E-2</v>
          </cell>
          <cell r="G43">
            <v>0.24810688551433199</v>
          </cell>
        </row>
        <row r="44">
          <cell r="B44">
            <v>4.3503654729131799E-2</v>
          </cell>
          <cell r="C44">
            <v>1.7074120401649719E-2</v>
          </cell>
          <cell r="D44">
            <v>1.7030901615737101E-2</v>
          </cell>
          <cell r="E44">
            <v>1.3973845433072257E-2</v>
          </cell>
          <cell r="F44">
            <v>9.2690338885305298E-3</v>
          </cell>
          <cell r="G44">
            <v>1.3452496372441895E-3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2.3647272589857798E-2</v>
          </cell>
          <cell r="G45">
            <v>5.5307674916084966E-2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3.6717783990304902E-3</v>
          </cell>
          <cell r="F46">
            <v>4.1696007413729627E-2</v>
          </cell>
          <cell r="G46">
            <v>3.8512326222876134E-2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2.7524623531994998E-3</v>
          </cell>
          <cell r="F47">
            <v>5.9827874869613894E-3</v>
          </cell>
          <cell r="G47">
            <v>2.9057396643059554E-3</v>
          </cell>
        </row>
        <row r="48">
          <cell r="B48">
            <v>4.1894563202676061E-3</v>
          </cell>
          <cell r="C48">
            <v>2.4356591878228152E-3</v>
          </cell>
          <cell r="D48">
            <v>7.8436709821403106E-3</v>
          </cell>
          <cell r="E48">
            <v>7.7358642340352671E-3</v>
          </cell>
          <cell r="F48">
            <v>2.9781496527574801E-2</v>
          </cell>
          <cell r="G48">
            <v>2.9512882189929618E-2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7.6056271382666098E-4</v>
          </cell>
          <cell r="F49">
            <v>2.1956106195136441E-3</v>
          </cell>
          <cell r="G49">
            <v>1.6488211836429676E-3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2.3114062728498202E-3</v>
          </cell>
          <cell r="F50">
            <v>3.9602959072277972E-3</v>
          </cell>
          <cell r="G50">
            <v>1.5376098409979329E-3</v>
          </cell>
        </row>
        <row r="51">
          <cell r="B51">
            <v>1.2070911098891378E-2</v>
          </cell>
          <cell r="C51">
            <v>5.6424998375248694E-3</v>
          </cell>
          <cell r="D51">
            <v>2.5560348661753336E-2</v>
          </cell>
          <cell r="E51">
            <v>2.7463562094365648E-2</v>
          </cell>
          <cell r="F51">
            <v>5.7225457051657172E-2</v>
          </cell>
          <cell r="G51">
            <v>5.9941338315041295E-2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2.8287483258432802E-3</v>
          </cell>
          <cell r="F52">
            <v>9.0730741092927628E-3</v>
          </cell>
          <cell r="G52">
            <v>6.6167005215218132E-3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3.65143902946676E-3</v>
          </cell>
          <cell r="F53">
            <v>6.1371910647163748E-3</v>
          </cell>
          <cell r="G53">
            <v>2.4571522740700507E-3</v>
          </cell>
        </row>
        <row r="54">
          <cell r="B54">
            <v>7.351114376800276E-2</v>
          </cell>
          <cell r="C54">
            <v>8.4836558448356317E-2</v>
          </cell>
          <cell r="D54">
            <v>0.11783297973108385</v>
          </cell>
          <cell r="E54">
            <v>0.11994465664407625</v>
          </cell>
          <cell r="F54">
            <v>0.1214163663096683</v>
          </cell>
          <cell r="G54">
            <v>0.19084347915128361</v>
          </cell>
        </row>
        <row r="55">
          <cell r="B55">
            <v>6.5199020082741144E-2</v>
          </cell>
          <cell r="C55">
            <v>4.8319803712553192E-2</v>
          </cell>
          <cell r="D55">
            <v>5.0053917539742615E-2</v>
          </cell>
          <cell r="E55">
            <v>0.13625703438829465</v>
          </cell>
          <cell r="F55">
            <v>0.12812237819848582</v>
          </cell>
          <cell r="G55">
            <v>3.569579777948232E-2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2.9258502195555398E-3</v>
          </cell>
          <cell r="F56">
            <v>4.7590381789318582E-3</v>
          </cell>
          <cell r="G56">
            <v>1.516439841609968E-3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1.5805182502844101E-3</v>
          </cell>
          <cell r="F57">
            <v>3.375019484652617E-3</v>
          </cell>
          <cell r="G57">
            <v>3.9487407435013248E-3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1.34822062969239E-3</v>
          </cell>
          <cell r="F58">
            <v>3.6906778756466644E-3</v>
          </cell>
          <cell r="G58">
            <v>2.047763360592674E-3</v>
          </cell>
        </row>
        <row r="63">
          <cell r="B63">
            <v>0.1</v>
          </cell>
          <cell r="C63">
            <v>9.993611764038382E-2</v>
          </cell>
          <cell r="D63">
            <v>9.9933550633272292E-2</v>
          </cell>
          <cell r="E63">
            <v>9.9931180355183918E-2</v>
          </cell>
          <cell r="F63">
            <v>9.9985202366786999E-2</v>
          </cell>
          <cell r="G63">
            <v>9.9991654839885064E-2</v>
          </cell>
        </row>
        <row r="64">
          <cell r="B64">
            <v>2.1809567983484102E-2</v>
          </cell>
          <cell r="C64">
            <v>2.1849689189305948E-2</v>
          </cell>
          <cell r="D64">
            <v>2.1985000416244564E-2</v>
          </cell>
          <cell r="E64">
            <v>1.6263409094637395E-2</v>
          </cell>
          <cell r="F64">
            <v>0.23242385795110687</v>
          </cell>
          <cell r="G64">
            <v>1.9541894900329222</v>
          </cell>
        </row>
        <row r="65">
          <cell r="B65">
            <v>1.65740819357071E-2</v>
          </cell>
          <cell r="C65">
            <v>1.6605105774582064E-2</v>
          </cell>
          <cell r="D65">
            <v>1.6690110138161865E-2</v>
          </cell>
          <cell r="E65">
            <v>1.234330859994803E-2</v>
          </cell>
          <cell r="F65">
            <v>5.0929754672295331E-2</v>
          </cell>
          <cell r="G65">
            <v>0.11802702716677103</v>
          </cell>
        </row>
        <row r="66">
          <cell r="B66">
            <v>1.9922439020558513E-2</v>
          </cell>
          <cell r="C66">
            <v>1.9974047492607686E-2</v>
          </cell>
          <cell r="D66">
            <v>2.0482071657549655E-2</v>
          </cell>
          <cell r="E66">
            <v>1.9069458859167471E-2</v>
          </cell>
          <cell r="F66">
            <v>2.8139916410039635E-2</v>
          </cell>
          <cell r="G66">
            <v>2.1670407391704609E-2</v>
          </cell>
        </row>
        <row r="67">
          <cell r="B67">
            <v>4.642359667957411E-2</v>
          </cell>
          <cell r="C67">
            <v>4.6566504185421617E-2</v>
          </cell>
          <cell r="D67">
            <v>4.8217262051243645E-2</v>
          </cell>
          <cell r="E67">
            <v>5.9821966488632611E-2</v>
          </cell>
          <cell r="F67">
            <v>0.11125230459186844</v>
          </cell>
          <cell r="G67">
            <v>0.18711718944282607</v>
          </cell>
        </row>
        <row r="68">
          <cell r="B68">
            <v>4.6421904034814068E-2</v>
          </cell>
          <cell r="C68">
            <v>4.6564808040721883E-2</v>
          </cell>
          <cell r="D68">
            <v>4.8214082898055455E-2</v>
          </cell>
          <cell r="E68">
            <v>5.9813115539276415E-2</v>
          </cell>
          <cell r="F68">
            <v>0.11124597519819995</v>
          </cell>
          <cell r="G68">
            <v>0.18725350084553399</v>
          </cell>
        </row>
        <row r="69">
          <cell r="B69">
            <v>1.9922319274198998E-2</v>
          </cell>
          <cell r="C69">
            <v>1.9973801691375945E-2</v>
          </cell>
          <cell r="D69">
            <v>2.0491386619113042E-2</v>
          </cell>
          <cell r="E69">
            <v>1.9361482800144533E-2</v>
          </cell>
          <cell r="F69">
            <v>2.608747777973754E-2</v>
          </cell>
          <cell r="G69">
            <v>1.8932455556538507E-2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0.25003311406487011</v>
          </cell>
        </row>
      </sheetData>
      <sheetData sheetId="42">
        <row r="5">
          <cell r="B5">
            <v>0.38612520471046241</v>
          </cell>
          <cell r="C5">
            <v>0.23724020468472987</v>
          </cell>
          <cell r="D5">
            <v>0.5660756385773793</v>
          </cell>
          <cell r="E5">
            <v>3.808263301910652E-3</v>
          </cell>
          <cell r="F5">
            <v>5.784891796535096E-3</v>
          </cell>
          <cell r="G5">
            <v>3.1543342523441039E-3</v>
          </cell>
        </row>
        <row r="12">
          <cell r="B12">
            <v>0.1824867976746016</v>
          </cell>
          <cell r="C12">
            <v>5.6804110263485889E-3</v>
          </cell>
          <cell r="D12">
            <v>3.0640039539317349E-2</v>
          </cell>
          <cell r="E12">
            <v>2.0326176320273042E-3</v>
          </cell>
          <cell r="F12">
            <v>5.280650302836757E-3</v>
          </cell>
          <cell r="G12">
            <v>1.9984069982315273E-3</v>
          </cell>
        </row>
        <row r="19">
          <cell r="B19">
            <v>1.3280463953379109</v>
          </cell>
          <cell r="C19">
            <v>4.0579385535877179</v>
          </cell>
          <cell r="D19">
            <v>5.3611269024819741</v>
          </cell>
          <cell r="E19">
            <v>5.7397640929886204</v>
          </cell>
          <cell r="F19">
            <v>5.8260318182798514</v>
          </cell>
          <cell r="G19">
            <v>9.4405275723176683</v>
          </cell>
        </row>
        <row r="20">
          <cell r="B20">
            <v>5.6294549344425828</v>
          </cell>
          <cell r="C20">
            <v>5.6371876557882441</v>
          </cell>
          <cell r="D20">
            <v>5.4279974021988338</v>
          </cell>
          <cell r="E20">
            <v>5.624072548949095</v>
          </cell>
          <cell r="F20">
            <v>5.4637176635546405</v>
          </cell>
          <cell r="G20">
            <v>7.8409217681874832</v>
          </cell>
        </row>
        <row r="21">
          <cell r="B21">
            <v>0</v>
          </cell>
          <cell r="C21">
            <v>1.0183789539500892E-2</v>
          </cell>
          <cell r="D21">
            <v>1.0839054171785595E-2</v>
          </cell>
          <cell r="E21">
            <v>6.4163337936698553E-3</v>
          </cell>
          <cell r="F21">
            <v>9.5553486592845158E-3</v>
          </cell>
          <cell r="G21">
            <v>1.0996564189442018E-2</v>
          </cell>
        </row>
        <row r="28">
          <cell r="B28">
            <v>4.8231150265846809E-3</v>
          </cell>
          <cell r="C28">
            <v>2.9680068556045859E-2</v>
          </cell>
          <cell r="D28">
            <v>8.2355921603769019E-2</v>
          </cell>
          <cell r="E28">
            <v>0.54025824516116339</v>
          </cell>
          <cell r="F28">
            <v>10.937506645281552</v>
          </cell>
          <cell r="G28">
            <v>31.128095193248761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4.3883373496748368E-3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0.16853870032150303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1.2346357606890252E-3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8.104131798384203E-3</v>
          </cell>
        </row>
        <row r="38">
          <cell r="B38">
            <v>1.2891187346744655</v>
          </cell>
          <cell r="C38">
            <v>5.062161207420294</v>
          </cell>
          <cell r="D38">
            <v>3.6342954978983935</v>
          </cell>
          <cell r="E38">
            <v>3.2231363968470026</v>
          </cell>
          <cell r="F38">
            <v>4.8451695118715179</v>
          </cell>
          <cell r="G38">
            <v>9.6891900128126505</v>
          </cell>
        </row>
        <row r="39">
          <cell r="B39">
            <v>1.1765149205649277</v>
          </cell>
          <cell r="C39">
            <v>4.6199842036574781</v>
          </cell>
          <cell r="D39">
            <v>3.3168417803649004</v>
          </cell>
          <cell r="E39">
            <v>2.9415972011794338</v>
          </cell>
          <cell r="F39">
            <v>4.4219466136473651</v>
          </cell>
          <cell r="G39">
            <v>8.8428445818386301</v>
          </cell>
        </row>
      </sheetData>
      <sheetData sheetId="43">
        <row r="3">
          <cell r="B3">
            <v>48.063397652170998</v>
          </cell>
          <cell r="C3">
            <v>50.546919615781214</v>
          </cell>
          <cell r="D3">
            <v>51.487190610941553</v>
          </cell>
          <cell r="E3">
            <v>53.040619460013993</v>
          </cell>
          <cell r="F3">
            <v>55.075549226551949</v>
          </cell>
          <cell r="G3">
            <v>57.429354654471275</v>
          </cell>
        </row>
        <row r="6">
          <cell r="B6">
            <v>0</v>
          </cell>
          <cell r="C6">
            <v>4.8946291275496208</v>
          </cell>
          <cell r="D6">
            <v>4.8954620344608051</v>
          </cell>
          <cell r="E6">
            <v>5.0402165164266224</v>
          </cell>
          <cell r="F6">
            <v>6.8492856013224186</v>
          </cell>
          <cell r="G6">
            <v>13.821908047247085</v>
          </cell>
        </row>
        <row r="11">
          <cell r="B11">
            <v>60.07009192540459</v>
          </cell>
          <cell r="C11">
            <v>62.338827233329724</v>
          </cell>
          <cell r="D11">
            <v>63.996422057401617</v>
          </cell>
          <cell r="E11">
            <v>66.387510270615607</v>
          </cell>
          <cell r="F11">
            <v>68.85922199424995</v>
          </cell>
          <cell r="G11">
            <v>72.989302696606387</v>
          </cell>
        </row>
        <row r="18">
          <cell r="B18">
            <v>3.5600666849916793</v>
          </cell>
          <cell r="C18">
            <v>3.4647829859235308</v>
          </cell>
          <cell r="D18">
            <v>0.15768845205567328</v>
          </cell>
          <cell r="E18">
            <v>1.5638470798872955E-2</v>
          </cell>
          <cell r="F18">
            <v>2.3134172795866079E-2</v>
          </cell>
          <cell r="G18">
            <v>7.0287001893676116E-3</v>
          </cell>
        </row>
        <row r="19">
          <cell r="B19">
            <v>12.728727953681013</v>
          </cell>
          <cell r="C19">
            <v>13.638514162016428</v>
          </cell>
          <cell r="D19">
            <v>13.373408321171475</v>
          </cell>
          <cell r="E19">
            <v>17.592043234623816</v>
          </cell>
          <cell r="F19">
            <v>20.819452848235507</v>
          </cell>
          <cell r="G19">
            <v>27.362629780233032</v>
          </cell>
        </row>
        <row r="21">
          <cell r="B21">
            <v>7.7981239790214429</v>
          </cell>
          <cell r="C21">
            <v>8.0802235883810791</v>
          </cell>
          <cell r="D21">
            <v>5.6082968337135908</v>
          </cell>
          <cell r="E21">
            <v>5.5454550923611459</v>
          </cell>
          <cell r="F21">
            <v>5.4537367313418708</v>
          </cell>
          <cell r="G21">
            <v>1.4983436997444418E-2</v>
          </cell>
        </row>
        <row r="22">
          <cell r="B22">
            <v>6.762755789151853E-2</v>
          </cell>
          <cell r="C22">
            <v>8.5488346665263865E-2</v>
          </cell>
          <cell r="D22">
            <v>9.3960013435413117E-2</v>
          </cell>
          <cell r="E22">
            <v>9.4051222550790847E-2</v>
          </cell>
          <cell r="F22">
            <v>9.4207381758547981E-2</v>
          </cell>
          <cell r="G22">
            <v>9.4287276844837731E-2</v>
          </cell>
        </row>
        <row r="23">
          <cell r="B23">
            <v>0</v>
          </cell>
          <cell r="C23">
            <v>0</v>
          </cell>
          <cell r="D23">
            <v>8.6820133250986829E-3</v>
          </cell>
          <cell r="E23">
            <v>0.30955296584132624</v>
          </cell>
          <cell r="F23">
            <v>9.5164048923107831</v>
          </cell>
          <cell r="G23">
            <v>15.611585306519283</v>
          </cell>
        </row>
        <row r="24">
          <cell r="B24">
            <v>0.74854225120498197</v>
          </cell>
          <cell r="C24">
            <v>0.94981067881400083</v>
          </cell>
          <cell r="D24">
            <v>2.1547377915069985</v>
          </cell>
          <cell r="E24">
            <v>2.9275957856570223</v>
          </cell>
          <cell r="F24">
            <v>3.0169610520128449</v>
          </cell>
          <cell r="G24">
            <v>3.9507255626776705</v>
          </cell>
        </row>
        <row r="33">
          <cell r="B33">
            <v>12.006694273233595</v>
          </cell>
          <cell r="C33">
            <v>12.710131250316165</v>
          </cell>
          <cell r="D33">
            <v>13.427550852056472</v>
          </cell>
          <cell r="E33">
            <v>14.268921248129795</v>
          </cell>
          <cell r="F33">
            <v>14.329553650618234</v>
          </cell>
          <cell r="G33">
            <v>14.622149078235031</v>
          </cell>
        </row>
        <row r="34">
          <cell r="B34">
            <v>8.8978570130284318</v>
          </cell>
          <cell r="C34">
            <v>7.9440357359429088</v>
          </cell>
          <cell r="D34">
            <v>7.8925950952333421</v>
          </cell>
          <cell r="E34">
            <v>6.3123001399897838</v>
          </cell>
          <cell r="F34">
            <v>3.0066870922479283</v>
          </cell>
          <cell r="G34">
            <v>2.5769237577896104E-5</v>
          </cell>
        </row>
        <row r="35">
          <cell r="B35">
            <v>2.7300655759085686</v>
          </cell>
          <cell r="C35">
            <v>1.2508211535015882E-2</v>
          </cell>
          <cell r="D35">
            <v>2.5963138860968581E-2</v>
          </cell>
          <cell r="E35">
            <v>1.7772191229594621E-2</v>
          </cell>
          <cell r="F35">
            <v>2.8050613921701512E-2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2.0317645346190523E-2</v>
          </cell>
          <cell r="E36">
            <v>0.16497423524395141</v>
          </cell>
          <cell r="F36">
            <v>0.36871517786040253</v>
          </cell>
          <cell r="G36">
            <v>0.29428491553498581</v>
          </cell>
        </row>
        <row r="37">
          <cell r="B37">
            <v>35.252775494151436</v>
          </cell>
          <cell r="C37">
            <v>31.807031180279026</v>
          </cell>
          <cell r="D37">
            <v>31.580533436155005</v>
          </cell>
          <cell r="E37">
            <v>21.420825187622267</v>
          </cell>
          <cell r="F37">
            <v>10.359906096421854</v>
          </cell>
          <cell r="G37">
            <v>2.4565271638356765</v>
          </cell>
        </row>
        <row r="38">
          <cell r="B38">
            <v>0.299639498950869</v>
          </cell>
          <cell r="C38">
            <v>3.4663120133554253E-3</v>
          </cell>
          <cell r="D38">
            <v>2.8495239031389286</v>
          </cell>
          <cell r="E38">
            <v>2.8318557212407649</v>
          </cell>
          <cell r="F38">
            <v>4.010722763435365</v>
          </cell>
          <cell r="G38">
            <v>3.911759603878759</v>
          </cell>
        </row>
        <row r="39">
          <cell r="B39">
            <v>0.43678608580925476</v>
          </cell>
          <cell r="C39">
            <v>0.55212708236504526</v>
          </cell>
          <cell r="D39">
            <v>2.5487845492850001</v>
          </cell>
          <cell r="E39">
            <v>6.4265690839347291</v>
          </cell>
          <cell r="F39">
            <v>6.4271141905273623</v>
          </cell>
          <cell r="G39">
            <v>6.4272389710169975</v>
          </cell>
        </row>
        <row r="55">
          <cell r="B55">
            <v>9.8139315418502768</v>
          </cell>
          <cell r="C55">
            <v>10.335126790016849</v>
          </cell>
          <cell r="D55">
            <v>10.500513312692757</v>
          </cell>
          <cell r="E55">
            <v>10.959633333423961</v>
          </cell>
          <cell r="F55">
            <v>11.066600314492133</v>
          </cell>
          <cell r="G55">
            <v>11.067361849429927</v>
          </cell>
        </row>
        <row r="56">
          <cell r="B56">
            <v>1.1082488248616154</v>
          </cell>
          <cell r="C56">
            <v>1.4009119719544796</v>
          </cell>
          <cell r="D56">
            <v>3.0865770476897829</v>
          </cell>
          <cell r="E56">
            <v>4.1541315469287632</v>
          </cell>
          <cell r="F56">
            <v>4.2088135802717348</v>
          </cell>
          <cell r="G56">
            <v>5.4889013146044805</v>
          </cell>
        </row>
        <row r="57">
          <cell r="B57">
            <v>6.9177468857480626</v>
          </cell>
          <cell r="C57">
            <v>6.1861785998876009</v>
          </cell>
          <cell r="D57">
            <v>6.1768712439197317</v>
          </cell>
          <cell r="E57">
            <v>5.0765696164214225</v>
          </cell>
          <cell r="F57">
            <v>2.6667016831063974</v>
          </cell>
          <cell r="G57">
            <v>0.23436796651690922</v>
          </cell>
        </row>
        <row r="58">
          <cell r="B58">
            <v>1.8458655875111822</v>
          </cell>
          <cell r="C58">
            <v>8.493701042852542E-3</v>
          </cell>
          <cell r="D58">
            <v>1.7744182715293225E-2</v>
          </cell>
          <cell r="E58">
            <v>1.2276141091842481E-2</v>
          </cell>
          <cell r="F58">
            <v>1.978620179502022E-2</v>
          </cell>
          <cell r="G58">
            <v>0</v>
          </cell>
        </row>
        <row r="59">
          <cell r="B59">
            <v>28.619812497908544</v>
          </cell>
          <cell r="C59">
            <v>25.629970878499257</v>
          </cell>
          <cell r="D59">
            <v>27.738039003402125</v>
          </cell>
          <cell r="E59">
            <v>19.585640427871535</v>
          </cell>
          <cell r="F59">
            <v>11.680829499681654</v>
          </cell>
          <cell r="G59">
            <v>5.187874447556819</v>
          </cell>
        </row>
        <row r="60">
          <cell r="B60">
            <v>0</v>
          </cell>
          <cell r="C60">
            <v>0</v>
          </cell>
          <cell r="D60">
            <v>0.10733171535935181</v>
          </cell>
          <cell r="E60">
            <v>0.14611747534182026</v>
          </cell>
          <cell r="F60">
            <v>0.14702982534495723</v>
          </cell>
          <cell r="G60">
            <v>0.10277306766100967</v>
          </cell>
        </row>
        <row r="61">
          <cell r="B61">
            <v>2.3674443455194685</v>
          </cell>
          <cell r="C61">
            <v>2.30754546862507</v>
          </cell>
          <cell r="D61">
            <v>0.10525704174716193</v>
          </cell>
          <cell r="E61">
            <v>1.0477775435244883E-2</v>
          </cell>
          <cell r="F61">
            <v>1.5615566637209607E-2</v>
          </cell>
          <cell r="G61">
            <v>4.7795161287699749E-3</v>
          </cell>
        </row>
        <row r="62">
          <cell r="B62">
            <v>5.1850948579545628</v>
          </cell>
          <cell r="C62">
            <v>5.5675988360599424</v>
          </cell>
          <cell r="D62">
            <v>5.6343793850152943</v>
          </cell>
          <cell r="E62">
            <v>8.6081397794636061</v>
          </cell>
          <cell r="F62">
            <v>9.9505615876696432</v>
          </cell>
          <cell r="G62">
            <v>14.070695653931995</v>
          </cell>
        </row>
        <row r="63">
          <cell r="B63">
            <v>6.5823119853349228</v>
          </cell>
          <cell r="C63">
            <v>7.067889406593749</v>
          </cell>
          <cell r="D63">
            <v>6.795220928301525</v>
          </cell>
          <cell r="E63">
            <v>7.8294567765342729</v>
          </cell>
          <cell r="F63">
            <v>9.7275684971514043</v>
          </cell>
          <cell r="G63">
            <v>11.138285837351605</v>
          </cell>
        </row>
        <row r="64">
          <cell r="B64">
            <v>5.3111683262131564</v>
          </cell>
          <cell r="C64">
            <v>6.2669673088286784</v>
          </cell>
          <cell r="D64">
            <v>5.7588535215577661</v>
          </cell>
          <cell r="E64">
            <v>7.9082617490040565</v>
          </cell>
          <cell r="F64">
            <v>8.1854639474935897</v>
          </cell>
          <cell r="G64">
            <v>5.6622086412380064</v>
          </cell>
        </row>
        <row r="65">
          <cell r="B65">
            <v>0.46157922178194422</v>
          </cell>
          <cell r="C65">
            <v>0.54460944317674898</v>
          </cell>
          <cell r="D65">
            <v>0.54692910123117977</v>
          </cell>
          <cell r="E65">
            <v>0.55561474983009651</v>
          </cell>
          <cell r="F65">
            <v>0.59017185564670271</v>
          </cell>
          <cell r="G65">
            <v>0.5951067686188467</v>
          </cell>
        </row>
        <row r="66">
          <cell r="B66">
            <v>4.1174094609233194</v>
          </cell>
          <cell r="C66">
            <v>4.2663580546652087</v>
          </cell>
          <cell r="D66">
            <v>2.9611807282007758</v>
          </cell>
          <cell r="E66">
            <v>2.9280002887666874</v>
          </cell>
          <cell r="F66">
            <v>2.8795729941485066</v>
          </cell>
          <cell r="G66">
            <v>8.1509897266097715E-3</v>
          </cell>
        </row>
        <row r="67">
          <cell r="B67">
            <v>6.762755789151853E-2</v>
          </cell>
          <cell r="C67">
            <v>8.5488346665263865E-2</v>
          </cell>
          <cell r="D67">
            <v>9.3960013435413117E-2</v>
          </cell>
          <cell r="E67">
            <v>9.4051222550790847E-2</v>
          </cell>
          <cell r="F67">
            <v>9.4207381758547981E-2</v>
          </cell>
          <cell r="G67">
            <v>9.4287276844837731E-2</v>
          </cell>
        </row>
        <row r="68">
          <cell r="B68">
            <v>0.31055490701038019</v>
          </cell>
          <cell r="C68">
            <v>0.39256235556154701</v>
          </cell>
          <cell r="D68">
            <v>1.812185814541635</v>
          </cell>
          <cell r="E68">
            <v>4.5692906186775915</v>
          </cell>
          <cell r="F68">
            <v>4.5696781894649598</v>
          </cell>
          <cell r="G68">
            <v>4.6276120591322414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0.21119221742677291</v>
          </cell>
          <cell r="F69">
            <v>7.6235870844188094</v>
          </cell>
          <cell r="G69">
            <v>12.642956803262846</v>
          </cell>
        </row>
        <row r="70">
          <cell r="B70">
            <v>0</v>
          </cell>
          <cell r="C70">
            <v>3.9764054947819698</v>
          </cell>
          <cell r="D70">
            <v>3.977142628864391</v>
          </cell>
          <cell r="E70">
            <v>4.1206206068237723</v>
          </cell>
          <cell r="F70">
            <v>6.298781297241038</v>
          </cell>
          <cell r="G70">
            <v>12.659592871723255</v>
          </cell>
        </row>
        <row r="71">
          <cell r="B71">
            <v>72.708796000508954</v>
          </cell>
          <cell r="C71">
            <v>74.036106656359223</v>
          </cell>
          <cell r="D71">
            <v>75.312185668674175</v>
          </cell>
          <cell r="E71">
            <v>76.769474325592242</v>
          </cell>
          <cell r="F71">
            <v>79.72496950632231</v>
          </cell>
          <cell r="G71">
            <v>83.58495506372816</v>
          </cell>
        </row>
      </sheetData>
      <sheetData sheetId="44">
        <row r="3">
          <cell r="B3">
            <v>56.994774574912441</v>
          </cell>
          <cell r="C3">
            <v>58.701938585237301</v>
          </cell>
          <cell r="D3">
            <v>61.319313783072282</v>
          </cell>
          <cell r="E3">
            <v>62.280238545289485</v>
          </cell>
          <cell r="F3">
            <v>63.376280845392436</v>
          </cell>
          <cell r="G3">
            <v>63.020830089876547</v>
          </cell>
        </row>
        <row r="6">
          <cell r="B6">
            <v>0</v>
          </cell>
          <cell r="C6">
            <v>6.963939993062902</v>
          </cell>
          <cell r="D6">
            <v>6.9768340636473063</v>
          </cell>
          <cell r="E6">
            <v>9.9125610378996765</v>
          </cell>
          <cell r="F6">
            <v>16.039371734996411</v>
          </cell>
          <cell r="G6">
            <v>22.801006147534263</v>
          </cell>
        </row>
        <row r="11">
          <cell r="B11">
            <v>60.950062437864837</v>
          </cell>
          <cell r="C11">
            <v>60.132004097972803</v>
          </cell>
          <cell r="D11">
            <v>65.275402890693456</v>
          </cell>
          <cell r="E11">
            <v>65.888450676424299</v>
          </cell>
          <cell r="F11">
            <v>66.281264867523404</v>
          </cell>
          <cell r="G11">
            <v>66.000870595864882</v>
          </cell>
        </row>
        <row r="12">
          <cell r="B12">
            <v>30.25668752878498</v>
          </cell>
          <cell r="C12">
            <v>27.24543752867088</v>
          </cell>
          <cell r="D12">
            <v>25.895466915044953</v>
          </cell>
          <cell r="E12">
            <v>18.143070293842477</v>
          </cell>
          <cell r="F12">
            <v>6.1556557071951783</v>
          </cell>
          <cell r="G12">
            <v>3.4346814077303723E-5</v>
          </cell>
        </row>
        <row r="13">
          <cell r="B13">
            <v>0</v>
          </cell>
          <cell r="C13">
            <v>0</v>
          </cell>
          <cell r="D13">
            <v>8.4540471851677693E-3</v>
          </cell>
          <cell r="E13">
            <v>6.8794950770178134E-3</v>
          </cell>
          <cell r="F13">
            <v>1.9899828013673324E-2</v>
          </cell>
          <cell r="G13">
            <v>0.84770741322724863</v>
          </cell>
        </row>
        <row r="14">
          <cell r="B14">
            <v>25.271009770883335</v>
          </cell>
          <cell r="C14">
            <v>22.5059212206931</v>
          </cell>
          <cell r="D14">
            <v>25.888338260190817</v>
          </cell>
          <cell r="E14">
            <v>25.725959772429029</v>
          </cell>
          <cell r="F14">
            <v>23.252236127812111</v>
          </cell>
          <cell r="G14">
            <v>14.305217131918765</v>
          </cell>
        </row>
        <row r="15">
          <cell r="B15">
            <v>0.27772354304848212</v>
          </cell>
          <cell r="C15">
            <v>4.2438998986116543</v>
          </cell>
          <cell r="D15">
            <v>3.8725415682831318E-2</v>
          </cell>
          <cell r="E15">
            <v>7.0640159333288906E-3</v>
          </cell>
          <cell r="F15">
            <v>1.0474978591949959E-2</v>
          </cell>
          <cell r="G15">
            <v>1.356134819264801E-2</v>
          </cell>
        </row>
        <row r="16">
          <cell r="B16">
            <v>1.4023271226145182</v>
          </cell>
          <cell r="C16">
            <v>1.5372734223969879</v>
          </cell>
          <cell r="D16">
            <v>1.4968753720592443</v>
          </cell>
          <cell r="E16">
            <v>1.7438676412353096</v>
          </cell>
          <cell r="F16">
            <v>3.9456838494733941</v>
          </cell>
          <cell r="G16">
            <v>7.8622689734392441</v>
          </cell>
        </row>
        <row r="17">
          <cell r="B17">
            <v>7.7270158833589484</v>
          </cell>
          <cell r="C17">
            <v>8.3698240572092573</v>
          </cell>
          <cell r="D17">
            <v>8.99008524964378</v>
          </cell>
          <cell r="E17">
            <v>12.252407428601108</v>
          </cell>
          <cell r="F17">
            <v>11.875671718255822</v>
          </cell>
          <cell r="G17">
            <v>10.441668858651743</v>
          </cell>
        </row>
        <row r="19">
          <cell r="B19">
            <v>0.62699335417326996</v>
          </cell>
          <cell r="C19">
            <v>0.68733127363266378</v>
          </cell>
          <cell r="D19">
            <v>0.69615898565890388</v>
          </cell>
          <cell r="E19">
            <v>0.71091305067994037</v>
          </cell>
          <cell r="F19">
            <v>5.1165561410123566</v>
          </cell>
          <cell r="G19">
            <v>5.1166864227176756</v>
          </cell>
        </row>
        <row r="20">
          <cell r="B20">
            <v>0</v>
          </cell>
          <cell r="C20">
            <v>0</v>
          </cell>
          <cell r="D20">
            <v>4.8616042691579913E-3</v>
          </cell>
          <cell r="E20">
            <v>2.6171812290844865E-2</v>
          </cell>
          <cell r="F20">
            <v>0.10404147318995496</v>
          </cell>
          <cell r="G20">
            <v>9.5292293077547774E-2</v>
          </cell>
        </row>
        <row r="21">
          <cell r="B21">
            <v>2.9296085808749472</v>
          </cell>
          <cell r="C21">
            <v>3.1924785277940178</v>
          </cell>
          <cell r="D21">
            <v>3.3599998560938764</v>
          </cell>
          <cell r="E21">
            <v>3.6802616544665909</v>
          </cell>
          <cell r="F21">
            <v>4.3293383885011441</v>
          </cell>
          <cell r="G21">
            <v>6.4584006529332862</v>
          </cell>
        </row>
        <row r="28">
          <cell r="B28">
            <v>3.9552878629523947</v>
          </cell>
          <cell r="C28">
            <v>1.4300655127355015</v>
          </cell>
          <cell r="D28">
            <v>3.9560891076211746</v>
          </cell>
          <cell r="E28">
            <v>3.6082121311348105</v>
          </cell>
          <cell r="F28">
            <v>2.9049840221309742</v>
          </cell>
          <cell r="G28">
            <v>2.9800405059883404</v>
          </cell>
        </row>
        <row r="47">
          <cell r="B47">
            <v>4.2612488449090131</v>
          </cell>
          <cell r="C47">
            <v>4.6176921562734909</v>
          </cell>
          <cell r="D47">
            <v>4.7818797459902704</v>
          </cell>
          <cell r="E47">
            <v>5.1732224395288267</v>
          </cell>
          <cell r="F47">
            <v>5.77188065966065</v>
          </cell>
          <cell r="G47">
            <v>8.6724553089680683</v>
          </cell>
        </row>
        <row r="48">
          <cell r="B48">
            <v>24.843113534664127</v>
          </cell>
          <cell r="C48">
            <v>22.41493940732385</v>
          </cell>
          <cell r="D48">
            <v>21.374443615759798</v>
          </cell>
          <cell r="E48">
            <v>15.050082126950548</v>
          </cell>
          <cell r="F48">
            <v>5.1720277607374161</v>
          </cell>
          <cell r="G48">
            <v>0.70998372403460985</v>
          </cell>
        </row>
        <row r="49">
          <cell r="B49">
            <v>24.189758137658846</v>
          </cell>
          <cell r="C49">
            <v>25.326958293809838</v>
          </cell>
          <cell r="D49">
            <v>24.526313346069745</v>
          </cell>
          <cell r="E49">
            <v>24.342992664545228</v>
          </cell>
          <cell r="F49">
            <v>21.955180526337095</v>
          </cell>
          <cell r="G49">
            <v>13.557334720742583</v>
          </cell>
        </row>
        <row r="50">
          <cell r="B50">
            <v>0</v>
          </cell>
          <cell r="C50">
            <v>0</v>
          </cell>
          <cell r="D50">
            <v>5.4903740407450094E-2</v>
          </cell>
          <cell r="E50">
            <v>5.605140595224449E-2</v>
          </cell>
          <cell r="F50">
            <v>0.29934231904470643</v>
          </cell>
          <cell r="G50">
            <v>0.12142857001682716</v>
          </cell>
        </row>
        <row r="51">
          <cell r="B51">
            <v>2.0958014050172791</v>
          </cell>
          <cell r="C51">
            <v>2.27014615996098</v>
          </cell>
          <cell r="D51">
            <v>2.6986549633653416</v>
          </cell>
          <cell r="E51">
            <v>4.0444679108814627</v>
          </cell>
          <cell r="F51">
            <v>3.670371337706924</v>
          </cell>
          <cell r="G51">
            <v>2.1672450542093378</v>
          </cell>
        </row>
        <row r="52">
          <cell r="B52">
            <v>5.5539443195080782</v>
          </cell>
          <cell r="C52">
            <v>6.0159796566761781</v>
          </cell>
          <cell r="D52">
            <v>6.201529433781988</v>
          </cell>
          <cell r="E52">
            <v>8.0854154434336358</v>
          </cell>
          <cell r="F52">
            <v>8.0865436633663421</v>
          </cell>
          <cell r="G52">
            <v>8.1700071158558867</v>
          </cell>
        </row>
        <row r="53">
          <cell r="B53">
            <v>6.1735885562648001</v>
          </cell>
          <cell r="C53">
            <v>6.8321222081133453</v>
          </cell>
          <cell r="D53">
            <v>6.2081569226482243</v>
          </cell>
          <cell r="E53">
            <v>4.7818000072588847</v>
          </cell>
          <cell r="F53">
            <v>2.2643370667917364</v>
          </cell>
          <cell r="G53">
            <v>0.37377949645373498</v>
          </cell>
        </row>
        <row r="54">
          <cell r="B54">
            <v>1.8771140372864044</v>
          </cell>
          <cell r="C54">
            <v>2.1601259771442725</v>
          </cell>
          <cell r="D54">
            <v>2.1236851971761221</v>
          </cell>
          <cell r="E54">
            <v>2.2214405072124852</v>
          </cell>
          <cell r="F54">
            <v>2.2776487948770443</v>
          </cell>
          <cell r="G54">
            <v>2.1647323478397205</v>
          </cell>
        </row>
        <row r="55">
          <cell r="B55">
            <v>0.62699335417326996</v>
          </cell>
          <cell r="C55">
            <v>0.68733127363266378</v>
          </cell>
          <cell r="D55">
            <v>0.69615898565890388</v>
          </cell>
          <cell r="E55">
            <v>0.71091305067994037</v>
          </cell>
          <cell r="F55">
            <v>5.1165561410123566</v>
          </cell>
          <cell r="G55">
            <v>5.1166864227176756</v>
          </cell>
        </row>
        <row r="56">
          <cell r="B56">
            <v>1.2231097163443811</v>
          </cell>
          <cell r="C56">
            <v>1.3408098790146523</v>
          </cell>
          <cell r="D56">
            <v>1.305574699510071</v>
          </cell>
          <cell r="E56">
            <v>1.5210013566854361</v>
          </cell>
          <cell r="F56">
            <v>3.4414254535106958</v>
          </cell>
          <cell r="G56">
            <v>6.8574709986337021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2.0018276865120914E-2</v>
          </cell>
          <cell r="F57">
            <v>3.7446786045608339E-2</v>
          </cell>
          <cell r="G57">
            <v>3.9604895550840388E-2</v>
          </cell>
        </row>
        <row r="58">
          <cell r="B58">
            <v>0</v>
          </cell>
          <cell r="C58">
            <v>6.963939993062902</v>
          </cell>
          <cell r="D58">
            <v>6.9768340636473063</v>
          </cell>
          <cell r="E58">
            <v>9.9125610378996765</v>
          </cell>
          <cell r="F58">
            <v>16.039371734996411</v>
          </cell>
          <cell r="G58">
            <v>22.801006147534263</v>
          </cell>
        </row>
        <row r="59">
          <cell r="B59">
            <v>73.238750339839157</v>
          </cell>
          <cell r="C59">
            <v>78.634484479106447</v>
          </cell>
          <cell r="D59">
            <v>79.251472788724413</v>
          </cell>
          <cell r="E59">
            <v>77.850141638439013</v>
          </cell>
          <cell r="F59">
            <v>75.352460843048149</v>
          </cell>
          <cell r="G59">
            <v>71.414659456004159</v>
          </cell>
        </row>
      </sheetData>
      <sheetData sheetId="45">
        <row r="3">
          <cell r="B3">
            <v>44.576949638340757</v>
          </cell>
          <cell r="C3">
            <v>44.827382234218561</v>
          </cell>
          <cell r="D3">
            <v>44.633534763093678</v>
          </cell>
          <cell r="E3">
            <v>44.8383165207484</v>
          </cell>
          <cell r="F3">
            <v>45.051910462231447</v>
          </cell>
          <cell r="G3">
            <v>44.932132093257934</v>
          </cell>
        </row>
        <row r="10">
          <cell r="B10">
            <v>3.4548946420960798</v>
          </cell>
          <cell r="C10">
            <v>8.5230137033238833</v>
          </cell>
          <cell r="D10">
            <v>8.8347882284670707</v>
          </cell>
          <cell r="E10">
            <v>11.107726517368393</v>
          </cell>
          <cell r="F10">
            <v>27.617755218005588</v>
          </cell>
          <cell r="G10">
            <v>36.227766921938155</v>
          </cell>
        </row>
        <row r="15">
          <cell r="B15">
            <v>69.470236917732223</v>
          </cell>
          <cell r="C15">
            <v>69.677186948004532</v>
          </cell>
          <cell r="D15">
            <v>73.001544532103679</v>
          </cell>
          <cell r="E15">
            <v>67.462351375904973</v>
          </cell>
          <cell r="F15">
            <v>63.413385536324704</v>
          </cell>
          <cell r="G15">
            <v>69.080828643064962</v>
          </cell>
        </row>
        <row r="16">
          <cell r="B16">
            <v>60.231976300444444</v>
          </cell>
          <cell r="C16">
            <v>51.320105440191917</v>
          </cell>
          <cell r="D16">
            <v>44.392560451391233</v>
          </cell>
          <cell r="E16">
            <v>42.113710916695908</v>
          </cell>
          <cell r="F16">
            <v>24.235627168254211</v>
          </cell>
          <cell r="G16">
            <v>3.4723346314232465E-5</v>
          </cell>
        </row>
        <row r="17">
          <cell r="B17">
            <v>0</v>
          </cell>
          <cell r="C17">
            <v>0</v>
          </cell>
          <cell r="D17">
            <v>8.4314451630768377E-3</v>
          </cell>
          <cell r="E17">
            <v>7.177722246123233E-3</v>
          </cell>
          <cell r="F17">
            <v>2.3149958090985939E-2</v>
          </cell>
          <cell r="G17">
            <v>7.036354976143229E-2</v>
          </cell>
        </row>
        <row r="18">
          <cell r="B18">
            <v>46.704248050151435</v>
          </cell>
          <cell r="C18">
            <v>48.154220711277986</v>
          </cell>
          <cell r="D18">
            <v>47.659514657253588</v>
          </cell>
          <cell r="E18">
            <v>45.293703317588729</v>
          </cell>
          <cell r="F18">
            <v>38.328110271286796</v>
          </cell>
          <cell r="G18">
            <v>20.101423262768503</v>
          </cell>
        </row>
        <row r="19">
          <cell r="B19">
            <v>0.29781095743369307</v>
          </cell>
          <cell r="C19">
            <v>2.3399950375729575E-2</v>
          </cell>
          <cell r="D19">
            <v>2.2620842634876046E-2</v>
          </cell>
          <cell r="E19">
            <v>2.2673326980845194E-2</v>
          </cell>
          <cell r="F19">
            <v>2.1455174205182208E-2</v>
          </cell>
          <cell r="G19">
            <v>1.993917726635341E-2</v>
          </cell>
        </row>
        <row r="20">
          <cell r="B20">
            <v>0.10005838420771912</v>
          </cell>
          <cell r="C20">
            <v>0.10003795103075548</v>
          </cell>
          <cell r="D20">
            <v>5.0097258256694754E-2</v>
          </cell>
          <cell r="E20">
            <v>2.4361122599484104E-2</v>
          </cell>
          <cell r="F20">
            <v>0</v>
          </cell>
          <cell r="G20">
            <v>0</v>
          </cell>
        </row>
        <row r="21">
          <cell r="B21">
            <v>5.6827111122820977</v>
          </cell>
          <cell r="C21">
            <v>9.7160896631950546</v>
          </cell>
          <cell r="D21">
            <v>10.263891855381555</v>
          </cell>
          <cell r="E21">
            <v>11.003638770865663</v>
          </cell>
          <cell r="F21">
            <v>11.42672193762651</v>
          </cell>
          <cell r="G21">
            <v>10.81842422947468</v>
          </cell>
        </row>
        <row r="22">
          <cell r="B22">
            <v>16.991556003371166</v>
          </cell>
          <cell r="C22">
            <v>16.469730517652764</v>
          </cell>
          <cell r="D22">
            <v>14.430785042589822</v>
          </cell>
          <cell r="E22">
            <v>13.770580867074646</v>
          </cell>
          <cell r="F22">
            <v>12.447448903048958</v>
          </cell>
          <cell r="G22">
            <v>7.8487402017928618</v>
          </cell>
        </row>
        <row r="23">
          <cell r="B23">
            <v>2.5068244970084019</v>
          </cell>
          <cell r="C23">
            <v>2.9279869274558936</v>
          </cell>
          <cell r="D23">
            <v>3.0518577823142117</v>
          </cell>
          <cell r="E23">
            <v>3.0748435747641114</v>
          </cell>
          <cell r="F23">
            <v>5.522968879769472</v>
          </cell>
          <cell r="G23">
            <v>5.5151891076834936</v>
          </cell>
        </row>
        <row r="24">
          <cell r="B24">
            <v>0</v>
          </cell>
          <cell r="C24">
            <v>0</v>
          </cell>
          <cell r="D24">
            <v>7.0645221823039681E-3</v>
          </cell>
          <cell r="E24">
            <v>6.3680042318335663E-3</v>
          </cell>
          <cell r="F24">
            <v>9.2871963696217322E-2</v>
          </cell>
          <cell r="G24">
            <v>7.597027372727308E-2</v>
          </cell>
        </row>
        <row r="25">
          <cell r="B25">
            <v>15.195055869400893</v>
          </cell>
          <cell r="C25">
            <v>18.080257958210847</v>
          </cell>
          <cell r="D25">
            <v>23.146663062837035</v>
          </cell>
          <cell r="E25">
            <v>28.644267271673815</v>
          </cell>
          <cell r="F25">
            <v>36.929373807316594</v>
          </cell>
          <cell r="G25">
            <v>62.273368190594965</v>
          </cell>
        </row>
        <row r="26">
          <cell r="B26">
            <v>217.18047809203208</v>
          </cell>
          <cell r="C26">
            <v>216.46901606739544</v>
          </cell>
          <cell r="D26">
            <v>216.03503145210809</v>
          </cell>
          <cell r="E26">
            <v>211.42367627062612</v>
          </cell>
          <cell r="F26">
            <v>192.4411135996196</v>
          </cell>
          <cell r="G26">
            <v>175.80428135948085</v>
          </cell>
        </row>
        <row r="102">
          <cell r="B102">
            <v>8.908087155639679</v>
          </cell>
          <cell r="C102">
            <v>7.3939671079597868</v>
          </cell>
          <cell r="D102">
            <v>8.7493583863553752</v>
          </cell>
          <cell r="E102">
            <v>4.9138271748232052</v>
          </cell>
          <cell r="F102">
            <v>1.7100230808037731</v>
          </cell>
          <cell r="G102">
            <v>0.55164454820530429</v>
          </cell>
        </row>
        <row r="104">
          <cell r="B104">
            <v>19.060414369336605</v>
          </cell>
          <cell r="C104">
            <v>22.712509130830746</v>
          </cell>
          <cell r="D104">
            <v>24.587614740434784</v>
          </cell>
          <cell r="E104">
            <v>27.503362323796701</v>
          </cell>
          <cell r="F104">
            <v>35.344658192599525</v>
          </cell>
          <cell r="G104">
            <v>66.224651853179665</v>
          </cell>
        </row>
        <row r="105">
          <cell r="B105">
            <v>45.124474181382269</v>
          </cell>
          <cell r="C105">
            <v>38.483354465952701</v>
          </cell>
          <cell r="D105">
            <v>39.447762906870551</v>
          </cell>
          <cell r="E105">
            <v>37.690898265617847</v>
          </cell>
          <cell r="F105">
            <v>21.70776140402505</v>
          </cell>
          <cell r="G105">
            <v>5.5622952306520292E-2</v>
          </cell>
        </row>
        <row r="106">
          <cell r="B106">
            <v>36.569998541910302</v>
          </cell>
          <cell r="C106">
            <v>39.060672573745023</v>
          </cell>
          <cell r="D106">
            <v>37.26402467767717</v>
          </cell>
          <cell r="E106">
            <v>37.062434196631543</v>
          </cell>
          <cell r="F106">
            <v>31.434547704338769</v>
          </cell>
          <cell r="G106">
            <v>16.554284782924157</v>
          </cell>
        </row>
        <row r="107">
          <cell r="B107">
            <v>0</v>
          </cell>
          <cell r="C107">
            <v>0</v>
          </cell>
          <cell r="D107">
            <v>0.22728260546015289</v>
          </cell>
          <cell r="E107">
            <v>0.24773497457773469</v>
          </cell>
          <cell r="F107">
            <v>0.43520913815383466</v>
          </cell>
          <cell r="G107">
            <v>0.22956522603681279</v>
          </cell>
        </row>
        <row r="108">
          <cell r="B108">
            <v>7.2042036629557812E-2</v>
          </cell>
          <cell r="C108">
            <v>7.2027324742143919E-2</v>
          </cell>
          <cell r="D108">
            <v>3.6070025944820269E-2</v>
          </cell>
          <cell r="E108">
            <v>1.7540008271628549E-2</v>
          </cell>
          <cell r="F108">
            <v>0</v>
          </cell>
          <cell r="G108">
            <v>0</v>
          </cell>
        </row>
        <row r="109">
          <cell r="B109">
            <v>8.0807061304787015E-2</v>
          </cell>
          <cell r="C109">
            <v>4.9093163844959653E-2</v>
          </cell>
          <cell r="D109">
            <v>0.77145539047823397</v>
          </cell>
          <cell r="E109">
            <v>1.0003492141370396</v>
          </cell>
          <cell r="F109">
            <v>2.3682487106822689</v>
          </cell>
          <cell r="G109">
            <v>2.3683064801235534</v>
          </cell>
        </row>
        <row r="110">
          <cell r="B110">
            <v>3.8516854310329465</v>
          </cell>
          <cell r="C110">
            <v>7.6931702788251535</v>
          </cell>
          <cell r="D110">
            <v>7.5388994814046892</v>
          </cell>
          <cell r="E110">
            <v>7.9192542642081483</v>
          </cell>
          <cell r="F110">
            <v>6.9151362143284523</v>
          </cell>
          <cell r="G110">
            <v>6.4334756295485054</v>
          </cell>
        </row>
        <row r="111">
          <cell r="B111">
            <v>9.1311560939406089</v>
          </cell>
          <cell r="C111">
            <v>8.2389363861622602</v>
          </cell>
          <cell r="D111">
            <v>7.251323582530663</v>
          </cell>
          <cell r="E111">
            <v>6.7040187103020932</v>
          </cell>
          <cell r="F111">
            <v>5.6244838087759677</v>
          </cell>
          <cell r="G111">
            <v>2.2927525073214232</v>
          </cell>
        </row>
        <row r="112">
          <cell r="B112">
            <v>2.6969673670966809</v>
          </cell>
          <cell r="C112">
            <v>3.1683473627289871</v>
          </cell>
          <cell r="D112">
            <v>3.201226272483773</v>
          </cell>
          <cell r="E112">
            <v>3.3275891256658512</v>
          </cell>
          <cell r="F112">
            <v>3.5516832237441078</v>
          </cell>
          <cell r="G112">
            <v>3.8070284524931419</v>
          </cell>
        </row>
        <row r="113">
          <cell r="B113">
            <v>0.78533647234855097</v>
          </cell>
          <cell r="C113">
            <v>0.94126964318275208</v>
          </cell>
          <cell r="D113">
            <v>1.0566981113011922</v>
          </cell>
          <cell r="E113">
            <v>1.0701140793137605</v>
          </cell>
          <cell r="F113">
            <v>2.4300982142926513</v>
          </cell>
          <cell r="G113">
            <v>2.4266788856855972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129.73586335271804</v>
          </cell>
          <cell r="C116">
            <v>136.33636114129837</v>
          </cell>
          <cell r="D116">
            <v>138.96650440940846</v>
          </cell>
          <cell r="E116">
            <v>138.56484885471394</v>
          </cell>
          <cell r="F116">
            <v>139.13960490974998</v>
          </cell>
          <cell r="G116">
            <v>137.17177823976283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26.978584168601802</v>
          </cell>
          <cell r="C224">
            <v>26.145946164331654</v>
          </cell>
          <cell r="D224">
            <v>26.326011895600541</v>
          </cell>
          <cell r="E224">
            <v>26.302217669673475</v>
          </cell>
          <cell r="F224">
            <v>26.79463183150245</v>
          </cell>
          <cell r="G224">
            <v>26.402705856201106</v>
          </cell>
        </row>
        <row r="231">
          <cell r="B231">
            <v>15.552825622877776</v>
          </cell>
          <cell r="C231">
            <v>14.362719743798351</v>
          </cell>
          <cell r="D231">
            <v>15.601896333611403</v>
          </cell>
          <cell r="E231">
            <v>8.6695388924567602</v>
          </cell>
          <cell r="F231">
            <v>3.0169115168611942</v>
          </cell>
          <cell r="G231">
            <v>0.97325060682887721</v>
          </cell>
        </row>
        <row r="233">
          <cell r="B233">
            <v>22.300347949816306</v>
          </cell>
          <cell r="C233">
            <v>26.34800930470443</v>
          </cell>
          <cell r="D233">
            <v>33.552819797514708</v>
          </cell>
          <cell r="E233">
            <v>41.249719847409374</v>
          </cell>
          <cell r="F233">
            <v>51.584805999629914</v>
          </cell>
          <cell r="G233">
            <v>85.172987136343593</v>
          </cell>
        </row>
        <row r="234">
          <cell r="B234">
            <v>52.108973932949127</v>
          </cell>
          <cell r="C234">
            <v>44.45865907883767</v>
          </cell>
          <cell r="D234">
            <v>39.712934230885196</v>
          </cell>
          <cell r="E234">
            <v>37.725901106088884</v>
          </cell>
          <cell r="F234">
            <v>21.728044351063339</v>
          </cell>
          <cell r="G234">
            <v>6.1896872458339393E-2</v>
          </cell>
        </row>
        <row r="235">
          <cell r="B235">
            <v>42.950491317143651</v>
          </cell>
          <cell r="C235">
            <v>44.384759478312191</v>
          </cell>
          <cell r="D235">
            <v>43.589829676002665</v>
          </cell>
          <cell r="E235">
            <v>41.804366452087478</v>
          </cell>
          <cell r="F235">
            <v>35.456546549880386</v>
          </cell>
          <cell r="G235">
            <v>18.672313126907579</v>
          </cell>
        </row>
        <row r="236">
          <cell r="B236">
            <v>0</v>
          </cell>
          <cell r="C236">
            <v>0</v>
          </cell>
          <cell r="D236">
            <v>0.27294077188131127</v>
          </cell>
          <cell r="E236">
            <v>0.30279541692446638</v>
          </cell>
          <cell r="F236">
            <v>0.55487811905303031</v>
          </cell>
          <cell r="G236">
            <v>0.2784797566235902</v>
          </cell>
        </row>
        <row r="238">
          <cell r="B238">
            <v>0.10787120678647415</v>
          </cell>
          <cell r="C238">
            <v>5.8372609053469034E-2</v>
          </cell>
          <cell r="D238">
            <v>0.90596095689876444</v>
          </cell>
          <cell r="E238">
            <v>1.1747756884860785</v>
          </cell>
          <cell r="F238">
            <v>2.7813055651481653</v>
          </cell>
          <cell r="G238">
            <v>2.7780779952624068</v>
          </cell>
        </row>
        <row r="239">
          <cell r="B239">
            <v>5.1417035701902369</v>
          </cell>
          <cell r="C239">
            <v>9.1473106619453208</v>
          </cell>
          <cell r="D239">
            <v>8.8533292688551022</v>
          </cell>
          <cell r="E239">
            <v>9.3000996542562966</v>
          </cell>
          <cell r="F239">
            <v>8.1212360635587437</v>
          </cell>
          <cell r="G239">
            <v>7.5466149459563407</v>
          </cell>
        </row>
        <row r="240">
          <cell r="B240">
            <v>9.6516698395551508</v>
          </cell>
          <cell r="C240">
            <v>8.8362208780551352</v>
          </cell>
          <cell r="D240">
            <v>7.5476265933970925</v>
          </cell>
          <cell r="E240">
            <v>6.9767188858106266</v>
          </cell>
          <cell r="F240">
            <v>5.8533918813647148</v>
          </cell>
          <cell r="G240">
            <v>2.38607110653526</v>
          </cell>
        </row>
        <row r="241">
          <cell r="B241">
            <v>2.8668029062671168</v>
          </cell>
          <cell r="C241">
            <v>3.3632275954015602</v>
          </cell>
          <cell r="D241">
            <v>3.3324626392366636</v>
          </cell>
          <cell r="E241">
            <v>3.4630404804633161</v>
          </cell>
          <cell r="F241">
            <v>3.6963925969178901</v>
          </cell>
          <cell r="G241">
            <v>3.961836519426301</v>
          </cell>
        </row>
        <row r="242">
          <cell r="B242">
            <v>2.5068244970084019</v>
          </cell>
          <cell r="C242">
            <v>2.9279869274558936</v>
          </cell>
          <cell r="D242">
            <v>3.0518577823142117</v>
          </cell>
          <cell r="E242">
            <v>3.0748435747641114</v>
          </cell>
          <cell r="F242">
            <v>5.522968879769472</v>
          </cell>
          <cell r="G242">
            <v>5.5151891076834936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3.4548946420960798</v>
          </cell>
          <cell r="C244">
            <v>8.5230137033238833</v>
          </cell>
          <cell r="D244">
            <v>8.8347882284670707</v>
          </cell>
          <cell r="E244">
            <v>11.107726517368393</v>
          </cell>
          <cell r="F244">
            <v>27.617755218005588</v>
          </cell>
          <cell r="G244">
            <v>36.227766921938155</v>
          </cell>
        </row>
        <row r="245">
          <cell r="B245">
            <v>156.7144475213199</v>
          </cell>
          <cell r="C245">
            <v>162.48230730563006</v>
          </cell>
          <cell r="D245">
            <v>165.29251630500897</v>
          </cell>
          <cell r="E245">
            <v>164.86706652438738</v>
          </cell>
          <cell r="F245">
            <v>165.93423674125245</v>
          </cell>
          <cell r="G245">
            <v>163.57448409596395</v>
          </cell>
        </row>
      </sheetData>
      <sheetData sheetId="46">
        <row r="21">
          <cell r="B21">
            <v>78.518051151275827</v>
          </cell>
          <cell r="C21">
            <v>77.682028850809886</v>
          </cell>
          <cell r="D21">
            <v>72.280997804593113</v>
          </cell>
          <cell r="E21">
            <v>40.857041254826214</v>
          </cell>
          <cell r="F21">
            <v>6.1801005856443103</v>
          </cell>
          <cell r="G21">
            <v>0.8020025894153413</v>
          </cell>
        </row>
        <row r="22">
          <cell r="B22">
            <v>117.01529907271103</v>
          </cell>
          <cell r="C22">
            <v>108.59014882637844</v>
          </cell>
          <cell r="D22">
            <v>87.727844919178352</v>
          </cell>
          <cell r="E22">
            <v>60.974177111246618</v>
          </cell>
          <cell r="F22">
            <v>38.750054836199475</v>
          </cell>
          <cell r="G22">
            <v>10.311257957772046</v>
          </cell>
        </row>
        <row r="24">
          <cell r="B24">
            <v>0.26806843084613668</v>
          </cell>
          <cell r="C24">
            <v>0.31811006926419827</v>
          </cell>
          <cell r="D24">
            <v>5.9428121874629989</v>
          </cell>
          <cell r="E24">
            <v>7.2458394080511992</v>
          </cell>
          <cell r="F24">
            <v>1.5409233531011997</v>
          </cell>
          <cell r="G24">
            <v>2.2468555065799798</v>
          </cell>
        </row>
        <row r="25">
          <cell r="B25">
            <v>4.5488198615892781</v>
          </cell>
          <cell r="C25">
            <v>4.5040677328925351</v>
          </cell>
          <cell r="D25">
            <v>4.1954944067488054</v>
          </cell>
          <cell r="E25">
            <v>2.3772237072287301</v>
          </cell>
          <cell r="F25">
            <v>4.8469576321551147</v>
          </cell>
          <cell r="G25">
            <v>4.3845237300859505</v>
          </cell>
        </row>
        <row r="26">
          <cell r="B26">
            <v>2.9718717418320728</v>
          </cell>
          <cell r="C26">
            <v>2.9710705037605947</v>
          </cell>
          <cell r="D26">
            <v>2.9710243148817863</v>
          </cell>
          <cell r="E26">
            <v>2.7451123177092103</v>
          </cell>
          <cell r="F26">
            <v>2.9107319901816315</v>
          </cell>
          <cell r="G26">
            <v>14.879926148097987</v>
          </cell>
        </row>
        <row r="27">
          <cell r="B27">
            <v>2.42575436760331E-2</v>
          </cell>
          <cell r="C27">
            <v>5.4534705345933639E-2</v>
          </cell>
          <cell r="D27">
            <v>3.8870060501293602E-2</v>
          </cell>
          <cell r="E27">
            <v>7.9868062032157905E-3</v>
          </cell>
          <cell r="F27">
            <v>8.4812401282768016E-3</v>
          </cell>
          <cell r="G27">
            <v>9.625125852363069E-3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1.5082938992170609</v>
          </cell>
          <cell r="F32">
            <v>4.0019626377217561</v>
          </cell>
          <cell r="G32">
            <v>19.712780156769192</v>
          </cell>
        </row>
      </sheetData>
      <sheetData sheetId="47">
        <row r="53">
          <cell r="B53">
            <v>2.6407523152932897</v>
          </cell>
          <cell r="C53">
            <v>2.4973179646411277</v>
          </cell>
          <cell r="D53">
            <v>2.4100687415583373</v>
          </cell>
          <cell r="E53">
            <v>2.2771733967938057</v>
          </cell>
          <cell r="F53">
            <v>2.2985286297167566</v>
          </cell>
          <cell r="G53">
            <v>2.3214650830627361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6.5256748419093711</v>
          </cell>
          <cell r="C55">
            <v>5.9950782109764535</v>
          </cell>
          <cell r="D55">
            <v>5.5462618785244615</v>
          </cell>
          <cell r="E55">
            <v>4.8598226169823109</v>
          </cell>
          <cell r="F55">
            <v>3.9507007379674706</v>
          </cell>
          <cell r="G55">
            <v>3.2042856470741543</v>
          </cell>
        </row>
        <row r="56">
          <cell r="B56">
            <v>3.8155817151353499</v>
          </cell>
          <cell r="C56">
            <v>3.39847832796079</v>
          </cell>
          <cell r="D56">
            <v>3.5198471167408596</v>
          </cell>
          <cell r="E56">
            <v>3.0999364016299999</v>
          </cell>
          <cell r="F56">
            <v>2.0495443340712782</v>
          </cell>
          <cell r="G56">
            <v>0.88041711659081989</v>
          </cell>
        </row>
        <row r="57">
          <cell r="B57">
            <v>7.2270141264214649</v>
          </cell>
          <cell r="C57">
            <v>6.5863451578190508</v>
          </cell>
          <cell r="D57">
            <v>6.1301992381243764</v>
          </cell>
          <cell r="E57">
            <v>5.8168036601726616</v>
          </cell>
          <cell r="F57">
            <v>4.2109154399297495</v>
          </cell>
          <cell r="G57">
            <v>1.3593031119309025</v>
          </cell>
        </row>
        <row r="58">
          <cell r="B58">
            <v>14.564425536051768</v>
          </cell>
          <cell r="C58">
            <v>14.017072550452513</v>
          </cell>
          <cell r="D58">
            <v>12.410743385473859</v>
          </cell>
          <cell r="E58">
            <v>8.178005457601861</v>
          </cell>
          <cell r="F58">
            <v>3.5793020147328094</v>
          </cell>
          <cell r="G58">
            <v>0.95433644642385651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-1.7216507477680922</v>
          </cell>
          <cell r="G59">
            <v>-5.2856664014930281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-0.40060375673286985</v>
          </cell>
          <cell r="G60">
            <v>-3.4176199920947412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-1.3669266275905423E-2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-1.0943256661025433E-3</v>
          </cell>
          <cell r="G62">
            <v>-1.3304167435320019E-3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-2.3189490178321062E-4</v>
          </cell>
          <cell r="G63">
            <v>-2.9094902315695294E-3</v>
          </cell>
        </row>
        <row r="77">
          <cell r="B77">
            <v>0.83332937343134228</v>
          </cell>
          <cell r="C77">
            <v>1.904759565922636</v>
          </cell>
        </row>
        <row r="78">
          <cell r="B78">
            <v>0.29981788835810075</v>
          </cell>
          <cell r="C78">
            <v>0.82862106471915653</v>
          </cell>
        </row>
        <row r="79">
          <cell r="B79">
            <v>0.98878321660998503</v>
          </cell>
          <cell r="C79">
            <v>5.9863673712935261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" sqref="B1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STEM_to_Premise_AGS_1101</v>
      </c>
      <c r="C2" s="2" t="s">
        <v>7</v>
      </c>
      <c r="D2" s="2" t="s">
        <v>15</v>
      </c>
      <c r="E2" s="2" t="s">
        <v>8</v>
      </c>
      <c r="F2" s="3">
        <f>F3+F8+F11+F12+F16+F17+F18+F19</f>
        <v>299.34744020035373</v>
      </c>
      <c r="G2" s="3">
        <f t="shared" ref="G2:K2" si="0">G3+G8+G11+G12+G16+G17+G18+G19</f>
        <v>292.63077651390472</v>
      </c>
      <c r="H2" s="3">
        <f t="shared" si="0"/>
        <v>336.53957707853021</v>
      </c>
      <c r="I2" s="3">
        <f t="shared" si="0"/>
        <v>365.50308736724253</v>
      </c>
      <c r="J2" s="3">
        <f t="shared" si="0"/>
        <v>430.54123632418083</v>
      </c>
      <c r="K2" s="3">
        <f t="shared" si="0"/>
        <v>558.65325756842503</v>
      </c>
    </row>
    <row r="3" spans="1:13" x14ac:dyDescent="0.3">
      <c r="A3" s="5" t="str">
        <f>A2</f>
        <v>STEM</v>
      </c>
      <c r="B3" s="5" t="str">
        <f t="shared" ref="B3" ca="1" si="1">B2</f>
        <v>STEM_to_Premise_AGS_1101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44.770001843507302</v>
      </c>
      <c r="G3" s="1">
        <f t="shared" ref="G3:K3" si="3">SUM(G4:G7)</f>
        <v>46.361585305902693</v>
      </c>
      <c r="H3" s="1">
        <f t="shared" si="3"/>
        <v>46.413450781109589</v>
      </c>
      <c r="I3" s="1">
        <f t="shared" si="3"/>
        <v>48.000736964439525</v>
      </c>
      <c r="J3" s="1">
        <f t="shared" si="3"/>
        <v>48.509081223923566</v>
      </c>
      <c r="K3" s="1">
        <f t="shared" si="3"/>
        <v>63.756675191773894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STEM_to_Premise_AGS_1101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10.18234655850153</v>
      </c>
      <c r="G4" s="1" cm="1">
        <f t="array" ref="G4">SUMPRODUCT(("RNWWOD1"=[1]OUT_PrimaryEnergyCons!$A$1:$A$1000)*1,[1]OUT_PrimaryEnergyCons!E$1:E$1000)</f>
        <v>11.15294057743375</v>
      </c>
      <c r="H4" s="1" cm="1">
        <f t="array" ref="H4">SUMPRODUCT(("RNWWOD1"=[1]OUT_PrimaryEnergyCons!$A$1:$A$1000)*1,[1]OUT_PrimaryEnergyCons!F$1:F$1000)</f>
        <v>12.608866378020604</v>
      </c>
      <c r="I4" s="1" cm="1">
        <f t="array" ref="I4">SUMPRODUCT(("RNWWOD1"=[1]OUT_PrimaryEnergyCons!$A$1:$A$1000)*1,[1]OUT_PrimaryEnergyCons!G$1:G$1000)</f>
        <v>15.035412724469655</v>
      </c>
      <c r="J4" s="1" cm="1">
        <f t="array" ref="J4">SUMPRODUCT(("RNWWOD1"=[1]OUT_PrimaryEnergyCons!$A$1:$A$1000)*1,[1]OUT_PrimaryEnergyCons!H$1:H$1000)</f>
        <v>17.461974872754553</v>
      </c>
      <c r="K4" s="1" cm="1">
        <f t="array" ref="K4">SUMPRODUCT(("RNWWOD1"=[1]OUT_PrimaryEnergyCons!$A$1:$A$1000)*1,[1]OUT_PrimaryEnergyCons!I$1:I$1000)</f>
        <v>17.46212783219697</v>
      </c>
    </row>
    <row r="5" spans="1:13" x14ac:dyDescent="0.3">
      <c r="A5" s="5" t="str">
        <f t="shared" si="4"/>
        <v>STEM</v>
      </c>
      <c r="B5" s="5" t="str">
        <f t="shared" ca="1" si="5"/>
        <v>STEM_to_Premise_AGS_1101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7.4592229582166842</v>
      </c>
      <c r="G5" s="1" cm="1">
        <f t="array" ref="G5">SUMPRODUCT(("RNWWOD2"=[1]OUT_PrimaryEnergyCons!$A$1:$A$1000)*1,[1]OUT_PrimaryEnergyCons!E$1:E$1000)</f>
        <v>8.0030269435098909</v>
      </c>
      <c r="H5" s="1" cm="1">
        <f t="array" ref="H5">SUMPRODUCT(("RNWWOD2"=[1]OUT_PrimaryEnergyCons!$A$1:$A$1000)*1,[1]OUT_PrimaryEnergyCons!F$1:F$1000)</f>
        <v>8.818773334749082</v>
      </c>
      <c r="I5" s="1" cm="1">
        <f t="array" ref="I5">SUMPRODUCT(("RNWWOD2"=[1]OUT_PrimaryEnergyCons!$A$1:$A$1000)*1,[1]OUT_PrimaryEnergyCons!G$1:G$1000)</f>
        <v>10.178352426331527</v>
      </c>
      <c r="J5" s="1" cm="1">
        <f t="array" ref="J5">SUMPRODUCT(("RNWWOD2"=[1]OUT_PrimaryEnergyCons!$A$1:$A$1000)*1,[1]OUT_PrimaryEnergyCons!H$1:H$1000)</f>
        <v>10.230838574742226</v>
      </c>
      <c r="K5" s="1" cm="1">
        <f t="array" ref="K5">SUMPRODUCT(("RNWWOD2"=[1]OUT_PrimaryEnergyCons!$A$1:$A$1000)*1,[1]OUT_PrimaryEnergyCons!I$1:I$1000)</f>
        <v>7.6167795935127094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STEM_to_Premise_AGS_1101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2.6225318280695999</v>
      </c>
      <c r="G6" s="1" cm="1">
        <f t="array" ref="G6">SUMPRODUCT(("RNWWOD3"=[1]OUT_PrimaryEnergyCons!$A$1:$A$1000)*1,[1]OUT_PrimaryEnergyCons!E$1:E$1000)</f>
        <v>3.2649565190569296</v>
      </c>
      <c r="H6" s="1" cm="1">
        <f t="array" ref="H6">SUMPRODUCT(("RNWWOD3"=[1]OUT_PrimaryEnergyCons!$A$1:$A$1000)*1,[1]OUT_PrimaryEnergyCons!F$1:F$1000)</f>
        <v>4.2286984769944409</v>
      </c>
      <c r="I6" s="1" cm="1">
        <f t="array" ref="I6">SUMPRODUCT(("RNWWOD3"=[1]OUT_PrimaryEnergyCons!$A$1:$A$1000)*1,[1]OUT_PrimaryEnergyCons!G$1:G$1000)</f>
        <v>5.8349157771142437</v>
      </c>
      <c r="J6" s="1" cm="1">
        <f t="array" ref="J6">SUMPRODUCT(("RNWWOD3"=[1]OUT_PrimaryEnergyCons!$A$1:$A$1000)*1,[1]OUT_PrimaryEnergyCons!H$1:H$1000)</f>
        <v>6.3806515487586219</v>
      </c>
      <c r="K6" s="1" cm="1">
        <f t="array" ref="K6">SUMPRODUCT(("RNWWOD3"=[1]OUT_PrimaryEnergyCons!$A$1:$A$1000)*1,[1]OUT_PrimaryEnergyCons!I$1:I$1000)</f>
        <v>4.2598766134709134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STEM_to_Premise_AGS_1101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24.505900498719484</v>
      </c>
      <c r="G7" s="1" cm="1">
        <f t="array" ref="G7">SUMPRODUCT(("RNWWOD4"=[1]OUT_PrimaryEnergyCons!$A$1:$A$1000)*1+("RNWWOD5"=[1]OUT_PrimaryEnergyCons!$A$1:$A$1000)*1,[1]OUT_PrimaryEnergyCons!E$1:E$1000)</f>
        <v>23.940661265902126</v>
      </c>
      <c r="H7" s="1" cm="1">
        <f t="array" ref="H7">SUMPRODUCT(("RNWWOD4"=[1]OUT_PrimaryEnergyCons!$A$1:$A$1000)*1+("RNWWOD5"=[1]OUT_PrimaryEnergyCons!$A$1:$A$1000)*1,[1]OUT_PrimaryEnergyCons!F$1:F$1000)</f>
        <v>20.757112591345461</v>
      </c>
      <c r="I7" s="1" cm="1">
        <f t="array" ref="I7">SUMPRODUCT(("RNWWOD4"=[1]OUT_PrimaryEnergyCons!$A$1:$A$1000)*1+("RNWWOD5"=[1]OUT_PrimaryEnergyCons!$A$1:$A$1000)*1,[1]OUT_PrimaryEnergyCons!G$1:G$1000)</f>
        <v>16.952056036524105</v>
      </c>
      <c r="J7" s="1" cm="1">
        <f t="array" ref="J7">SUMPRODUCT(("RNWWOD4"=[1]OUT_PrimaryEnergyCons!$A$1:$A$1000)*1+("RNWWOD5"=[1]OUT_PrimaryEnergyCons!$A$1:$A$1000)*1,[1]OUT_PrimaryEnergyCons!H$1:H$1000)</f>
        <v>14.435616227668163</v>
      </c>
      <c r="K7" s="1" cm="1">
        <f t="array" ref="K7">SUMPRODUCT(("RNWWOD4"=[1]OUT_PrimaryEnergyCons!$A$1:$A$1000)*1+("RNWWOD5"=[1]OUT_PrimaryEnergyCons!$A$1:$A$1000)*1,[1]OUT_PrimaryEnergyCons!I$1:I$1000)</f>
        <v>34.417891152593299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STEM_to_Premise_AGS_1101</v>
      </c>
      <c r="C8" s="5" t="str">
        <f t="shared" si="6"/>
        <v>CH</v>
      </c>
      <c r="D8" t="s">
        <v>772</v>
      </c>
      <c r="E8" t="s">
        <v>8</v>
      </c>
      <c r="F8" s="1">
        <f>SUM(F9:F10)</f>
        <v>69.39469516950976</v>
      </c>
      <c r="G8" s="1">
        <f t="shared" ref="G8:K8" si="7">SUM(G9:G10)</f>
        <v>69.663653602276383</v>
      </c>
      <c r="H8" s="1">
        <f t="shared" si="7"/>
        <v>69.270749041993469</v>
      </c>
      <c r="I8" s="1">
        <f t="shared" si="7"/>
        <v>68.832098497929394</v>
      </c>
      <c r="J8" s="1">
        <f t="shared" si="7"/>
        <v>68.961208249968735</v>
      </c>
      <c r="K8" s="1">
        <f t="shared" si="7"/>
        <v>74.048169965539074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STEM_to_Premise_AGS_1101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35.613024528206076</v>
      </c>
      <c r="G9" s="1" cm="1">
        <f t="array" ref="G9">SUMPRODUCT(("RNNWWST1"=[1]OUT_PrimaryEnergyCons!$A$1:$A$1000)*1,[1]OUT_PrimaryEnergyCons!E$1:E$1000)</f>
        <v>35.88246821929517</v>
      </c>
      <c r="H9" s="1" cm="1">
        <f t="array" ref="H9">SUMPRODUCT(("RNNWWST1"=[1]OUT_PrimaryEnergyCons!$A$1:$A$1000)*1,[1]OUT_PrimaryEnergyCons!F$1:F$1000)</f>
        <v>35.489586800143393</v>
      </c>
      <c r="I9" s="1" cm="1">
        <f t="array" ref="I9">SUMPRODUCT(("RNNWWST1"=[1]OUT_PrimaryEnergyCons!$A$1:$A$1000)*1,[1]OUT_PrimaryEnergyCons!G$1:G$1000)</f>
        <v>35.040038064572684</v>
      </c>
      <c r="J9" s="1" cm="1">
        <f t="array" ref="J9">SUMPRODUCT(("RNNWWST1"=[1]OUT_PrimaryEnergyCons!$A$1:$A$1000)*1,[1]OUT_PrimaryEnergyCons!H$1:H$1000)</f>
        <v>35.159876219273144</v>
      </c>
      <c r="K9" s="1" cm="1">
        <f t="array" ref="K9">SUMPRODUCT(("RNNWWST1"=[1]OUT_PrimaryEnergyCons!$A$1:$A$1000)*1,[1]OUT_PrimaryEnergyCons!I$1:I$1000)</f>
        <v>35.603332132054561</v>
      </c>
    </row>
    <row r="10" spans="1:13" x14ac:dyDescent="0.3">
      <c r="A10" s="5" t="str">
        <f t="shared" si="4"/>
        <v>STEM</v>
      </c>
      <c r="B10" s="5" t="str">
        <f t="shared" ca="1" si="5"/>
        <v>STEM_to_Premise_AGS_1101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33.781670641303691</v>
      </c>
      <c r="G10" s="1" cm="1">
        <f t="array" ref="G10">SUMPRODUCT(("RNWWST1"=[1]OUT_PrimaryEnergyCons!$A$1:$A$1000)*1,[1]OUT_PrimaryEnergyCons!E$1:E$1000)</f>
        <v>33.781185382981214</v>
      </c>
      <c r="H10" s="1" cm="1">
        <f t="array" ref="H10">SUMPRODUCT(("RNWWST1"=[1]OUT_PrimaryEnergyCons!$A$1:$A$1000)*1,[1]OUT_PrimaryEnergyCons!F$1:F$1000)</f>
        <v>33.781162241850069</v>
      </c>
      <c r="I10" s="1" cm="1">
        <f t="array" ref="I10">SUMPRODUCT(("RNWWST1"=[1]OUT_PrimaryEnergyCons!$A$1:$A$1000)*1,[1]OUT_PrimaryEnergyCons!G$1:G$1000)</f>
        <v>33.792060433356703</v>
      </c>
      <c r="J10" s="1" cm="1">
        <f t="array" ref="J10">SUMPRODUCT(("RNWWST1"=[1]OUT_PrimaryEnergyCons!$A$1:$A$1000)*1,[1]OUT_PrimaryEnergyCons!H$1:H$1000)</f>
        <v>33.80133203069559</v>
      </c>
      <c r="K10" s="1" cm="1">
        <f t="array" ref="K10">SUMPRODUCT(("RNWWST1"=[1]OUT_PrimaryEnergyCons!$A$1:$A$1000)*1,[1]OUT_PrimaryEnergyCons!I$1:I$1000)</f>
        <v>38.44483783348452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STEM_to_Premise_AGS_1101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3.7982126906664209</v>
      </c>
      <c r="G11" s="1" cm="1">
        <f t="array" ref="G11">SUMPRODUCT(("mnr"=[1]OUT_PrimaryEnergyCons!$C$1:$C$1000)*1,[1]OUT_PrimaryEnergyCons!E$1:E$1000)</f>
        <v>11.605704263260863</v>
      </c>
      <c r="H11" s="1" cm="1">
        <f t="array" ref="H11">SUMPRODUCT(("mnr"=[1]OUT_PrimaryEnergyCons!$C$1:$C$1000)*1,[1]OUT_PrimaryEnergyCons!F$1:F$1000)</f>
        <v>15.332822941098438</v>
      </c>
      <c r="I11" s="1" cm="1">
        <f t="array" ref="I11">SUMPRODUCT(("mnr"=[1]OUT_PrimaryEnergyCons!$C$1:$C$1000)*1,[1]OUT_PrimaryEnergyCons!G$1:G$1000)</f>
        <v>16.415725305947436</v>
      </c>
      <c r="J11" s="1" cm="1">
        <f t="array" ref="J11">SUMPRODUCT(("mnr"=[1]OUT_PrimaryEnergyCons!$C$1:$C$1000)*1,[1]OUT_PrimaryEnergyCons!H$1:H$1000)</f>
        <v>16.662451000280349</v>
      </c>
      <c r="K11" s="1" cm="1">
        <f t="array" ref="K11">SUMPRODUCT(("mnr"=[1]OUT_PrimaryEnergyCons!$C$1:$C$1000)*1,[1]OUT_PrimaryEnergyCons!I$1:I$1000)</f>
        <v>26.999908856828512</v>
      </c>
    </row>
    <row r="12" spans="1:13" x14ac:dyDescent="0.3">
      <c r="A12" s="5" t="str">
        <f t="shared" si="4"/>
        <v>STEM</v>
      </c>
      <c r="B12" s="5" t="str">
        <f t="shared" ca="1" si="5"/>
        <v>STEM_to_Premise_AGS_1101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149.43065665615273</v>
      </c>
      <c r="G12" s="1">
        <f t="shared" ref="G12:K12" si="8">SUM(G13:G15)</f>
        <v>125.70776794112204</v>
      </c>
      <c r="H12" s="1">
        <f t="shared" si="8"/>
        <v>142.25622568219219</v>
      </c>
      <c r="I12" s="1">
        <f t="shared" si="8"/>
        <v>150.49528889928339</v>
      </c>
      <c r="J12" s="1">
        <f t="shared" si="8"/>
        <v>151.75674062190808</v>
      </c>
      <c r="K12" s="1">
        <f t="shared" si="8"/>
        <v>152.63503889939275</v>
      </c>
    </row>
    <row r="13" spans="1:13" x14ac:dyDescent="0.3">
      <c r="A13" s="5" t="str">
        <f t="shared" si="4"/>
        <v>STEM</v>
      </c>
      <c r="B13" s="5" t="str">
        <f t="shared" ca="1" si="5"/>
        <v>STEM_to_Premise_AGS_1101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66.745724020500248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49.798886205766628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68.469054207510894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70.161685592355568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71.877081924458381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69.179291463706392</v>
      </c>
    </row>
    <row r="14" spans="1:13" x14ac:dyDescent="0.3">
      <c r="A14" s="5" t="str">
        <f t="shared" si="4"/>
        <v>STEM</v>
      </c>
      <c r="B14" s="5" t="str">
        <f t="shared" ca="1" si="5"/>
        <v>STEM_to_Premise_AGS_1101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66.632488367549627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55.764224551618753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65.616682115620847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64.537886050783527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63.436184866554512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66.134077450186552</v>
      </c>
    </row>
    <row r="15" spans="1:13" x14ac:dyDescent="0.3">
      <c r="A15" s="5" t="str">
        <f t="shared" si="4"/>
        <v>STEM</v>
      </c>
      <c r="B15" s="5" t="str">
        <f t="shared" ca="1" si="5"/>
        <v>STEM_to_Premise_AGS_1101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16.052444268102889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20.144657183736673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8.1704893590604506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15.795717256144298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16.44347383089519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17.321669985499817</v>
      </c>
    </row>
    <row r="16" spans="1:13" x14ac:dyDescent="0.3">
      <c r="A16" s="5" t="str">
        <f t="shared" si="4"/>
        <v>STEM</v>
      </c>
      <c r="B16" s="5" t="str">
        <f t="shared" ca="1" si="5"/>
        <v>STEM_to_Premise_AGS_1101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16.524002848405189</v>
      </c>
      <c r="H16" s="1" cm="1">
        <f t="array" ref="H16">SUMPRODUCT(ISNUMBER(SEARCH("SOL",[1]OUT_PrimaryEnergyCons!$C$1:$C$1000))*1,[1]OUT_PrimaryEnergyCons!F$1:F$1000)</f>
        <v>32.642322563381128</v>
      </c>
      <c r="I16" s="1" cm="1">
        <f t="array" ref="I16">SUMPRODUCT(ISNUMBER(SEARCH("SOL",[1]OUT_PrimaryEnergyCons!$C$1:$C$1000))*1,[1]OUT_PrimaryEnergyCons!G$1:G$1000)</f>
        <v>40.807602917472778</v>
      </c>
      <c r="J16" s="1" cm="1">
        <f t="array" ref="J16">SUMPRODUCT(ISNUMBER(SEARCH("SOL",[1]OUT_PrimaryEnergyCons!$C$1:$C$1000))*1,[1]OUT_PrimaryEnergyCons!H$1:H$1000)</f>
        <v>84.677679419370151</v>
      </c>
      <c r="K16" s="1" cm="1">
        <f t="array" ref="K16">SUMPRODUCT(ISNUMBER(SEARCH("SOL",[1]OUT_PrimaryEnergyCons!$C$1:$C$1000))*1,[1]OUT_PrimaryEnergyCons!I$1:I$1000)</f>
        <v>140.72331113485669</v>
      </c>
    </row>
    <row r="17" spans="1:18" x14ac:dyDescent="0.3">
      <c r="A17" s="5" t="str">
        <f t="shared" si="4"/>
        <v>STEM</v>
      </c>
      <c r="B17" s="5" t="str">
        <f t="shared" ca="1" si="5"/>
        <v>STEM_to_Premise_AGS_1101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0.52422172996350125</v>
      </c>
      <c r="G17" s="1" cm="1">
        <f t="array" ref="G17">SUMPRODUCT(ISNUMBER(SEARCH("wnd",[1]OUT_PrimaryEnergyCons!$C$1:$C$1000))*1,[1]OUT_PrimaryEnergyCons!E$1:E$1000)</f>
        <v>0.54551538811862144</v>
      </c>
      <c r="H17" s="1" cm="1">
        <f t="array" ref="H17">SUMPRODUCT(ISNUMBER(SEARCH("wnd",[1]OUT_PrimaryEnergyCons!$C$1:$C$1000))*1,[1]OUT_PrimaryEnergyCons!F$1:F$1000)</f>
        <v>1.9626053583174068</v>
      </c>
      <c r="I17" s="1" cm="1">
        <f t="array" ref="I17">SUMPRODUCT(ISNUMBER(SEARCH("wnd",[1]OUT_PrimaryEnergyCons!$C$1:$C$1000))*1,[1]OUT_PrimaryEnergyCons!G$1:G$1000)</f>
        <v>5.5604171101582924</v>
      </c>
      <c r="J17" s="1" cm="1">
        <f t="array" ref="J17">SUMPRODUCT(ISNUMBER(SEARCH("wnd",[1]OUT_PrimaryEnergyCons!$C$1:$C$1000))*1,[1]OUT_PrimaryEnergyCons!H$1:H$1000)</f>
        <v>15.560565643985854</v>
      </c>
      <c r="K17" s="1" cm="1">
        <f t="array" ref="K17">SUMPRODUCT(ISNUMBER(SEARCH("wnd",[1]OUT_PrimaryEnergyCons!$C$1:$C$1000))*1,[1]OUT_PrimaryEnergyCons!I$1:I$1000)</f>
        <v>27.551105276386377</v>
      </c>
    </row>
    <row r="18" spans="1:18" x14ac:dyDescent="0.3">
      <c r="A18" s="5" t="str">
        <f t="shared" si="4"/>
        <v>STEM</v>
      </c>
      <c r="B18" s="5" t="str">
        <f t="shared" ca="1" si="5"/>
        <v>STEM_to_Premise_AGS_1101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18.873206701480822</v>
      </c>
      <c r="G18" s="1">
        <f>[1]Overview!C$9-G19</f>
        <v>22.222547164818867</v>
      </c>
      <c r="H18" s="1">
        <f>[1]Overview!D$9-H19</f>
        <v>28.66140071043791</v>
      </c>
      <c r="I18" s="1">
        <f>[1]Overview!E$9-I19</f>
        <v>35.252124711797428</v>
      </c>
      <c r="J18" s="1">
        <f>[1]Overview!F$9-J19</f>
        <v>44.275673247830582</v>
      </c>
      <c r="K18" s="1">
        <f>[1]Overview!G$9-K19</f>
        <v>72.682494406205919</v>
      </c>
    </row>
    <row r="19" spans="1:18" x14ac:dyDescent="0.3">
      <c r="A19" s="5" t="str">
        <f t="shared" si="4"/>
        <v>STEM</v>
      </c>
      <c r="B19" s="5" t="str">
        <f t="shared" ca="1" si="5"/>
        <v>STEM_to_Premise_AGS_1101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0.13909296021424836</v>
      </c>
      <c r="J19" s="1">
        <f>+[1]Overview!F$28</f>
        <v>0.13783691691342459</v>
      </c>
      <c r="K19" s="1">
        <f>+[1]Overview!G$28</f>
        <v>0.25655383744188465</v>
      </c>
    </row>
    <row r="20" spans="1:18" x14ac:dyDescent="0.3">
      <c r="A20" s="9" t="str">
        <f t="shared" si="4"/>
        <v>STEM</v>
      </c>
      <c r="B20" s="9" t="str">
        <f t="shared" ca="1" si="5"/>
        <v>STEM_to_Premise_AGS_1101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783.07109270523824</v>
      </c>
      <c r="G20" s="3">
        <f t="shared" si="9"/>
        <v>703.20012958649875</v>
      </c>
      <c r="H20" s="3">
        <f t="shared" si="9"/>
        <v>618.32106208539426</v>
      </c>
      <c r="I20" s="3">
        <f t="shared" si="9"/>
        <v>522.94998779445848</v>
      </c>
      <c r="J20" s="3">
        <f t="shared" si="9"/>
        <v>307.73482387502673</v>
      </c>
      <c r="K20" s="3">
        <f t="shared" si="9"/>
        <v>108.10942807262236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STEM_to_Premise_AGS_1101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3.6601250691993985</v>
      </c>
      <c r="G21" s="1" cm="1">
        <f t="array" ref="G21">SUMPRODUCT(("COA"=[1]OUT_PrimaryEnergyCons!$C$4:$C$10000)*1,[1]OUT_PrimaryEnergyCons!E$4:E$10000)</f>
        <v>3.5648209369542858</v>
      </c>
      <c r="H21" s="1" cm="1">
        <f t="array" ref="H21">SUMPRODUCT(("COA"=[1]OUT_PrimaryEnergyCons!$C$4:$C$10000)*1,[1]OUT_PrimaryEnergyCons!F$4:F$10000)</f>
        <v>0.20778571031236806</v>
      </c>
      <c r="I21" s="1" cm="1">
        <f t="array" ref="I21">SUMPRODUCT(("COA"=[1]OUT_PrimaryEnergyCons!$C$4:$C$10000)*1,[1]OUT_PrimaryEnergyCons!G$4:G$10000)</f>
        <v>3.9999593398357049E-2</v>
      </c>
      <c r="J21" s="1" cm="1">
        <f t="array" ref="J21">SUMPRODUCT(("COA"=[1]OUT_PrimaryEnergyCons!$C$4:$C$10000)*1,[1]OUT_PrimaryEnergyCons!H$4:H$10000)</f>
        <v>2.3134172795866079E-2</v>
      </c>
      <c r="K21" s="1" cm="1">
        <f t="array" ref="K21">SUMPRODUCT(("COA"=[1]OUT_PrimaryEnergyCons!$C$4:$C$10000)*1,[1]OUT_PrimaryEnergyCons!I$4:I$10000)</f>
        <v>7.0287001893676116E-3</v>
      </c>
    </row>
    <row r="22" spans="1:18" x14ac:dyDescent="0.3">
      <c r="A22" s="5" t="str">
        <f t="shared" si="4"/>
        <v>STEM</v>
      </c>
      <c r="B22" s="5" t="str">
        <f t="shared" ca="1" si="5"/>
        <v>STEM_to_Premise_AGS_1101</v>
      </c>
      <c r="C22" s="5" t="str">
        <f t="shared" si="6"/>
        <v>CH</v>
      </c>
      <c r="D22" t="s">
        <v>780</v>
      </c>
      <c r="E22" t="s">
        <v>8</v>
      </c>
      <c r="F22" s="1">
        <f>F23+F29</f>
        <v>311.95881084365669</v>
      </c>
      <c r="G22" s="1">
        <f t="shared" ref="G22:K22" si="10">G23+G29</f>
        <v>288.82131941997699</v>
      </c>
      <c r="H22" s="1">
        <f t="shared" si="10"/>
        <v>251.04051542577366</v>
      </c>
      <c r="I22" s="1">
        <f t="shared" si="10"/>
        <v>179.78307499595715</v>
      </c>
      <c r="J22" s="1">
        <f t="shared" si="10"/>
        <v>86.400801372108646</v>
      </c>
      <c r="K22" s="1">
        <f t="shared" si="10"/>
        <v>22.602332009761085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STEM_to_Premise_AGS_1101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304.894557792434</v>
      </c>
      <c r="G23" s="1">
        <f t="shared" ref="G23:K23" si="14">SUM(G24:G28)</f>
        <v>281.47760785800517</v>
      </c>
      <c r="H23" s="1">
        <f t="shared" si="14"/>
        <v>244.32578396542223</v>
      </c>
      <c r="I23" s="1">
        <f t="shared" si="14"/>
        <v>174.16293675912198</v>
      </c>
      <c r="J23" s="1">
        <f t="shared" si="14"/>
        <v>77.950937755754225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 ca="1">B22</f>
        <v>STEM_to_Premise_AGS_1101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102.55894688127543</v>
      </c>
      <c r="G24" s="1" cm="1">
        <f t="array" ref="G24">SUMPRODUCT(("LFO"=[1]OUT_PrimaryEnergyCons!$C$4:$C$10000)*1,[1]OUT_PrimaryEnergyCons!E$4:E$10000)</f>
        <v>91.009188932882566</v>
      </c>
      <c r="H24" s="1" cm="1">
        <f t="array" ref="H24">SUMPRODUCT(("LFO"=[1]OUT_PrimaryEnergyCons!$C$4:$C$10000)*1,[1]OUT_PrimaryEnergyCons!F$4:F$10000)</f>
        <v>80.054997821847621</v>
      </c>
      <c r="I24" s="1" cm="1">
        <f t="array" ref="I24">SUMPRODUCT(("LFO"=[1]OUT_PrimaryEnergyCons!$C$4:$C$10000)*1,[1]OUT_PrimaryEnergyCons!G$4:G$10000)</f>
        <v>68.435685222606267</v>
      </c>
      <c r="J24" s="1" cm="1">
        <f t="array" ref="J24">SUMPRODUCT(("LFO"=[1]OUT_PrimaryEnergyCons!$C$4:$C$10000)*1,[1]OUT_PrimaryEnergyCons!H$4:H$10000)</f>
        <v>34.378576311109121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ca="1" si="5"/>
        <v>STEM_to_Premise_AGS_1101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2.7764352807418975</v>
      </c>
      <c r="G25" s="1" cm="1">
        <f t="array" ref="G25">SUMPRODUCT(("HFO"=[1]OUT_PrimaryEnergyCons!$C$4:$C$10000)*1,[1]OUT_PrimaryEnergyCons!E$4:E$10000)</f>
        <v>1.272066140508119E-2</v>
      </c>
      <c r="H25" s="1" cm="1">
        <f t="array" ref="H25">SUMPRODUCT(("HFO"=[1]OUT_PrimaryEnergyCons!$C$4:$C$10000)*1,[1]OUT_PrimaryEnergyCons!F$4:F$10000)</f>
        <v>2.6404118409648143E-2</v>
      </c>
      <c r="I25" s="1" cm="1">
        <f t="array" ref="I25">SUMPRODUCT(("HFO"=[1]OUT_PrimaryEnergyCons!$C$4:$C$10000)*1,[1]OUT_PrimaryEnergyCons!G$4:G$10000)</f>
        <v>1.8074048909801983E-2</v>
      </c>
      <c r="J25" s="1" cm="1">
        <f t="array" ref="J25">SUMPRODUCT(("HFO"=[1]OUT_PrimaryEnergyCons!$C$4:$C$10000)*1,[1]OUT_PrimaryEnergyCons!H$4:H$10000)</f>
        <v>2.8527048883345264E-2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ca="1" si="5"/>
        <v>STEM_to_Premise_AGS_1101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118.76061754594267</v>
      </c>
      <c r="G26" s="1" cm="1">
        <f t="array" ref="G26">SUMPRODUCT(("DSL"=[1]OUT_PrimaryEnergyCons!$C$4:$C$10000)*1,[1]OUT_PrimaryEnergyCons!E$4:E$10000)</f>
        <v>110.20980364296682</v>
      </c>
      <c r="H26" s="1" cm="1">
        <f t="array" ref="H26">SUMPRODUCT(("DSL"=[1]OUT_PrimaryEnergyCons!$C$4:$C$10000)*1,[1]OUT_PrimaryEnergyCons!F$4:F$10000)</f>
        <v>89.036332181678176</v>
      </c>
      <c r="I26" s="1" cm="1">
        <f t="array" ref="I26">SUMPRODUCT(("DSL"=[1]OUT_PrimaryEnergyCons!$C$4:$C$10000)*1,[1]OUT_PrimaryEnergyCons!G$4:G$10000)</f>
        <v>61.883625350457052</v>
      </c>
      <c r="J26" s="1" cm="1">
        <f t="array" ref="J26">SUMPRODUCT(("DSL"=[1]OUT_PrimaryEnergyCons!$C$4:$C$10000)*1,[1]OUT_PrimaryEnergyCons!H$4:H$10000)</f>
        <v>36.069669061091034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ca="1" si="5"/>
        <v>STEM_to_Premise_AGS_1101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79.689172718094838</v>
      </c>
      <c r="G27" s="1" cm="1">
        <f t="array" ref="G27">SUMPRODUCT(("GSL"=[1]OUT_PrimaryEnergyCons!$C$4:$C$10000)*1,[1]OUT_PrimaryEnergyCons!E$4:E$10000)</f>
        <v>78.84067973719695</v>
      </c>
      <c r="H27" s="1" cm="1">
        <f t="array" ref="H27">SUMPRODUCT(("GSL"=[1]OUT_PrimaryEnergyCons!$C$4:$C$10000)*1,[1]OUT_PrimaryEnergyCons!F$4:F$10000)</f>
        <v>73.359090684171107</v>
      </c>
      <c r="I27" s="1" cm="1">
        <f t="array" ref="I27">SUMPRODUCT(("GSL"=[1]OUT_PrimaryEnergyCons!$C$4:$C$10000)*1,[1]OUT_PrimaryEnergyCons!G$4:G$10000)</f>
        <v>41.46651953731751</v>
      </c>
      <c r="J27" s="1" cm="1">
        <f t="array" ref="J27">SUMPRODUCT(("GSL"=[1]OUT_PrimaryEnergyCons!$C$4:$C$10000)*1,[1]OUT_PrimaryEnergyCons!H$4:H$10000)</f>
        <v>5.9334385665140212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STEM_to_Premise_AGS_1101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2.3590325998313513</v>
      </c>
      <c r="J28" s="1" cm="1">
        <f t="array" ref="J28">SUMPRODUCT(("KER"=[1]OUT_PrimaryEnergyCons!$C$4:$C$10000)*1,[1]OUT_PrimaryEnergyCons!H$4:H$10000)</f>
        <v>1.5407267681567034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ca="1">B48</f>
        <v>STEM_to_Premise_AGS_1101</v>
      </c>
      <c r="C29" s="5" t="str">
        <f>C48</f>
        <v>CH</v>
      </c>
      <c r="D29" t="s">
        <v>782</v>
      </c>
      <c r="E29" t="s">
        <v>8</v>
      </c>
      <c r="F29" s="1">
        <f>SUM(F30:F31)</f>
        <v>7.064253051222666</v>
      </c>
      <c r="G29" s="1">
        <f t="shared" ref="G29:K29" si="18">SUM(G30:G31)</f>
        <v>7.3437115619718067</v>
      </c>
      <c r="H29" s="1">
        <f t="shared" si="18"/>
        <v>6.7147314603514374</v>
      </c>
      <c r="I29" s="1">
        <f t="shared" si="18"/>
        <v>5.6201382368351869</v>
      </c>
      <c r="J29" s="1">
        <f t="shared" si="18"/>
        <v>8.4498636163544258</v>
      </c>
      <c r="K29" s="1">
        <f t="shared" si="18"/>
        <v>22.602332009761085</v>
      </c>
    </row>
    <row r="30" spans="1:18" x14ac:dyDescent="0.3">
      <c r="A30" s="5" t="str">
        <f>A35</f>
        <v>STEM</v>
      </c>
      <c r="B30" s="5" t="str">
        <f ca="1">B35</f>
        <v>STEM_to_Premise_AGS_1101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2.6300729003595626</v>
      </c>
      <c r="G30" s="1" cm="1">
        <f t="array" ref="G30">SUMPRODUCT(ISNUMBER(SEARCH("IMPBDS",[1]OUT_SyntheticFuels!$C$4:$C$1000))*1,("Var_Fout"=[1]OUT_SyntheticFuels!$B$4:$B$1000)*1,[1]OUT_SyntheticFuels!F$4:F$1000)</f>
        <v>2.7781447116063589</v>
      </c>
      <c r="H30" s="1" cm="1">
        <f t="array" ref="H30">SUMPRODUCT(ISNUMBER(SEARCH("IMPBDS",[1]OUT_SyntheticFuels!$C$4:$C$1000))*1,("Var_Fout"=[1]OUT_SyntheticFuels!$B$4:$B$1000)*1,[1]OUT_SyntheticFuels!G$4:G$1000)</f>
        <v>2.4873000288566263</v>
      </c>
      <c r="I30" s="1" cm="1">
        <f t="array" ref="I30">SUMPRODUCT(ISNUMBER(SEARCH("IMPBDS",[1]OUT_SyntheticFuels!$C$4:$C$1000))*1,("Var_Fout"=[1]OUT_SyntheticFuels!$B$4:$B$1000)*1,[1]OUT_SyntheticFuels!H$4:H$1000)</f>
        <v>3.2094852983703119</v>
      </c>
      <c r="J30" s="1" cm="1">
        <f t="array" ref="J30">SUMPRODUCT(ISNUMBER(SEARCH("IMPBDS",[1]OUT_SyntheticFuels!$C$4:$C$1000))*1,("Var_Fout"=[1]OUT_SyntheticFuels!$B$4:$B$1000)*1,[1]OUT_SyntheticFuels!I$4:I$1000)</f>
        <v>3.5358927997522538</v>
      </c>
      <c r="K30" s="1" cm="1">
        <f t="array" ref="K30">SUMPRODUCT(ISNUMBER(SEARCH("IMPBDS",[1]OUT_SyntheticFuels!$C$4:$C$1000))*1,("Var_Fout"=[1]OUT_SyntheticFuels!$B$4:$B$1000)*1,[1]OUT_SyntheticFuels!J$4:J$1000)</f>
        <v>18.15071017517581</v>
      </c>
    </row>
    <row r="31" spans="1:18" x14ac:dyDescent="0.3">
      <c r="A31" s="5" t="str">
        <f>A30</f>
        <v>STEM</v>
      </c>
      <c r="B31" s="5" t="str">
        <f ca="1">B30</f>
        <v>STEM_to_Premise_AGS_1101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4.4341801508631038</v>
      </c>
      <c r="G31" s="1" cm="1">
        <f t="array" ref="G31">SUMPRODUCT(ISNUMBER(SEARCH("IMPeth",[1]OUT_SyntheticFuels!$C$4:$C$1000))*1,("Var_Fout"=[1]OUT_SyntheticFuels!$B$4:$B$1000)*1,[1]OUT_SyntheticFuels!F$4:F$1000)</f>
        <v>4.5655668503654478</v>
      </c>
      <c r="H31" s="1" cm="1">
        <f t="array" ref="H31">SUMPRODUCT(ISNUMBER(SEARCH("IMPeth",[1]OUT_SyntheticFuels!$C$4:$C$1000))*1,("Var_Fout"=[1]OUT_SyntheticFuels!$B$4:$B$1000)*1,[1]OUT_SyntheticFuels!G$4:G$1000)</f>
        <v>4.2274314314948116</v>
      </c>
      <c r="I31" s="1" cm="1">
        <f t="array" ref="I31">SUMPRODUCT(ISNUMBER(SEARCH("IMPeth",[1]OUT_SyntheticFuels!$C$4:$C$1000))*1,("Var_Fout"=[1]OUT_SyntheticFuels!$B$4:$B$1000)*1,[1]OUT_SyntheticFuels!H$4:H$1000)</f>
        <v>2.4106529384648754</v>
      </c>
      <c r="J31" s="1" cm="1">
        <f t="array" ref="J31">SUMPRODUCT(ISNUMBER(SEARCH("IMPeth",[1]OUT_SyntheticFuels!$C$4:$C$1000))*1,("Var_Fout"=[1]OUT_SyntheticFuels!$B$4:$B$1000)*1,[1]OUT_SyntheticFuels!I$4:I$1000)</f>
        <v>4.9139708166021725</v>
      </c>
      <c r="K31" s="1" cm="1">
        <f t="array" ref="K31">SUMPRODUCT(ISNUMBER(SEARCH("IMPeth",[1]OUT_SyntheticFuels!$C$4:$C$1000))*1,("Var_Fout"=[1]OUT_SyntheticFuels!$B$4:$B$1000)*1,[1]OUT_SyntheticFuels!J$4:J$1000)</f>
        <v>4.4516218345852732</v>
      </c>
    </row>
    <row r="32" spans="1:18" x14ac:dyDescent="0.3">
      <c r="A32" s="5" t="str">
        <f>A29</f>
        <v>STEM</v>
      </c>
      <c r="B32" s="5" t="str">
        <f ca="1">B29</f>
        <v>STEM_to_Premise_AGS_1101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7.064253051222666</v>
      </c>
      <c r="G32" s="1">
        <f t="shared" si="19"/>
        <v>7.3437115619718067</v>
      </c>
      <c r="H32" s="1">
        <f t="shared" si="19"/>
        <v>6.7147314603514374</v>
      </c>
      <c r="I32" s="1">
        <f t="shared" si="19"/>
        <v>5.6201382368351869</v>
      </c>
      <c r="J32" s="1">
        <f t="shared" si="19"/>
        <v>7.7750521487357602</v>
      </c>
      <c r="K32" s="1">
        <f t="shared" si="19"/>
        <v>7.9875146343375274</v>
      </c>
    </row>
    <row r="33" spans="1:11" x14ac:dyDescent="0.3">
      <c r="A33" s="5" t="str">
        <f>A31</f>
        <v>STEM</v>
      </c>
      <c r="B33" s="5" t="str">
        <f ca="1">B31</f>
        <v>STEM_to_Premise_AGS_1101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2.6300729003595626</v>
      </c>
      <c r="G33" s="1">
        <f t="shared" si="20"/>
        <v>2.7781447116063589</v>
      </c>
      <c r="H33" s="1">
        <f t="shared" si="20"/>
        <v>2.4873000288566263</v>
      </c>
      <c r="I33" s="1">
        <f t="shared" si="20"/>
        <v>3.2094852983703119</v>
      </c>
      <c r="J33" s="1">
        <f>IF(J30-MAX(F30:I30)&lt;0,J30,MAX(F30:I30))</f>
        <v>3.2094852983703119</v>
      </c>
      <c r="K33" s="1">
        <f>IF(K30-MAX(F30:J30)&lt;0,K30,MAX(F30:J30))</f>
        <v>3.5358927997522538</v>
      </c>
    </row>
    <row r="34" spans="1:11" x14ac:dyDescent="0.3">
      <c r="A34" s="5" t="str">
        <f>A33</f>
        <v>STEM</v>
      </c>
      <c r="B34" s="5" t="str">
        <f ca="1">B33</f>
        <v>STEM_to_Premise_AGS_1101</v>
      </c>
      <c r="C34" s="5" t="str">
        <f>C33</f>
        <v>CH</v>
      </c>
      <c r="D34" t="s">
        <v>534</v>
      </c>
      <c r="E34" t="s">
        <v>8</v>
      </c>
      <c r="F34" s="1">
        <f t="shared" si="20"/>
        <v>4.4341801508631038</v>
      </c>
      <c r="G34" s="1">
        <f t="shared" si="20"/>
        <v>4.5655668503654478</v>
      </c>
      <c r="H34" s="1">
        <f t="shared" si="20"/>
        <v>4.2274314314948116</v>
      </c>
      <c r="I34" s="1">
        <f t="shared" si="20"/>
        <v>2.4106529384648754</v>
      </c>
      <c r="J34" s="1">
        <f>IF(J31-MAX(F31:I31)&lt;0,J31,MAX(F31:I31))</f>
        <v>4.5655668503654478</v>
      </c>
      <c r="K34" s="1">
        <f>IF(K31-MAX(F31:J31)&lt;0,K31,MAX(F31:J31))</f>
        <v>4.4516218345852732</v>
      </c>
    </row>
    <row r="35" spans="1:11" x14ac:dyDescent="0.3">
      <c r="A35" s="5" t="str">
        <f>A32</f>
        <v>STEM</v>
      </c>
      <c r="B35" s="5" t="str">
        <f ca="1">B32</f>
        <v>STEM_to_Premise_AGS_1101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0.67481146761866651</v>
      </c>
      <c r="K35" s="1">
        <f t="shared" si="21"/>
        <v>14.614817375423556</v>
      </c>
    </row>
    <row r="36" spans="1:11" x14ac:dyDescent="0.3">
      <c r="A36" s="5" t="str">
        <f>A34</f>
        <v>STEM</v>
      </c>
      <c r="B36" s="5" t="str">
        <f ca="1">B34</f>
        <v>STEM_to_Premise_AGS_1101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0.32640750138194186</v>
      </c>
      <c r="K36" s="1">
        <f>K30-K33</f>
        <v>14.614817375423556</v>
      </c>
    </row>
    <row r="37" spans="1:11" x14ac:dyDescent="0.3">
      <c r="A37" s="5" t="str">
        <f>A36</f>
        <v>STEM</v>
      </c>
      <c r="B37" s="5" t="str">
        <f ca="1">B36</f>
        <v>STEM_to_Premise_AGS_1101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0.34840396623672465</v>
      </c>
      <c r="K37" s="1">
        <f>K31-K34</f>
        <v>0</v>
      </c>
    </row>
    <row r="38" spans="1:11" x14ac:dyDescent="0.3">
      <c r="A38" s="5"/>
      <c r="B38" s="5" t="str">
        <f ca="1">B37</f>
        <v>STEM_to_Premise_AGS_1101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STEM_to_Premise_AGS_1101</v>
      </c>
      <c r="C39" s="5" t="str">
        <f t="shared" si="22"/>
        <v>CH</v>
      </c>
      <c r="D39" t="s">
        <v>784</v>
      </c>
      <c r="E39" t="s">
        <v>8</v>
      </c>
      <c r="F39" s="1">
        <f>F40+F43</f>
        <v>119.34336589779102</v>
      </c>
      <c r="G39" s="1">
        <f t="shared" ref="G39:K39" si="23">G40+G43</f>
        <v>107.23657593681045</v>
      </c>
      <c r="H39" s="1">
        <f t="shared" si="23"/>
        <v>118.73006772857879</v>
      </c>
      <c r="I39" s="1">
        <f t="shared" si="23"/>
        <v>112.04996416646421</v>
      </c>
      <c r="J39" s="1">
        <f t="shared" si="23"/>
        <v>92.031800058436289</v>
      </c>
      <c r="K39" s="1">
        <f t="shared" si="23"/>
        <v>57.987815122777675</v>
      </c>
    </row>
    <row r="40" spans="1:11" x14ac:dyDescent="0.3">
      <c r="A40" s="5" t="str">
        <f t="shared" si="22"/>
        <v>STEM</v>
      </c>
      <c r="B40" s="5" t="str">
        <f t="shared" ca="1" si="22"/>
        <v>STEM_to_Premise_AGS_1101</v>
      </c>
      <c r="C40" s="5" t="str">
        <f t="shared" si="22"/>
        <v>CH</v>
      </c>
      <c r="D40" t="s">
        <v>549</v>
      </c>
      <c r="E40" t="s">
        <v>8</v>
      </c>
      <c r="F40" s="1">
        <f>F41+F42</f>
        <v>119.34336589779102</v>
      </c>
      <c r="G40" s="1">
        <f t="shared" ref="G40:K40" si="24">G41+G42</f>
        <v>106.7200366955629</v>
      </c>
      <c r="H40" s="1">
        <f t="shared" si="24"/>
        <v>117.56289517737369</v>
      </c>
      <c r="I40" s="1">
        <f t="shared" si="24"/>
        <v>107.71158090236526</v>
      </c>
      <c r="J40" s="1">
        <f t="shared" si="24"/>
        <v>83.840251528081225</v>
      </c>
      <c r="K40" s="1">
        <f t="shared" si="24"/>
        <v>44.803790940936722</v>
      </c>
    </row>
    <row r="41" spans="1:11" x14ac:dyDescent="0.3">
      <c r="A41" s="5" t="str">
        <f>A27</f>
        <v>STEM</v>
      </c>
      <c r="B41" s="5" t="str">
        <f ca="1">B27</f>
        <v>STEM_to_Premise_AGS_1101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119.34336589779102</v>
      </c>
      <c r="G41" s="1" cm="1">
        <f t="array" ref="G41">SUMPRODUCT(("NGA"=[1]OUT_PrimaryEnergyCons!$C$4:$C$10000)*1,[1]OUT_PrimaryEnergyCons!E$4:E$10000)</f>
        <v>106.7200366955629</v>
      </c>
      <c r="H41" s="1" cm="1">
        <f t="array" ref="H41">SUMPRODUCT(("NGA"=[1]OUT_PrimaryEnergyCons!$C$4:$C$10000)*1,[1]OUT_PrimaryEnergyCons!F$4:F$10000)</f>
        <v>117.56289517737369</v>
      </c>
      <c r="I41" s="1" cm="1">
        <f t="array" ref="I41">SUMPRODUCT(("NGA"=[1]OUT_PrimaryEnergyCons!$C$4:$C$10000)*1,[1]OUT_PrimaryEnergyCons!G$4:G$10000)</f>
        <v>107.68292307231256</v>
      </c>
      <c r="J41" s="1" cm="1">
        <f t="array" ref="J41">SUMPRODUCT(("NGA"=[1]OUT_PrimaryEnergyCons!$C$4:$C$10000)*1,[1]OUT_PrimaryEnergyCons!H$4:H$10000)</f>
        <v>83.803407758547692</v>
      </c>
      <c r="K41" s="1" cm="1">
        <f t="array" ref="K41">SUMPRODUCT(("NGA"=[1]OUT_PrimaryEnergyCons!$C$4:$C$10000)*1,[1]OUT_PrimaryEnergyCons!I$4:I$10000)</f>
        <v>44.78859041551857</v>
      </c>
    </row>
    <row r="42" spans="1:11" x14ac:dyDescent="0.3">
      <c r="A42" s="5" t="str">
        <f t="shared" si="4"/>
        <v>STEM</v>
      </c>
      <c r="B42" s="5" t="str">
        <f t="shared" ca="1" si="5"/>
        <v>STEM_to_Premise_AGS_1101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2.8657830052693262E-2</v>
      </c>
      <c r="J42" s="1" cm="1">
        <f t="array" ref="J42">SUMPRODUCT(("LNGA"=[1]OUT_PrimaryEnergyCons!$C$4:$C$10000)*1,[1]OUT_PrimaryEnergyCons!H$4:H$10000)</f>
        <v>3.684376953353382E-2</v>
      </c>
      <c r="K42" s="1" cm="1">
        <f t="array" ref="K42">SUMPRODUCT(("LNGA"=[1]OUT_PrimaryEnergyCons!$C$4:$C$10000)*1,[1]OUT_PrimaryEnergyCons!I$4:I$10000)</f>
        <v>1.5200525418152668E-2</v>
      </c>
    </row>
    <row r="43" spans="1:11" x14ac:dyDescent="0.3">
      <c r="A43" s="5" t="str">
        <f>A37</f>
        <v>STEM</v>
      </c>
      <c r="B43" s="5" t="str">
        <f ca="1">B37</f>
        <v>STEM_to_Premise_AGS_1101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0.51653924124755257</v>
      </c>
      <c r="H43" s="1" cm="1">
        <f t="array" ref="H43">SUMPRODUCT(("BIO"=[1]OUT_PrimaryEnergyCons!$C$4:$C$10000)*1+("LBIO"=[1]OUT_PrimaryEnergyCons!$C$4:$C$10000)*1,[1]OUT_PrimaryEnergyCons!F$4:F$10000)</f>
        <v>1.1671725512050948</v>
      </c>
      <c r="I43" s="1" cm="1">
        <f t="array" ref="I43">SUMPRODUCT(("BIO"=[1]OUT_PrimaryEnergyCons!$C$4:$C$10000)*1+("LBIO"=[1]OUT_PrimaryEnergyCons!$C$4:$C$10000)*1,[1]OUT_PrimaryEnergyCons!G$4:G$10000)</f>
        <v>4.338383264098951</v>
      </c>
      <c r="J43" s="1" cm="1">
        <f t="array" ref="J43">SUMPRODUCT(("BIO"=[1]OUT_PrimaryEnergyCons!$C$4:$C$10000)*1+("LBIO"=[1]OUT_PrimaryEnergyCons!$C$4:$C$10000)*1,[1]OUT_PrimaryEnergyCons!H$4:H$10000)</f>
        <v>8.1915485303550639</v>
      </c>
      <c r="K43" s="1" cm="1">
        <f t="array" ref="K43">SUMPRODUCT(("BIO"=[1]OUT_PrimaryEnergyCons!$C$4:$C$10000)*1+("LBIO"=[1]OUT_PrimaryEnergyCons!$C$4:$C$10000)*1,[1]OUT_PrimaryEnergyCons!I$4:I$10000)</f>
        <v>13.18402418184095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STEM_to_Premise_AGS_1101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0.51653924124755257</v>
      </c>
      <c r="H44" s="1">
        <f t="shared" si="26"/>
        <v>1.1671725512050948</v>
      </c>
      <c r="I44" s="1">
        <f t="shared" si="26"/>
        <v>4.338383264098951</v>
      </c>
      <c r="J44" s="1">
        <f t="shared" si="26"/>
        <v>4.338383264098951</v>
      </c>
      <c r="K44" s="1">
        <f t="shared" si="26"/>
        <v>8.1915485303550639</v>
      </c>
    </row>
    <row r="45" spans="1:11" x14ac:dyDescent="0.3">
      <c r="A45" s="5" t="str">
        <f t="shared" si="25"/>
        <v>STEM</v>
      </c>
      <c r="B45" s="5" t="str">
        <f t="shared" ca="1" si="25"/>
        <v>STEM_to_Premise_AGS_1101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0.51653924124755257</v>
      </c>
      <c r="H45" s="1">
        <f>H43</f>
        <v>1.1671725512050948</v>
      </c>
      <c r="I45" s="1">
        <f>I43</f>
        <v>4.338383264098951</v>
      </c>
      <c r="J45" s="1">
        <f>IF(J43-MAX(F43:I43)&lt;0,J43,MAX(F43:I43))</f>
        <v>4.338383264098951</v>
      </c>
      <c r="K45" s="1">
        <f>IF(K43-MAX(G43:J43)&lt;0,K43,MAX(G43:J43))</f>
        <v>8.1915485303550639</v>
      </c>
    </row>
    <row r="46" spans="1:11" x14ac:dyDescent="0.3">
      <c r="A46" s="5" t="str">
        <f>A44</f>
        <v>STEM</v>
      </c>
      <c r="B46" s="5" t="str">
        <f ca="1">B44</f>
        <v>STEM_to_Premise_AGS_1101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3.8531652662561129</v>
      </c>
      <c r="K46" s="1">
        <f t="shared" si="27"/>
        <v>4.9924756514858863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STEM_to_Premise_AGS_1101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3.8531652662561129</v>
      </c>
      <c r="K47" s="1">
        <f>K43-K45</f>
        <v>4.9924756514858863</v>
      </c>
    </row>
    <row r="48" spans="1:11" x14ac:dyDescent="0.3">
      <c r="A48" s="5" t="str">
        <f>A42</f>
        <v>STEM</v>
      </c>
      <c r="B48" s="5" t="str">
        <f ca="1">B42</f>
        <v>STEM_to_Premise_AGS_1101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250.94861398311602</v>
      </c>
      <c r="G48" s="1" cm="1">
        <f t="array" ref="G48">SUMPRODUCT(("urn"=[1]OUT_PrimaryEnergyCons!$C$4:$C$10000)*1,[1]OUT_PrimaryEnergyCons!E$4:E$10000)</f>
        <v>253.26264238760868</v>
      </c>
      <c r="H48" s="1" cm="1">
        <f t="array" ref="H48">SUMPRODUCT(("urn"=[1]OUT_PrimaryEnergyCons!$C$4:$C$10000)*1,[1]OUT_PrimaryEnergyCons!F$4:F$10000)</f>
        <v>197.9502247388769</v>
      </c>
      <c r="I48" s="1" cm="1">
        <f t="array" ref="I48">SUMPRODUCT(("urn"=[1]OUT_PrimaryEnergyCons!$C$4:$C$10000)*1,[1]OUT_PrimaryEnergyCons!G$4:G$10000)</f>
        <v>205.39391083499828</v>
      </c>
      <c r="J48" s="1" cm="1">
        <f t="array" ref="J48">SUMPRODUCT(("urn"=[1]OUT_PrimaryEnergyCons!$C$4:$C$10000)*1,[1]OUT_PrimaryEnergyCons!H$4:H$10000)</f>
        <v>98.945013800940245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STEM_to_Premise_AGS_1101</v>
      </c>
      <c r="C49" s="5" t="str">
        <f>C37</f>
        <v>CH</v>
      </c>
      <c r="D49" t="s">
        <v>789</v>
      </c>
      <c r="E49" t="s">
        <v>8</v>
      </c>
      <c r="F49" s="1">
        <f>SUM(F50:F53)</f>
        <v>97.160176911475148</v>
      </c>
      <c r="G49" s="1">
        <f t="shared" ref="G49:K49" si="31">SUM(G50:G53)</f>
        <v>50.314770905148265</v>
      </c>
      <c r="H49" s="1">
        <f t="shared" si="31"/>
        <v>50.392468481852568</v>
      </c>
      <c r="I49" s="1">
        <f t="shared" si="31"/>
        <v>25.68303820364045</v>
      </c>
      <c r="J49" s="1">
        <f t="shared" si="31"/>
        <v>22.136279239061004</v>
      </c>
      <c r="K49" s="1">
        <f t="shared" si="31"/>
        <v>19.31368086833033</v>
      </c>
    </row>
    <row r="50" spans="1:19" x14ac:dyDescent="0.3">
      <c r="A50" s="5" t="str">
        <f t="shared" si="4"/>
        <v>STEM</v>
      </c>
      <c r="B50" s="5" t="str">
        <f t="shared" ca="1" si="5"/>
        <v>STEM_to_Premise_AGS_1101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15.013849759575658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9.9495223767524692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6.8916742787358904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2.961876523376251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4.4799014118826932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6.0268937428525886</v>
      </c>
    </row>
    <row r="51" spans="1:19" x14ac:dyDescent="0.3">
      <c r="A51" s="5" t="str">
        <f t="shared" si="4"/>
        <v>STEM</v>
      </c>
      <c r="B51" s="5" t="str">
        <f t="shared" ca="1" si="5"/>
        <v>STEM_to_Premise_AGS_1101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28.948665273117946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21.807657883953521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27.549904017764533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13.486893386878469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7.5782169965118822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5.9633493660614052</v>
      </c>
    </row>
    <row r="52" spans="1:19" x14ac:dyDescent="0.3">
      <c r="A52" s="5" t="str">
        <f t="shared" si="4"/>
        <v>STEM</v>
      </c>
      <c r="B52" s="5" t="str">
        <f t="shared" ca="1" si="5"/>
        <v>STEM_to_Premise_AGS_1101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46.398519678284828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18.542007056220246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15.937503007972863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9.2290594883659036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10.072455281627928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7.3196567641520467</v>
      </c>
    </row>
    <row r="53" spans="1:19" x14ac:dyDescent="0.3">
      <c r="A53" s="5" t="str">
        <f t="shared" si="4"/>
        <v>STEM</v>
      </c>
      <c r="B53" s="5" t="str">
        <f t="shared" ca="1" si="5"/>
        <v>STEM_to_Premise_AGS_1101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6.7991422004967133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1.5583588222027957E-2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1.3387177379281481E-2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5.2088050198251558E-3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5.7055490385036862E-3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3.7809952642891471E-3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STEM_to_Premise_AGS_1101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8.1977952316846636</v>
      </c>
      <c r="K54" s="1" cm="1">
        <f t="array" ref="K54">SUMPRODUCT(("h2"=[1]OUT_PrimaryEnergyCons!$C$4:$C$10000)*1,[1]OUT_PrimaryEnergyCons!I$4:I$10000)</f>
        <v>8.198571371563899</v>
      </c>
    </row>
    <row r="55" spans="1:19" x14ac:dyDescent="0.3">
      <c r="A55" s="9" t="str">
        <f>A53</f>
        <v>STEM</v>
      </c>
      <c r="B55" s="9" t="str">
        <f ca="1">B53</f>
        <v>STEM_to_Premise_AGS_1101</v>
      </c>
      <c r="C55" s="2" t="str">
        <f>C53</f>
        <v>CH</v>
      </c>
      <c r="D55" s="2" t="s">
        <v>24</v>
      </c>
      <c r="E55" s="2" t="s">
        <v>8</v>
      </c>
      <c r="F55" s="3">
        <f>F56</f>
        <v>117.17017681374597</v>
      </c>
      <c r="G55" s="3">
        <f t="shared" ref="G55:K55" si="35">G56</f>
        <v>35.192339350877788</v>
      </c>
      <c r="H55" s="3">
        <f t="shared" si="35"/>
        <v>54.772488635758251</v>
      </c>
      <c r="I55" s="3">
        <f t="shared" si="35"/>
        <v>30.720913250655038</v>
      </c>
      <c r="J55" s="3">
        <f t="shared" si="35"/>
        <v>14.769276314954711</v>
      </c>
      <c r="K55" s="3">
        <f t="shared" si="35"/>
        <v>21.790269705094339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STEM_to_Premise_AGS_1101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117.17017681374597</v>
      </c>
      <c r="G56" s="1">
        <f t="shared" ref="G56:K56" si="36">SUM(G57:G60)</f>
        <v>35.192339350877788</v>
      </c>
      <c r="H56" s="1">
        <f t="shared" si="36"/>
        <v>54.772488635758251</v>
      </c>
      <c r="I56" s="1">
        <f t="shared" si="36"/>
        <v>30.720913250655038</v>
      </c>
      <c r="J56" s="1">
        <f t="shared" si="36"/>
        <v>14.769276314954711</v>
      </c>
      <c r="K56" s="1">
        <f t="shared" si="36"/>
        <v>21.790269705094339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STEM_to_Premise_AGS_1101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6.2295987816785949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2.4286511964251325E-2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2.652005114146069E-2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4.8083964758795306E-3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5.0218032865999556E-3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3.9854710708262008E-3</v>
      </c>
    </row>
    <row r="58" spans="1:19" x14ac:dyDescent="0.3">
      <c r="A58" s="5" t="str">
        <f t="shared" si="37"/>
        <v>STEM</v>
      </c>
      <c r="B58" s="5" t="str">
        <f t="shared" ca="1" si="5"/>
        <v>STEM_to_Premise_AGS_1101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12.753402826213987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1.8154441743692757E-2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1.7389543828940764E-2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8.3171585349133652E-3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2.1690811095645898E-2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1.9348721611072057E-2</v>
      </c>
    </row>
    <row r="59" spans="1:19" x14ac:dyDescent="0.3">
      <c r="A59" s="5" t="str">
        <f t="shared" si="37"/>
        <v>STEM</v>
      </c>
      <c r="B59" s="5" t="str">
        <f t="shared" ca="1" si="5"/>
        <v>STEM_to_Premise_AGS_1101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26.493023471513776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1.5185616135536385E-2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1.6597823688268124E-2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1.4590576471214775E-2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3.0958969691608156E-2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1.1861831670589304E-2</v>
      </c>
    </row>
    <row r="60" spans="1:19" x14ac:dyDescent="0.3">
      <c r="A60" s="5" t="str">
        <f t="shared" si="37"/>
        <v>STEM</v>
      </c>
      <c r="B60" s="5" t="str">
        <f t="shared" ca="1" si="5"/>
        <v>STEM_to_Premise_AGS_1101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71.694151734339613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35.13471278103431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54.711981217099584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30.693197119173028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14.711604730880858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21.755073680741852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STEM_to_Premise_AGS_1101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251.71791438503593</v>
      </c>
      <c r="G61" s="3">
        <f t="shared" ref="G61:K61" si="41">SUM(G62,G64,G72,G80,G128,G149,G157,G159,G167,G171,G165)</f>
        <v>229.91128811153897</v>
      </c>
      <c r="H61" s="3">
        <f t="shared" si="41"/>
        <v>250.06413807514184</v>
      </c>
      <c r="I61" s="3">
        <f t="shared" si="41"/>
        <v>274.52448953017557</v>
      </c>
      <c r="J61" s="3">
        <f t="shared" si="41"/>
        <v>291.64480894216865</v>
      </c>
      <c r="K61" s="3">
        <f t="shared" si="41"/>
        <v>340.25559277613343</v>
      </c>
    </row>
    <row r="62" spans="1:19" x14ac:dyDescent="0.3">
      <c r="A62" s="5" t="str">
        <f>A61</f>
        <v>STEM</v>
      </c>
      <c r="B62" s="5" t="str">
        <f t="shared" ca="1" si="39"/>
        <v>STEM_to_Premise_AGS_1101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82.760132635303037</v>
      </c>
      <c r="G62" s="1">
        <f t="shared" ref="G62:K62" si="42">+G63</f>
        <v>82.752431190316486</v>
      </c>
      <c r="H62" s="1">
        <f t="shared" si="42"/>
        <v>64.409918067388574</v>
      </c>
      <c r="I62" s="1">
        <f t="shared" si="42"/>
        <v>67.798303791095961</v>
      </c>
      <c r="J62" s="1">
        <f t="shared" si="42"/>
        <v>32.820638921745832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STEM_to_Premise_AGS_1101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82.760132635303037</v>
      </c>
      <c r="G63" s="1">
        <f>'[1]Electricity and CHPs'!C14</f>
        <v>82.752431190316486</v>
      </c>
      <c r="H63" s="1">
        <f>'[1]Electricity and CHPs'!D14</f>
        <v>64.409918067388574</v>
      </c>
      <c r="I63" s="1">
        <f>'[1]Electricity and CHPs'!E14</f>
        <v>67.798303791095961</v>
      </c>
      <c r="J63" s="1">
        <f>'[1]Electricity and CHPs'!F14</f>
        <v>32.820638921745832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STEM_to_Premise_AGS_1101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146.22015597671717</v>
      </c>
      <c r="G64" s="1">
        <f t="shared" ref="G64:K64" si="46">SUM(G65:G67)</f>
        <v>121.67882467861459</v>
      </c>
      <c r="H64" s="1">
        <f t="shared" si="46"/>
        <v>140.62211598514767</v>
      </c>
      <c r="I64" s="1">
        <f t="shared" si="46"/>
        <v>147.33613362789052</v>
      </c>
      <c r="J64" s="1">
        <f t="shared" si="46"/>
        <v>148.46803396832183</v>
      </c>
      <c r="K64" s="1">
        <f t="shared" si="46"/>
        <v>149.17069295464734</v>
      </c>
    </row>
    <row r="65" spans="1:11" x14ac:dyDescent="0.3">
      <c r="A65" s="5" t="str">
        <f t="shared" si="43"/>
        <v>STEM</v>
      </c>
      <c r="B65" s="5" t="str">
        <f t="shared" ca="1" si="44"/>
        <v>STEM_to_Premise_AGS_1101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66.745724020500248</v>
      </c>
      <c r="G65" s="1">
        <f>'[1]Electricity and CHPs'!C15</f>
        <v>49.798886205766628</v>
      </c>
      <c r="H65" s="1">
        <f>'[1]Electricity and CHPs'!D15</f>
        <v>68.469054207510894</v>
      </c>
      <c r="I65" s="1">
        <f>'[1]Electricity and CHPs'!E15</f>
        <v>70.161685592355568</v>
      </c>
      <c r="J65" s="1">
        <f>'[1]Electricity and CHPs'!F15</f>
        <v>71.877081924458381</v>
      </c>
      <c r="K65" s="1">
        <f>'[1]Electricity and CHPs'!G15</f>
        <v>69.179291463706392</v>
      </c>
    </row>
    <row r="66" spans="1:11" x14ac:dyDescent="0.3">
      <c r="A66" s="5" t="str">
        <f t="shared" si="43"/>
        <v>STEM</v>
      </c>
      <c r="B66" s="5" t="str">
        <f t="shared" ca="1" si="44"/>
        <v>STEM_to_Premise_AGS_1101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66.632488367549627</v>
      </c>
      <c r="G66" s="1">
        <f>'[1]Electricity and CHPs'!C16</f>
        <v>55.764224551618753</v>
      </c>
      <c r="H66" s="1">
        <f>'[1]Electricity and CHPs'!D16</f>
        <v>65.616682115620847</v>
      </c>
      <c r="I66" s="1">
        <f>'[1]Electricity and CHPs'!E16</f>
        <v>64.537886050783527</v>
      </c>
      <c r="J66" s="1">
        <f>'[1]Electricity and CHPs'!F16</f>
        <v>63.436184866554512</v>
      </c>
      <c r="K66" s="1">
        <f>'[1]Electricity and CHPs'!G16</f>
        <v>66.134077450186552</v>
      </c>
    </row>
    <row r="67" spans="1:11" x14ac:dyDescent="0.3">
      <c r="A67" s="5" t="str">
        <f t="shared" si="43"/>
        <v>STEM</v>
      </c>
      <c r="B67" s="5" t="str">
        <f t="shared" ca="1" si="44"/>
        <v>STEM_to_Premise_AGS_1101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12.841943588667302</v>
      </c>
      <c r="G67" s="1">
        <f>'[1]Electricity and CHPs'!C17</f>
        <v>16.115713921229219</v>
      </c>
      <c r="H67" s="1">
        <f>'[1]Electricity and CHPs'!D17</f>
        <v>6.5363796620159089</v>
      </c>
      <c r="I67" s="1">
        <f>'[1]Electricity and CHPs'!E17</f>
        <v>12.636561984751411</v>
      </c>
      <c r="J67" s="1">
        <f>'[1]Electricity and CHPs'!F17</f>
        <v>13.154767177308939</v>
      </c>
      <c r="K67" s="1">
        <f>'[1]Electricity and CHPs'!G17</f>
        <v>13.857324040754413</v>
      </c>
    </row>
    <row r="68" spans="1:11" x14ac:dyDescent="0.3">
      <c r="A68" s="5" t="str">
        <f>A59</f>
        <v>STEM</v>
      </c>
      <c r="B68" s="5" t="str">
        <f ca="1">B59</f>
        <v>STEM_to_Premise_AGS_1101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0.11207675054119942</v>
      </c>
      <c r="G68" s="1">
        <f t="shared" ref="G68" si="48">SUM(G69:G71)</f>
        <v>0.17170444466279627</v>
      </c>
      <c r="H68" s="1">
        <f t="shared" ref="H68" si="49">SUM(H69:H71)</f>
        <v>9.44034520583521E-2</v>
      </c>
      <c r="I68" s="1">
        <f t="shared" ref="I68" si="50">SUM(I69:I71)</f>
        <v>0.1717002510573411</v>
      </c>
      <c r="J68" s="1">
        <f t="shared" ref="J68" si="51">SUM(J69:J71)</f>
        <v>7.2699004884279814E-2</v>
      </c>
      <c r="K68" s="1">
        <f t="shared" ref="K68" si="52">SUM(K69:K71)</f>
        <v>2.4833036104603533E-2</v>
      </c>
    </row>
    <row r="69" spans="1:11" x14ac:dyDescent="0.3">
      <c r="A69" s="5" t="str">
        <f>A68</f>
        <v>STEM</v>
      </c>
      <c r="B69" s="5" t="str">
        <f ca="1">B68</f>
        <v>STEM_to_Premise_AGS_1101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3.9644346311145245E-2</v>
      </c>
      <c r="G69" s="1">
        <f>'[1]Electricity and CHPs'!C18</f>
        <v>1.7379735601073161E-3</v>
      </c>
      <c r="H69" s="1">
        <f>'[1]Electricity and CHPs'!D18</f>
        <v>5.8166223111845099E-2</v>
      </c>
      <c r="I69" s="1">
        <f>'[1]Electricity and CHPs'!E18</f>
        <v>9.4679854834796781E-3</v>
      </c>
      <c r="J69" s="1">
        <f>'[1]Electricity and CHPs'!F18</f>
        <v>1.5973849067654117E-2</v>
      </c>
      <c r="K69" s="1">
        <f>'[1]Electricity and CHPs'!G18</f>
        <v>1.0481645025137815E-4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STEM_to_Premise_AGS_1101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1.8443464957649295E-3</v>
      </c>
      <c r="G70" s="1">
        <f>'[1]Electricity and CHPs'!C28</f>
        <v>1.1209595754634169E-3</v>
      </c>
      <c r="H70" s="1">
        <f>'[1]Electricity and CHPs'!D28</f>
        <v>1.6489814542092758E-2</v>
      </c>
      <c r="I70" s="1">
        <f>'[1]Electricity and CHPs'!E28</f>
        <v>4.1580768487306631E-3</v>
      </c>
      <c r="J70" s="1">
        <f>'[1]Electricity and CHPs'!F28</f>
        <v>3.2933623725144045E-3</v>
      </c>
      <c r="K70" s="1">
        <f>'[1]Electricity and CHPs'!G28</f>
        <v>3.6461668422515975E-5</v>
      </c>
    </row>
    <row r="71" spans="1:11" x14ac:dyDescent="0.3">
      <c r="A71" s="5" t="str">
        <f t="shared" si="53"/>
        <v>STEM</v>
      </c>
      <c r="B71" s="5" t="str">
        <f t="shared" ca="1" si="54"/>
        <v>STEM_to_Premise_AGS_1101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7.0588057734289236E-2</v>
      </c>
      <c r="G71" s="1">
        <f>'[1]Electricity and CHPs'!C41</f>
        <v>0.16884551152722554</v>
      </c>
      <c r="H71" s="1">
        <f>'[1]Electricity and CHPs'!D41</f>
        <v>1.974741440441424E-2</v>
      </c>
      <c r="I71" s="1">
        <f>'[1]Electricity and CHPs'!E41</f>
        <v>0.15807418872513077</v>
      </c>
      <c r="J71" s="1">
        <f>'[1]Electricity and CHPs'!F41</f>
        <v>5.3431793444111288E-2</v>
      </c>
      <c r="K71" s="1">
        <f>'[1]Electricity and CHPs'!G41</f>
        <v>2.4691757985929638E-2</v>
      </c>
    </row>
    <row r="72" spans="1:11" x14ac:dyDescent="0.3">
      <c r="A72" s="5" t="str">
        <f>A67</f>
        <v>STEM</v>
      </c>
      <c r="B72" s="5" t="str">
        <f ca="1">B67</f>
        <v>STEM_to_Premise_AGS_1101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0.11207675054119942</v>
      </c>
      <c r="G72" s="1">
        <f t="shared" ref="G72:K72" si="56">SUM(G73:G75)</f>
        <v>0.17170444466279627</v>
      </c>
      <c r="H72" s="1">
        <f t="shared" si="56"/>
        <v>9.44034520583521E-2</v>
      </c>
      <c r="I72" s="1">
        <f t="shared" si="56"/>
        <v>0.1717002510573411</v>
      </c>
      <c r="J72" s="1">
        <f t="shared" si="56"/>
        <v>7.2699004884279814E-2</v>
      </c>
      <c r="K72" s="1">
        <f t="shared" si="56"/>
        <v>2.4833036104603533E-2</v>
      </c>
    </row>
    <row r="73" spans="1:11" x14ac:dyDescent="0.3">
      <c r="A73" s="5" t="str">
        <f>A72</f>
        <v>STEM</v>
      </c>
      <c r="B73" s="5" t="str">
        <f ca="1">B72</f>
        <v>STEM_to_Premise_AGS_1101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3.9644346311145245E-2</v>
      </c>
      <c r="G73" s="1">
        <f t="shared" ref="G73:K73" si="57">G69</f>
        <v>1.7379735601073161E-3</v>
      </c>
      <c r="H73" s="1">
        <f t="shared" si="57"/>
        <v>5.8166223111845099E-2</v>
      </c>
      <c r="I73" s="1">
        <f t="shared" si="57"/>
        <v>9.4679854834796781E-3</v>
      </c>
      <c r="J73" s="1">
        <f t="shared" si="57"/>
        <v>1.5973849067654117E-2</v>
      </c>
      <c r="K73" s="1">
        <f t="shared" si="57"/>
        <v>1.0481645025137815E-4</v>
      </c>
    </row>
    <row r="74" spans="1:11" x14ac:dyDescent="0.3">
      <c r="A74" s="5" t="str">
        <f t="shared" si="43"/>
        <v>STEM</v>
      </c>
      <c r="B74" s="5" t="str">
        <f t="shared" ca="1" si="44"/>
        <v>STEM_to_Premise_AGS_1101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1.8443464957649295E-3</v>
      </c>
      <c r="G74" s="1">
        <f>'[1]Electricity and CHPs'!C28</f>
        <v>1.1209595754634169E-3</v>
      </c>
      <c r="H74" s="1">
        <f>'[1]Electricity and CHPs'!D28</f>
        <v>1.6489814542092758E-2</v>
      </c>
      <c r="I74" s="1">
        <f>'[1]Electricity and CHPs'!E28</f>
        <v>4.1580768487306631E-3</v>
      </c>
      <c r="J74" s="1">
        <f>'[1]Electricity and CHPs'!F28</f>
        <v>3.2933623725144045E-3</v>
      </c>
      <c r="K74" s="1">
        <f>'[1]Electricity and CHPs'!G28</f>
        <v>3.6461668422515975E-5</v>
      </c>
    </row>
    <row r="75" spans="1:11" x14ac:dyDescent="0.3">
      <c r="A75" s="5" t="str">
        <f t="shared" si="43"/>
        <v>STEM</v>
      </c>
      <c r="B75" s="5" t="str">
        <f t="shared" ca="1" si="44"/>
        <v>STEM_to_Premise_AGS_1101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7.0588057734289236E-2</v>
      </c>
      <c r="G75" s="1">
        <f>'[1]Electricity and CHPs'!C41</f>
        <v>0.16884551152722554</v>
      </c>
      <c r="H75" s="1">
        <f>'[1]Electricity and CHPs'!D41</f>
        <v>1.974741440441424E-2</v>
      </c>
      <c r="I75" s="1">
        <f>'[1]Electricity and CHPs'!E41</f>
        <v>0.15807418872513077</v>
      </c>
      <c r="J75" s="1">
        <f>'[1]Electricity and CHPs'!F41</f>
        <v>5.3431793444111288E-2</v>
      </c>
      <c r="K75" s="1">
        <f>'[1]Electricity and CHPs'!G41</f>
        <v>2.4691757985929638E-2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STEM_to_Premise_AGS_1101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STEM_to_Premise_AGS_1101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STEM_to_Premise_AGS_1101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STEM_to_Premise_AGS_1101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STEM_to_Premise_AGS_1101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3.2863769353636689</v>
      </c>
      <c r="G80" s="1">
        <f t="shared" ref="G80:K80" si="60">SUM(G81:G95)</f>
        <v>1.8754487276632403</v>
      </c>
      <c r="H80" s="1">
        <f t="shared" si="60"/>
        <v>2.9515500426177192</v>
      </c>
      <c r="I80" s="1">
        <f t="shared" si="60"/>
        <v>4.1511813670328523</v>
      </c>
      <c r="J80" s="1">
        <f t="shared" si="60"/>
        <v>5.1655276021352963</v>
      </c>
      <c r="K80" s="1">
        <f t="shared" si="60"/>
        <v>6.7072559842287438</v>
      </c>
    </row>
    <row r="81" spans="1:11" x14ac:dyDescent="0.3">
      <c r="A81" s="5" t="str">
        <f t="shared" si="43"/>
        <v>STEM</v>
      </c>
      <c r="B81" s="5" t="str">
        <f t="shared" ca="1" si="44"/>
        <v>STEM_to_Premise_AGS_1101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7.3575369155675904E-2</v>
      </c>
      <c r="K81" s="1">
        <f>'[1]Electricity and CHPs'!G21</f>
        <v>3.8967574094976767E-2</v>
      </c>
    </row>
    <row r="82" spans="1:11" x14ac:dyDescent="0.3">
      <c r="A82" s="5" t="str">
        <f t="shared" si="43"/>
        <v>STEM</v>
      </c>
      <c r="B82" s="5" t="str">
        <f t="shared" ca="1" si="44"/>
        <v>STEM_to_Premise_AGS_1101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5.9165021932010885E-3</v>
      </c>
      <c r="H82" s="1">
        <f>'[1]Electricity and CHPs'!D22</f>
        <v>0.12044217089347983</v>
      </c>
      <c r="I82" s="1">
        <f>'[1]Electricity and CHPs'!E22</f>
        <v>5.5405210618118067E-2</v>
      </c>
      <c r="J82" s="1">
        <f>'[1]Electricity and CHPs'!F22</f>
        <v>5.069083784236824E-2</v>
      </c>
      <c r="K82" s="1">
        <f>'[1]Electricity and CHPs'!G22</f>
        <v>3.0794956371989562E-2</v>
      </c>
    </row>
    <row r="83" spans="1:11" x14ac:dyDescent="0.3">
      <c r="A83" s="5" t="str">
        <f t="shared" si="43"/>
        <v>STEM</v>
      </c>
      <c r="B83" s="5" t="str">
        <f t="shared" ca="1" si="44"/>
        <v>STEM_to_Premise_AGS_1101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4.8205030699630294E-2</v>
      </c>
      <c r="K83" s="1">
        <f>'[1]Electricity and CHPs'!G23</f>
        <v>2.2027653387537498</v>
      </c>
    </row>
    <row r="84" spans="1:11" x14ac:dyDescent="0.3">
      <c r="A84" s="5" t="str">
        <f t="shared" si="43"/>
        <v>STEM</v>
      </c>
      <c r="B84" s="5" t="str">
        <f t="shared" ca="1" si="44"/>
        <v>STEM_to_Premise_AGS_1101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0.96592434178712649</v>
      </c>
      <c r="G84" s="1">
        <f>'[1]Electricity and CHPs'!C24</f>
        <v>5.7679256654861906E-3</v>
      </c>
      <c r="H84" s="1">
        <f>'[1]Electricity and CHPs'!D24</f>
        <v>6.5847216023045232E-2</v>
      </c>
      <c r="I84" s="1">
        <f>'[1]Electricity and CHPs'!E24</f>
        <v>7.6600672815882273E-2</v>
      </c>
      <c r="J84" s="1">
        <f>'[1]Electricity and CHPs'!F24</f>
        <v>1.9344259504561111E-2</v>
      </c>
      <c r="K84" s="1">
        <f>'[1]Electricity and CHPs'!G24</f>
        <v>8.5037970018636208E-3</v>
      </c>
    </row>
    <row r="85" spans="1:11" x14ac:dyDescent="0.3">
      <c r="A85" s="5" t="str">
        <f t="shared" si="43"/>
        <v>STEM</v>
      </c>
      <c r="B85" s="5" t="str">
        <f t="shared" ca="1" si="44"/>
        <v>STEM_to_Premise_AGS_1101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1.60520839319497E-2</v>
      </c>
      <c r="K85" s="1">
        <f>'[1]Electricity and CHPs'!G29</f>
        <v>2.4901386578303028E-2</v>
      </c>
    </row>
    <row r="86" spans="1:11" x14ac:dyDescent="0.3">
      <c r="A86" s="5" t="str">
        <f t="shared" si="43"/>
        <v>STEM</v>
      </c>
      <c r="B86" s="5" t="str">
        <f t="shared" ca="1" si="44"/>
        <v>STEM_to_Premise_AGS_1101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0.6700486897369432</v>
      </c>
      <c r="G86" s="1">
        <f>'[1]Electricity and CHPs'!C39</f>
        <v>0.10316689192136236</v>
      </c>
      <c r="H86" s="1">
        <f>'[1]Electricity and CHPs'!D39</f>
        <v>0.10384791846641932</v>
      </c>
      <c r="I86" s="1">
        <f>'[1]Electricity and CHPs'!E39</f>
        <v>0.13513623129035077</v>
      </c>
      <c r="J86" s="1">
        <f>'[1]Electricity and CHPs'!F39</f>
        <v>0.22738663437551743</v>
      </c>
      <c r="K86" s="1">
        <f>'[1]Electricity and CHPs'!G39</f>
        <v>0.13421070909196547</v>
      </c>
    </row>
    <row r="87" spans="1:11" x14ac:dyDescent="0.3">
      <c r="A87" s="5" t="str">
        <f t="shared" si="43"/>
        <v>STEM</v>
      </c>
      <c r="B87" s="5" t="str">
        <f t="shared" ca="1" si="44"/>
        <v>STEM_to_Premise_AGS_1101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8.5583718631471892E-2</v>
      </c>
      <c r="K87" s="1">
        <f>'[1]Electricity and CHPs'!G40</f>
        <v>7.7806220392337866E-2</v>
      </c>
    </row>
    <row r="88" spans="1:11" x14ac:dyDescent="0.3">
      <c r="A88" s="5" t="str">
        <f t="shared" si="43"/>
        <v>STEM</v>
      </c>
      <c r="B88" s="5" t="str">
        <f t="shared" ca="1" si="44"/>
        <v>STEM_to_Premise_AGS_1101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1.5757937099992961E-2</v>
      </c>
      <c r="J88" s="1">
        <f>'[1]Electricity and CHPs'!F47</f>
        <v>9.1534988631035499E-2</v>
      </c>
      <c r="K88" s="1">
        <f>'[1]Electricity and CHPs'!G47</f>
        <v>1.8599771088241537E-2</v>
      </c>
    </row>
    <row r="89" spans="1:11" x14ac:dyDescent="0.3">
      <c r="A89" s="5" t="str">
        <f t="shared" si="43"/>
        <v>STEM</v>
      </c>
      <c r="B89" s="5" t="str">
        <f t="shared" ca="1" si="44"/>
        <v>STEM_to_Premise_AGS_1101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4.3859819604212577E-2</v>
      </c>
      <c r="G89" s="1">
        <f>'[1]Electricity and CHPs'!C48</f>
        <v>8.4551630032846069E-3</v>
      </c>
      <c r="H89" s="1">
        <f>'[1]Electricity and CHPs'!D48</f>
        <v>8.839685411071152E-2</v>
      </c>
      <c r="I89" s="1">
        <f>'[1]Electricity and CHPs'!E48</f>
        <v>8.6950166412851498E-2</v>
      </c>
      <c r="J89" s="1">
        <f>'[1]Electricity and CHPs'!F48</f>
        <v>0.33471947511198985</v>
      </c>
      <c r="K89" s="1">
        <f>'[1]Electricity and CHPs'!G48</f>
        <v>0.33192861349358588</v>
      </c>
    </row>
    <row r="90" spans="1:11" x14ac:dyDescent="0.3">
      <c r="A90" s="5" t="str">
        <f t="shared" si="43"/>
        <v>STEM</v>
      </c>
      <c r="B90" s="5" t="str">
        <f t="shared" ca="1" si="44"/>
        <v>STEM_to_Premise_AGS_1101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8.5712720087166884E-3</v>
      </c>
      <c r="J90" s="1">
        <f>'[1]Electricity and CHPs'!F49</f>
        <v>2.4635308317822228E-2</v>
      </c>
      <c r="K90" s="1">
        <f>'[1]Electricity and CHPs'!G49</f>
        <v>1.8535337731838103E-2</v>
      </c>
    </row>
    <row r="91" spans="1:11" x14ac:dyDescent="0.3">
      <c r="A91" s="5" t="str">
        <f t="shared" si="43"/>
        <v>STEM</v>
      </c>
      <c r="B91" s="5" t="str">
        <f t="shared" ca="1" si="44"/>
        <v>STEM_to_Premise_AGS_1101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5.2606576067621036E-2</v>
      </c>
      <c r="G91" s="1">
        <f>'[1]Electricity and CHPs'!C51</f>
        <v>1.8849601061730819E-2</v>
      </c>
      <c r="H91" s="1">
        <f>'[1]Electricity and CHPs'!D51</f>
        <v>0.34444390357093152</v>
      </c>
      <c r="I91" s="1">
        <f>'[1]Electricity and CHPs'!E51</f>
        <v>0.36349948810675203</v>
      </c>
      <c r="J91" s="1">
        <f>'[1]Electricity and CHPs'!F51</f>
        <v>0.75142234565345711</v>
      </c>
      <c r="K91" s="1">
        <f>'[1]Electricity and CHPs'!G51</f>
        <v>0.79418910071945503</v>
      </c>
    </row>
    <row r="92" spans="1:11" x14ac:dyDescent="0.3">
      <c r="A92" s="5" t="str">
        <f t="shared" si="43"/>
        <v>STEM</v>
      </c>
      <c r="B92" s="5" t="str">
        <f t="shared" ca="1" si="44"/>
        <v>STEM_to_Premise_AGS_1101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3.1680628906017978E-2</v>
      </c>
      <c r="J92" s="1">
        <f>'[1]Electricity and CHPs'!F52</f>
        <v>0.10167525341881319</v>
      </c>
      <c r="K92" s="1">
        <f>'[1]Electricity and CHPs'!G52</f>
        <v>7.411335103928178E-2</v>
      </c>
    </row>
    <row r="93" spans="1:11" x14ac:dyDescent="0.3">
      <c r="A93" s="5" t="str">
        <f t="shared" si="43"/>
        <v>STEM</v>
      </c>
      <c r="B93" s="5" t="str">
        <f t="shared" ca="1" si="44"/>
        <v>STEM_to_Premise_AGS_1101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0.95945281806193616</v>
      </c>
      <c r="G93" s="1">
        <f>'[1]Electricity and CHPs'!C54</f>
        <v>1.1069553808532444</v>
      </c>
      <c r="H93" s="1">
        <f>'[1]Electricity and CHPs'!D54</f>
        <v>1.537824949108626</v>
      </c>
      <c r="I93" s="1">
        <f>'[1]Electricity and CHPs'!E54</f>
        <v>1.5650656798380107</v>
      </c>
      <c r="J93" s="1">
        <f>'[1]Electricity and CHPs'!F54</f>
        <v>1.5839912188474619</v>
      </c>
      <c r="K93" s="1">
        <f>'[1]Electricity and CHPs'!G54</f>
        <v>2.4904482457871819</v>
      </c>
    </row>
    <row r="94" spans="1:11" x14ac:dyDescent="0.3">
      <c r="A94" s="5" t="str">
        <f t="shared" si="43"/>
        <v>STEM</v>
      </c>
      <c r="B94" s="5" t="str">
        <f t="shared" ca="1" si="44"/>
        <v>STEM_to_Premise_AGS_1101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0.59448469010582938</v>
      </c>
      <c r="G94" s="1">
        <f>'[1]Electricity and CHPs'!C55</f>
        <v>0.62633726296493086</v>
      </c>
      <c r="H94" s="1">
        <f>'[1]Electricity and CHPs'!D55</f>
        <v>0.69074703044450536</v>
      </c>
      <c r="I94" s="1">
        <f>'[1]Electricity and CHPs'!E55</f>
        <v>1.7935941081310651</v>
      </c>
      <c r="J94" s="1">
        <f>'[1]Electricity and CHPs'!F55</f>
        <v>1.6946521023726726</v>
      </c>
      <c r="K94" s="1">
        <f>'[1]Electricity and CHPs'!G55</f>
        <v>0.43843711212898401</v>
      </c>
    </row>
    <row r="95" spans="1:11" x14ac:dyDescent="0.3">
      <c r="A95" s="5" t="str">
        <f t="shared" si="43"/>
        <v>STEM</v>
      </c>
      <c r="B95" s="5" t="str">
        <f t="shared" ca="1" si="44"/>
        <v>STEM_to_Premise_AGS_1101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1.8919971805094738E-2</v>
      </c>
      <c r="J95" s="1">
        <f>'[1]Electricity and CHPs'!F58</f>
        <v>6.2058975640869173E-2</v>
      </c>
      <c r="K95" s="1">
        <f>'[1]Electricity and CHPs'!G58</f>
        <v>2.3054469954989859E-2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STEM_to_Premise_AGS_1101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2.2725486915291411</v>
      </c>
      <c r="G96" s="1">
        <f t="shared" ref="G96:K96" si="65">G80-G112</f>
        <v>0.71288112494616107</v>
      </c>
      <c r="H96" s="1">
        <f t="shared" si="65"/>
        <v>1.3354659984184554</v>
      </c>
      <c r="I96" s="1">
        <f t="shared" si="65"/>
        <v>2.5653937383977112</v>
      </c>
      <c r="J96" s="1">
        <f t="shared" si="65"/>
        <v>3.4360033132600787</v>
      </c>
      <c r="K96" s="1">
        <f t="shared" si="65"/>
        <v>2.2786582949858074</v>
      </c>
    </row>
    <row r="97" spans="1:11" x14ac:dyDescent="0.3">
      <c r="A97" s="5" t="str">
        <f t="shared" si="61"/>
        <v>STEM</v>
      </c>
      <c r="B97" s="5" t="str">
        <f t="shared" ca="1" si="62"/>
        <v>STEM_to_Premise_AGS_1101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7.0585688692951856E-2</v>
      </c>
      <c r="K97" s="1">
        <f t="shared" si="66"/>
        <v>2.1057110367523908E-2</v>
      </c>
    </row>
    <row r="98" spans="1:11" x14ac:dyDescent="0.3">
      <c r="A98" s="5" t="str">
        <f t="shared" si="61"/>
        <v>STEM</v>
      </c>
      <c r="B98" s="5" t="str">
        <f t="shared" ca="1" si="62"/>
        <v>STEM_to_Premise_AGS_1101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5.4883529658955278E-3</v>
      </c>
      <c r="H98" s="1">
        <f t="shared" si="67"/>
        <v>0.1137748949512529</v>
      </c>
      <c r="I98" s="1">
        <f t="shared" si="67"/>
        <v>5.4961261438579156E-2</v>
      </c>
      <c r="J98" s="1">
        <f t="shared" si="67"/>
        <v>4.8631053307467954E-2</v>
      </c>
      <c r="K98" s="1">
        <f t="shared" si="67"/>
        <v>1.6640830489154282E-2</v>
      </c>
    </row>
    <row r="99" spans="1:11" x14ac:dyDescent="0.3">
      <c r="A99" s="5" t="str">
        <f t="shared" si="61"/>
        <v>STEM</v>
      </c>
      <c r="B99" s="5" t="str">
        <f t="shared" ca="1" si="62"/>
        <v>STEM_to_Premise_AGS_1101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4.624625509114149E-2</v>
      </c>
      <c r="K99" s="1">
        <f t="shared" si="68"/>
        <v>1.1903197447919436</v>
      </c>
    </row>
    <row r="100" spans="1:11" x14ac:dyDescent="0.3">
      <c r="A100" s="5" t="str">
        <f t="shared" si="61"/>
        <v>STEM</v>
      </c>
      <c r="B100" s="5" t="str">
        <f t="shared" ca="1" si="62"/>
        <v>STEM_to_Premise_AGS_1101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0.94335267863822692</v>
      </c>
      <c r="G100" s="1">
        <f t="shared" si="69"/>
        <v>5.3505282174345914E-3</v>
      </c>
      <c r="H100" s="1">
        <f t="shared" si="69"/>
        <v>6.2202134271394108E-2</v>
      </c>
      <c r="I100" s="1">
        <f t="shared" si="69"/>
        <v>7.5986889284164791E-2</v>
      </c>
      <c r="J100" s="1">
        <f t="shared" si="69"/>
        <v>1.8558219891436196E-2</v>
      </c>
      <c r="K100" s="1">
        <f t="shared" si="69"/>
        <v>4.5952409450693557E-3</v>
      </c>
    </row>
    <row r="101" spans="1:11" x14ac:dyDescent="0.3">
      <c r="A101" s="5" t="str">
        <f t="shared" si="61"/>
        <v>STEM</v>
      </c>
      <c r="B101" s="5" t="str">
        <f t="shared" ca="1" si="62"/>
        <v>STEM_to_Premise_AGS_1101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1.5399819427291697E-2</v>
      </c>
      <c r="K101" s="1">
        <f t="shared" si="70"/>
        <v>1.3456091575156547E-2</v>
      </c>
    </row>
    <row r="102" spans="1:11" x14ac:dyDescent="0.3">
      <c r="A102" s="5" t="str">
        <f t="shared" si="61"/>
        <v>STEM</v>
      </c>
      <c r="B102" s="5" t="str">
        <f t="shared" ca="1" si="62"/>
        <v>STEM_to_Premise_AGS_1101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0.6543910314051099</v>
      </c>
      <c r="G102" s="1">
        <f t="shared" si="71"/>
        <v>9.5701192828001713E-2</v>
      </c>
      <c r="H102" s="1">
        <f t="shared" si="71"/>
        <v>9.8099244863932927E-2</v>
      </c>
      <c r="I102" s="1">
        <f t="shared" si="71"/>
        <v>0.13405341582339333</v>
      </c>
      <c r="J102" s="1">
        <f t="shared" si="71"/>
        <v>0.21814694742486601</v>
      </c>
      <c r="K102" s="1">
        <f t="shared" si="71"/>
        <v>7.2524137811736833E-2</v>
      </c>
    </row>
    <row r="103" spans="1:11" x14ac:dyDescent="0.3">
      <c r="A103" s="5" t="str">
        <f t="shared" si="61"/>
        <v>STEM</v>
      </c>
      <c r="B103" s="5" t="str">
        <f t="shared" ca="1" si="62"/>
        <v>STEM_to_Premise_AGS_1101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8.2106087809417846E-2</v>
      </c>
      <c r="K103" s="1">
        <f t="shared" si="72"/>
        <v>4.2044551351544036E-2</v>
      </c>
    </row>
    <row r="104" spans="1:11" x14ac:dyDescent="0.3">
      <c r="A104" s="5" t="str">
        <f t="shared" si="61"/>
        <v>STEM</v>
      </c>
      <c r="B104" s="5" t="str">
        <f t="shared" ca="1" si="62"/>
        <v>STEM_to_Premise_AGS_1101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1.5631672382853162E-2</v>
      </c>
      <c r="J104" s="1">
        <f t="shared" si="73"/>
        <v>8.7815532374053026E-2</v>
      </c>
      <c r="K104" s="1">
        <f t="shared" si="73"/>
        <v>1.0050854889277547E-2</v>
      </c>
    </row>
    <row r="105" spans="1:11" x14ac:dyDescent="0.3">
      <c r="A105" s="5" t="str">
        <f t="shared" si="61"/>
        <v>STEM</v>
      </c>
      <c r="B105" s="5" t="str">
        <f t="shared" ca="1" si="62"/>
        <v>STEM_to_Premise_AGS_1101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4.2834905922002085E-2</v>
      </c>
      <c r="G105" s="1">
        <f t="shared" si="74"/>
        <v>7.8433029230569936E-3</v>
      </c>
      <c r="H105" s="1">
        <f t="shared" si="74"/>
        <v>8.3503499778015772E-2</v>
      </c>
      <c r="I105" s="1">
        <f t="shared" si="74"/>
        <v>8.6253454774918761E-2</v>
      </c>
      <c r="J105" s="1">
        <f t="shared" si="74"/>
        <v>0.32111839792108643</v>
      </c>
      <c r="K105" s="1">
        <f t="shared" si="74"/>
        <v>0.17936598853800911</v>
      </c>
    </row>
    <row r="106" spans="1:11" x14ac:dyDescent="0.3">
      <c r="A106" s="5" t="str">
        <f t="shared" si="61"/>
        <v>STEM</v>
      </c>
      <c r="B106" s="5" t="str">
        <f t="shared" ca="1" si="62"/>
        <v>STEM_to_Premise_AGS_1101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8.5025923821360379E-3</v>
      </c>
      <c r="J106" s="1">
        <f t="shared" si="75"/>
        <v>2.3634270867162091E-2</v>
      </c>
      <c r="K106" s="1">
        <f t="shared" si="75"/>
        <v>1.0016036701883325E-2</v>
      </c>
    </row>
    <row r="107" spans="1:11" x14ac:dyDescent="0.3">
      <c r="A107" s="5" t="str">
        <f t="shared" si="61"/>
        <v>STEM</v>
      </c>
      <c r="B107" s="5" t="str">
        <f t="shared" ca="1" si="62"/>
        <v>STEM_to_Premise_AGS_1101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5.1377268695349643E-2</v>
      </c>
      <c r="G107" s="1">
        <f t="shared" si="76"/>
        <v>1.7485544755139363E-2</v>
      </c>
      <c r="H107" s="1">
        <f t="shared" si="76"/>
        <v>0.32537664054595455</v>
      </c>
      <c r="I107" s="1">
        <f t="shared" si="76"/>
        <v>0.36058685050990053</v>
      </c>
      <c r="J107" s="1">
        <f t="shared" si="76"/>
        <v>0.72088885690804438</v>
      </c>
      <c r="K107" s="1">
        <f t="shared" si="76"/>
        <v>0.42916008848212844</v>
      </c>
    </row>
    <row r="108" spans="1:11" x14ac:dyDescent="0.3">
      <c r="A108" s="5" t="str">
        <f t="shared" si="61"/>
        <v>STEM</v>
      </c>
      <c r="B108" s="5" t="str">
        <f t="shared" ca="1" si="62"/>
        <v>STEM_to_Premise_AGS_1101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3.1426779330261577E-2</v>
      </c>
      <c r="J108" s="1">
        <f t="shared" si="77"/>
        <v>9.754375503590236E-2</v>
      </c>
      <c r="K108" s="1">
        <f t="shared" si="77"/>
        <v>4.0049016362616596E-2</v>
      </c>
    </row>
    <row r="109" spans="1:11" x14ac:dyDescent="0.3">
      <c r="A109" s="5" t="str">
        <f t="shared" si="61"/>
        <v>STEM</v>
      </c>
      <c r="B109" s="5" t="str">
        <f t="shared" ca="1" si="62"/>
        <v>STEM_to_Premise_AGS_1101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STEM_to_Premise_AGS_1101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0.5805928068684526</v>
      </c>
      <c r="G110" s="1">
        <f t="shared" si="79"/>
        <v>0.58101220325663294</v>
      </c>
      <c r="H110" s="1">
        <f t="shared" si="79"/>
        <v>0.6525095840079046</v>
      </c>
      <c r="I110" s="1">
        <f t="shared" si="79"/>
        <v>1.7792224520386646</v>
      </c>
      <c r="J110" s="1">
        <f t="shared" si="79"/>
        <v>1.6257911732367574</v>
      </c>
      <c r="K110" s="1">
        <f t="shared" si="79"/>
        <v>0.23692053903115767</v>
      </c>
    </row>
    <row r="111" spans="1:11" x14ac:dyDescent="0.3">
      <c r="A111" s="5" t="str">
        <f t="shared" si="61"/>
        <v>STEM</v>
      </c>
      <c r="B111" s="5" t="str">
        <f t="shared" ca="1" si="62"/>
        <v>STEM_to_Premise_AGS_1101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1.8768370432839968E-2</v>
      </c>
      <c r="J111" s="1">
        <f t="shared" si="80"/>
        <v>5.9537255272499659E-2</v>
      </c>
      <c r="K111" s="1">
        <f t="shared" si="80"/>
        <v>1.245806364860586E-2</v>
      </c>
    </row>
    <row r="112" spans="1:11" x14ac:dyDescent="0.3">
      <c r="A112" s="5" t="str">
        <f>A95</f>
        <v>STEM</v>
      </c>
      <c r="B112" s="5" t="str">
        <f ca="1">B95</f>
        <v>STEM_to_Premise_AGS_1101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1.0138282438345279</v>
      </c>
      <c r="G112" s="1">
        <f t="shared" ref="G112:K112" si="81">SUM(G113:G127)</f>
        <v>1.1625676027170793</v>
      </c>
      <c r="H112" s="1">
        <f t="shared" si="81"/>
        <v>1.6160840441992639</v>
      </c>
      <c r="I112" s="1">
        <f t="shared" si="81"/>
        <v>1.5857876286351409</v>
      </c>
      <c r="J112" s="1">
        <f t="shared" si="81"/>
        <v>1.7295242888752178</v>
      </c>
      <c r="K112" s="1">
        <f t="shared" si="81"/>
        <v>4.4285976892429364</v>
      </c>
    </row>
    <row r="113" spans="1:11" x14ac:dyDescent="0.3">
      <c r="A113" s="5" t="str">
        <f t="shared" si="43"/>
        <v>STEM</v>
      </c>
      <c r="B113" s="5" t="str">
        <f t="shared" ca="1" si="44"/>
        <v>STEM_to_Premise_AGS_1101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2.9896804627240433E-3</v>
      </c>
      <c r="K113" s="1">
        <f>'[1]Electricity and CHPs_IN'!Q$23/SUM('[1]Electricity and CHPs_IN'!Q$22:Q$23)*K81</f>
        <v>1.791046372745286E-2</v>
      </c>
    </row>
    <row r="114" spans="1:11" x14ac:dyDescent="0.3">
      <c r="A114" s="5" t="str">
        <f t="shared" si="43"/>
        <v>STEM</v>
      </c>
      <c r="B114" s="5" t="str">
        <f t="shared" ca="1" si="44"/>
        <v>STEM_to_Premise_AGS_1101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4.2814922730556105E-4</v>
      </c>
      <c r="H114" s="1">
        <f>'[1]Electricity and CHPs_IN'!N$23/SUM('[1]Electricity and CHPs_IN'!N$22:N$23)*H82</f>
        <v>6.6672759422269374E-3</v>
      </c>
      <c r="I114" s="1">
        <f>'[1]Electricity and CHPs_IN'!O$23/SUM('[1]Electricity and CHPs_IN'!O$22:O$23)*I82</f>
        <v>4.4394917953891272E-4</v>
      </c>
      <c r="J114" s="1">
        <f>'[1]Electricity and CHPs_IN'!P$23/SUM('[1]Electricity and CHPs_IN'!P$22:P$23)*J82</f>
        <v>2.0597845349002884E-3</v>
      </c>
      <c r="K114" s="1">
        <f>'[1]Electricity and CHPs_IN'!Q$23/SUM('[1]Electricity and CHPs_IN'!Q$22:Q$23)*K82</f>
        <v>1.4154125882835282E-2</v>
      </c>
    </row>
    <row r="115" spans="1:11" x14ac:dyDescent="0.3">
      <c r="A115" s="5" t="str">
        <f t="shared" si="43"/>
        <v>STEM</v>
      </c>
      <c r="B115" s="5" t="str">
        <f t="shared" ca="1" si="44"/>
        <v>STEM_to_Premise_AGS_1101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1.9587756084888035E-3</v>
      </c>
      <c r="K115" s="1">
        <f>'[1]Electricity and CHPs_IN'!Q$23/SUM('[1]Electricity and CHPs_IN'!Q$22:Q$23)*K83</f>
        <v>1.0124455939618062</v>
      </c>
    </row>
    <row r="116" spans="1:11" x14ac:dyDescent="0.3">
      <c r="A116" s="5" t="str">
        <f t="shared" si="43"/>
        <v>STEM</v>
      </c>
      <c r="B116" s="5" t="str">
        <f t="shared" ca="1" si="44"/>
        <v>STEM_to_Premise_AGS_1101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2.2571663148899634E-2</v>
      </c>
      <c r="G116" s="1">
        <f>'[1]Electricity and CHPs_IN'!M$23/SUM('[1]Electricity and CHPs_IN'!M$22:M$23)*G84</f>
        <v>4.1739744805159958E-4</v>
      </c>
      <c r="H116" s="1">
        <f>'[1]Electricity and CHPs_IN'!N$23/SUM('[1]Electricity and CHPs_IN'!N$22:N$23)*H84</f>
        <v>3.6450817516511247E-3</v>
      </c>
      <c r="I116" s="1">
        <f>'[1]Electricity and CHPs_IN'!O$23/SUM('[1]Electricity and CHPs_IN'!O$22:O$23)*I84</f>
        <v>6.1378353171748538E-4</v>
      </c>
      <c r="J116" s="1">
        <f>'[1]Electricity and CHPs_IN'!P$23/SUM('[1]Electricity and CHPs_IN'!P$22:P$23)*J84</f>
        <v>7.8603961312491422E-4</v>
      </c>
      <c r="K116" s="1">
        <f>'[1]Electricity and CHPs_IN'!Q$23/SUM('[1]Electricity and CHPs_IN'!Q$22:Q$23)*K84</f>
        <v>3.9085560567942651E-3</v>
      </c>
    </row>
    <row r="117" spans="1:11" x14ac:dyDescent="0.3">
      <c r="A117" s="5" t="str">
        <f t="shared" si="43"/>
        <v>STEM</v>
      </c>
      <c r="B117" s="5" t="str">
        <f t="shared" ca="1" si="44"/>
        <v>STEM_to_Premise_AGS_1101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6.5226450465800164E-4</v>
      </c>
      <c r="K117" s="1">
        <f>'[1]Electricity and CHPs_IN'!Q$23/SUM('[1]Electricity and CHPs_IN'!Q$22:Q$23)*K85</f>
        <v>1.1445295003146481E-2</v>
      </c>
    </row>
    <row r="118" spans="1:11" x14ac:dyDescent="0.3">
      <c r="A118" s="5" t="str">
        <f t="shared" si="43"/>
        <v>STEM</v>
      </c>
      <c r="B118" s="5" t="str">
        <f t="shared" ca="1" si="44"/>
        <v>STEM_to_Premise_AGS_1101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1.565765833183335E-2</v>
      </c>
      <c r="G118" s="1">
        <f>'[1]Electricity and CHPs_IN'!M$23/SUM('[1]Electricity and CHPs_IN'!M$22:M$23)*G86</f>
        <v>7.4656990933606423E-3</v>
      </c>
      <c r="H118" s="1">
        <f>'[1]Electricity and CHPs_IN'!N$23/SUM('[1]Electricity and CHPs_IN'!N$22:N$23)*H86</f>
        <v>5.7486736024863891E-3</v>
      </c>
      <c r="I118" s="1">
        <f>'[1]Electricity and CHPs_IN'!O$23/SUM('[1]Electricity and CHPs_IN'!O$22:O$23)*I86</f>
        <v>1.0828154669574245E-3</v>
      </c>
      <c r="J118" s="1">
        <f>'[1]Electricity and CHPs_IN'!P$23/SUM('[1]Electricity and CHPs_IN'!P$22:P$23)*J86</f>
        <v>9.2396869506514226E-3</v>
      </c>
      <c r="K118" s="1">
        <f>'[1]Electricity and CHPs_IN'!Q$23/SUM('[1]Electricity and CHPs_IN'!Q$22:Q$23)*K86</f>
        <v>6.1686571280228635E-2</v>
      </c>
    </row>
    <row r="119" spans="1:11" x14ac:dyDescent="0.3">
      <c r="A119" s="5" t="str">
        <f t="shared" si="43"/>
        <v>STEM</v>
      </c>
      <c r="B119" s="5" t="str">
        <f t="shared" ca="1" si="44"/>
        <v>STEM_to_Premise_AGS_1101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3.4776308220540474E-3</v>
      </c>
      <c r="K119" s="1">
        <f>'[1]Electricity and CHPs_IN'!Q$23/SUM('[1]Electricity and CHPs_IN'!Q$22:Q$23)*K87</f>
        <v>3.576166904079383E-2</v>
      </c>
    </row>
    <row r="120" spans="1:11" x14ac:dyDescent="0.3">
      <c r="A120" s="5" t="str">
        <f t="shared" si="43"/>
        <v>STEM</v>
      </c>
      <c r="B120" s="5" t="str">
        <f t="shared" ca="1" si="44"/>
        <v>STEM_to_Premise_AGS_1101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1.2626471713979905E-4</v>
      </c>
      <c r="J120" s="1">
        <f>'[1]Electricity and CHPs_IN'!P$23/SUM('[1]Electricity and CHPs_IN'!P$22:P$23)*J88</f>
        <v>3.7194562569824764E-3</v>
      </c>
      <c r="K120" s="1">
        <f>'[1]Electricity and CHPs_IN'!Q$23/SUM('[1]Electricity and CHPs_IN'!Q$22:Q$23)*K88</f>
        <v>8.5489161989639895E-3</v>
      </c>
    </row>
    <row r="121" spans="1:11" x14ac:dyDescent="0.3">
      <c r="A121" s="5" t="str">
        <f t="shared" si="43"/>
        <v>STEM</v>
      </c>
      <c r="B121" s="5" t="str">
        <f t="shared" ca="1" si="44"/>
        <v>STEM_to_Premise_AGS_1101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1.0249136822104933E-3</v>
      </c>
      <c r="G121" s="1">
        <f>'[1]Electricity and CHPs_IN'!M$23/SUM('[1]Electricity and CHPs_IN'!M$22:M$23)*G89</f>
        <v>6.1186008022761382E-4</v>
      </c>
      <c r="H121" s="1">
        <f>'[1]Electricity and CHPs_IN'!N$23/SUM('[1]Electricity and CHPs_IN'!N$22:N$23)*H89</f>
        <v>4.8933543326957485E-3</v>
      </c>
      <c r="I121" s="1">
        <f>'[1]Electricity and CHPs_IN'!O$23/SUM('[1]Electricity and CHPs_IN'!O$22:O$23)*I89</f>
        <v>6.967116379327377E-4</v>
      </c>
      <c r="J121" s="1">
        <f>'[1]Electricity and CHPs_IN'!P$23/SUM('[1]Electricity and CHPs_IN'!P$22:P$23)*J89</f>
        <v>1.3601077190903421E-2</v>
      </c>
      <c r="K121" s="1">
        <f>'[1]Electricity and CHPs_IN'!Q$23/SUM('[1]Electricity and CHPs_IN'!Q$22:Q$23)*K89</f>
        <v>0.15256262495557676</v>
      </c>
    </row>
    <row r="122" spans="1:11" x14ac:dyDescent="0.3">
      <c r="A122" s="5" t="str">
        <f t="shared" si="43"/>
        <v>STEM</v>
      </c>
      <c r="B122" s="5" t="str">
        <f t="shared" ca="1" si="44"/>
        <v>STEM_to_Premise_AGS_1101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6.8679626580650155E-5</v>
      </c>
      <c r="J122" s="1">
        <f>'[1]Electricity and CHPs_IN'!P$23/SUM('[1]Electricity and CHPs_IN'!P$22:P$23)*J90</f>
        <v>1.0010374506601364E-3</v>
      </c>
      <c r="K122" s="1">
        <f>'[1]Electricity and CHPs_IN'!Q$23/SUM('[1]Electricity and CHPs_IN'!Q$22:Q$23)*K90</f>
        <v>8.5193010299547782E-3</v>
      </c>
    </row>
    <row r="123" spans="1:11" x14ac:dyDescent="0.3">
      <c r="A123" s="5" t="str">
        <f t="shared" si="43"/>
        <v>STEM</v>
      </c>
      <c r="B123" s="5" t="str">
        <f t="shared" ca="1" si="44"/>
        <v>STEM_to_Premise_AGS_1101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1.229307372271393E-3</v>
      </c>
      <c r="G123" s="1">
        <f>'[1]Electricity and CHPs_IN'!M$23/SUM('[1]Electricity and CHPs_IN'!M$22:M$23)*G91</f>
        <v>1.3640563065914573E-3</v>
      </c>
      <c r="H123" s="1">
        <f>'[1]Electricity and CHPs_IN'!N$23/SUM('[1]Electricity and CHPs_IN'!N$22:N$23)*H91</f>
        <v>1.906726302497698E-2</v>
      </c>
      <c r="I123" s="1">
        <f>'[1]Electricity and CHPs_IN'!O$23/SUM('[1]Electricity and CHPs_IN'!O$22:O$23)*I91</f>
        <v>2.9126375968515127E-3</v>
      </c>
      <c r="J123" s="1">
        <f>'[1]Electricity and CHPs_IN'!P$23/SUM('[1]Electricity and CHPs_IN'!P$22:P$23)*J91</f>
        <v>3.053348874541268E-2</v>
      </c>
      <c r="K123" s="1">
        <f>'[1]Electricity and CHPs_IN'!Q$23/SUM('[1]Electricity and CHPs_IN'!Q$22:Q$23)*K91</f>
        <v>0.36502901223732659</v>
      </c>
    </row>
    <row r="124" spans="1:11" x14ac:dyDescent="0.3">
      <c r="A124" s="5" t="str">
        <f t="shared" si="43"/>
        <v>STEM</v>
      </c>
      <c r="B124" s="5" t="str">
        <f t="shared" ca="1" si="44"/>
        <v>STEM_to_Premise_AGS_1101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2.5384957575640333E-4</v>
      </c>
      <c r="J124" s="1">
        <f>'[1]Electricity and CHPs_IN'!P$23/SUM('[1]Electricity and CHPs_IN'!P$22:P$23)*J92</f>
        <v>4.1314983829108219E-3</v>
      </c>
      <c r="K124" s="1">
        <f>'[1]Electricity and CHPs_IN'!Q$23/SUM('[1]Electricity and CHPs_IN'!Q$22:Q$23)*K92</f>
        <v>3.4064334676665184E-2</v>
      </c>
    </row>
    <row r="125" spans="1:11" x14ac:dyDescent="0.3">
      <c r="A125" s="5" t="str">
        <f t="shared" si="43"/>
        <v>STEM</v>
      </c>
      <c r="B125" s="5" t="str">
        <f t="shared" ca="1" si="44"/>
        <v>STEM_to_Premise_AGS_1101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0.95945281806193616</v>
      </c>
      <c r="G125" s="1">
        <f t="shared" si="83"/>
        <v>1.1069553808532444</v>
      </c>
      <c r="H125" s="1">
        <f t="shared" si="83"/>
        <v>1.537824949108626</v>
      </c>
      <c r="I125" s="1">
        <f t="shared" si="83"/>
        <v>1.5650656798380107</v>
      </c>
      <c r="J125" s="1">
        <f t="shared" si="83"/>
        <v>1.5839912188474619</v>
      </c>
      <c r="K125" s="1">
        <f t="shared" si="83"/>
        <v>2.4904482457871819</v>
      </c>
    </row>
    <row r="126" spans="1:11" x14ac:dyDescent="0.3">
      <c r="A126" s="5" t="str">
        <f t="shared" si="43"/>
        <v>STEM</v>
      </c>
      <c r="B126" s="5" t="str">
        <f t="shared" ca="1" si="44"/>
        <v>STEM_to_Premise_AGS_1101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1.3891883237376767E-2</v>
      </c>
      <c r="G126" s="1">
        <f>'[1]Electricity and CHPs_IN'!M$23/SUM('[1]Electricity and CHPs_IN'!M$22:M$23)*G94</f>
        <v>4.5325059708297956E-2</v>
      </c>
      <c r="H126" s="1">
        <f>'[1]Electricity and CHPs_IN'!N$23/SUM('[1]Electricity and CHPs_IN'!N$22:N$23)*H94</f>
        <v>3.8237446436600743E-2</v>
      </c>
      <c r="I126" s="1">
        <f>'[1]Electricity and CHPs_IN'!O$23/SUM('[1]Electricity and CHPs_IN'!O$22:O$23)*I94</f>
        <v>1.4371656092400587E-2</v>
      </c>
      <c r="J126" s="1">
        <f>'[1]Electricity and CHPs_IN'!P$23/SUM('[1]Electricity and CHPs_IN'!P$22:P$23)*J94</f>
        <v>6.8860929135915266E-2</v>
      </c>
      <c r="K126" s="1">
        <f>'[1]Electricity and CHPs_IN'!Q$23/SUM('[1]Electricity and CHPs_IN'!Q$22:Q$23)*K94</f>
        <v>0.20151657309782633</v>
      </c>
    </row>
    <row r="127" spans="1:11" x14ac:dyDescent="0.3">
      <c r="A127" s="5" t="str">
        <f t="shared" si="43"/>
        <v>STEM</v>
      </c>
      <c r="B127" s="5" t="str">
        <f t="shared" ca="1" si="44"/>
        <v>STEM_to_Premise_AGS_1101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1.5160137225476853E-4</v>
      </c>
      <c r="J127" s="1">
        <f>'[1]Electricity and CHPs_IN'!P$23/SUM('[1]Electricity and CHPs_IN'!P$22:P$23)*J95</f>
        <v>2.5217203683695118E-3</v>
      </c>
      <c r="K127" s="1">
        <f>'[1]Electricity and CHPs_IN'!Q$23/SUM('[1]Electricity and CHPs_IN'!Q$22:Q$23)*K95</f>
        <v>1.0596406306383999E-2</v>
      </c>
    </row>
    <row r="128" spans="1:11" x14ac:dyDescent="0.3">
      <c r="A128" s="5" t="str">
        <f t="shared" si="43"/>
        <v>STEM</v>
      </c>
      <c r="B128" s="5" t="str">
        <f t="shared" ca="1" si="44"/>
        <v>STEM_to_Premise_AGS_1101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8.2548510085729649</v>
      </c>
      <c r="G128" s="1">
        <f t="shared" ref="G128:K128" si="84">SUM(G129:G134)</f>
        <v>8.9453837243716787</v>
      </c>
      <c r="H128" s="1">
        <f t="shared" si="84"/>
        <v>9.1764404193579718</v>
      </c>
      <c r="I128" s="1">
        <f t="shared" si="84"/>
        <v>9.1340525697269257</v>
      </c>
      <c r="J128" s="1">
        <f t="shared" si="84"/>
        <v>9.3136177565561322</v>
      </c>
      <c r="K128" s="1">
        <f t="shared" si="84"/>
        <v>11.061515502166198</v>
      </c>
    </row>
    <row r="129" spans="1:17" x14ac:dyDescent="0.3">
      <c r="A129" s="5" t="str">
        <f t="shared" si="43"/>
        <v>STEM</v>
      </c>
      <c r="B129" s="5" t="str">
        <f t="shared" ca="1" si="44"/>
        <v>STEM_to_Premise_AGS_1101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6.5070443147233137</v>
      </c>
      <c r="G129" s="1">
        <f>'[1]Electricity and CHPs'!C19</f>
        <v>7.3028151487355935</v>
      </c>
      <c r="H129" s="1">
        <f>'[1]Electricity and CHPs'!D19</f>
        <v>7.4121345555531386</v>
      </c>
      <c r="I129" s="1">
        <f>'[1]Electricity and CHPs'!E19</f>
        <v>7.3983157703677351</v>
      </c>
      <c r="J129" s="1">
        <f>'[1]Electricity and CHPs'!F19</f>
        <v>4.4968062533933315</v>
      </c>
      <c r="K129" s="1">
        <f>'[1]Electricity and CHPs'!G19</f>
        <v>4.653531796150669</v>
      </c>
    </row>
    <row r="130" spans="1:17" x14ac:dyDescent="0.3">
      <c r="A130" s="5" t="str">
        <f t="shared" si="43"/>
        <v>STEM</v>
      </c>
      <c r="B130" s="5" t="str">
        <f t="shared" ca="1" si="44"/>
        <v>STEM_to_Premise_AGS_1101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3.1306975110340569</v>
      </c>
      <c r="K130" s="1">
        <f>'[1]Electricity and CHPs'!G20</f>
        <v>4.4446950320711576</v>
      </c>
    </row>
    <row r="131" spans="1:17" x14ac:dyDescent="0.3">
      <c r="A131" s="5" t="str">
        <f t="shared" si="43"/>
        <v>STEM</v>
      </c>
      <c r="B131" s="5" t="str">
        <f t="shared" ca="1" si="44"/>
        <v>STEM_to_Premise_AGS_1101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1.5176780019640299</v>
      </c>
      <c r="G131" s="1">
        <f>'[1]Electricity and CHPs'!C26</f>
        <v>1.4123233487041091</v>
      </c>
      <c r="H131" s="1">
        <f>'[1]Electricity and CHPs'!D26</f>
        <v>1.4275060527404555</v>
      </c>
      <c r="I131" s="1">
        <f>'[1]Electricity and CHPs'!E26</f>
        <v>1.402686233586105</v>
      </c>
      <c r="J131" s="1">
        <f>'[1]Electricity and CHPs'!F26</f>
        <v>0.86113162316651937</v>
      </c>
      <c r="K131" s="1">
        <f>'[1]Electricity and CHPs'!G26</f>
        <v>0.65880901493304089</v>
      </c>
    </row>
    <row r="132" spans="1:17" x14ac:dyDescent="0.3">
      <c r="A132" s="5" t="str">
        <f t="shared" si="43"/>
        <v>STEM</v>
      </c>
      <c r="B132" s="5" t="str">
        <f t="shared" ca="1" si="44"/>
        <v>STEM_to_Premise_AGS_1101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0.52370431548271457</v>
      </c>
      <c r="K132" s="1">
        <f>'[1]Electricity and CHPs'!G27</f>
        <v>0.711922935769432</v>
      </c>
    </row>
    <row r="133" spans="1:17" x14ac:dyDescent="0.3">
      <c r="A133" s="5" t="str">
        <f t="shared" si="43"/>
        <v>STEM</v>
      </c>
      <c r="B133" s="5" t="str">
        <f t="shared" ca="1" si="44"/>
        <v>STEM_to_Premise_AGS_1101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0.23012869188562063</v>
      </c>
      <c r="G133" s="1">
        <f>'[1]Electricity and CHPs'!C44</f>
        <v>0.23024522693197541</v>
      </c>
      <c r="H133" s="1">
        <f>'[1]Electricity and CHPs'!D44</f>
        <v>0.33679981106437801</v>
      </c>
      <c r="I133" s="1">
        <f>'[1]Electricity and CHPs'!E44</f>
        <v>0.33305056577308445</v>
      </c>
      <c r="J133" s="1">
        <f>'[1]Electricity and CHPs'!F44</f>
        <v>6.2291214853138564E-2</v>
      </c>
      <c r="K133" s="1">
        <f>'[1]Electricity and CHPs'!G44</f>
        <v>1.6887651441745248E-3</v>
      </c>
    </row>
    <row r="134" spans="1:17" x14ac:dyDescent="0.3">
      <c r="A134" s="5" t="str">
        <f t="shared" si="43"/>
        <v>STEM</v>
      </c>
      <c r="B134" s="5" t="str">
        <f t="shared" ca="1" si="44"/>
        <v>STEM_to_Premise_AGS_1101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0.23898683862637221</v>
      </c>
      <c r="K134" s="1">
        <f>'[1]Electricity and CHPs'!G45</f>
        <v>0.59086795809772474</v>
      </c>
    </row>
    <row r="135" spans="1:17" x14ac:dyDescent="0.3">
      <c r="A135" s="5" t="str">
        <f t="shared" si="43"/>
        <v>STEM</v>
      </c>
      <c r="B135" s="5" t="str">
        <f t="shared" ca="1" si="44"/>
        <v>STEM_to_Premise_AGS_1101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4.0123611583436718</v>
      </c>
      <c r="G135" s="1">
        <f t="shared" ref="G135:K135" si="86">SUM(G136:G139)</f>
        <v>4.3575692487198516</v>
      </c>
      <c r="H135" s="1">
        <f t="shared" si="86"/>
        <v>4.4198203041467972</v>
      </c>
      <c r="I135" s="1">
        <f t="shared" si="86"/>
        <v>4.4005010019769202</v>
      </c>
      <c r="J135" s="1">
        <f t="shared" si="86"/>
        <v>4.5061698515383108</v>
      </c>
      <c r="K135" s="1">
        <f t="shared" si="86"/>
        <v>5.2344793894621491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STEM_to_Premise_AGS_1101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3.2535221573616568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3.6514075743677967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3.7060672777765693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3.6991578851838676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2.2484031266966658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2.3267658980753345</v>
      </c>
    </row>
    <row r="137" spans="1:17" x14ac:dyDescent="0.3">
      <c r="A137" s="5" t="str">
        <f t="shared" si="43"/>
        <v>STEM</v>
      </c>
      <c r="B137" s="5" t="str">
        <f t="shared" ca="1" si="44"/>
        <v>STEM_to_Premise_AGS_1101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1.5653487555170285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2.2223475160355788</v>
      </c>
    </row>
    <row r="138" spans="1:17" x14ac:dyDescent="0.3">
      <c r="A138" s="5" t="str">
        <f t="shared" si="43"/>
        <v>STEM</v>
      </c>
      <c r="B138" s="5" t="str">
        <f t="shared" ca="1" si="44"/>
        <v>STEM_to_Premise_AGS_1101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0.75883900098201496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0.70616167435205457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0.71375302637022775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0.7013431167930525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0.43056581158325968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0.32940450746652045</v>
      </c>
    </row>
    <row r="139" spans="1:17" x14ac:dyDescent="0.3">
      <c r="A139" s="5" t="str">
        <f t="shared" si="43"/>
        <v>STEM</v>
      </c>
      <c r="B139" s="5" t="str">
        <f t="shared" ca="1" si="44"/>
        <v>STEM_to_Premise_AGS_1101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0.26185215774135728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0.355961467884716</v>
      </c>
    </row>
    <row r="140" spans="1:17" x14ac:dyDescent="0.3">
      <c r="A140" s="5" t="str">
        <f t="shared" si="43"/>
        <v>STEM</v>
      </c>
      <c r="B140" s="5" t="str">
        <f t="shared" ca="1" si="44"/>
        <v>STEM_to_Premise_AGS_1101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STEM_to_Premise_AGS_1101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STEM_to_Premise_AGS_1101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4.2424898502292923</v>
      </c>
      <c r="G142" s="1">
        <f t="shared" ref="G142:K142" si="87">SUM(G143:G148)</f>
        <v>4.5878144756518271</v>
      </c>
      <c r="H142" s="1">
        <f t="shared" si="87"/>
        <v>4.7566201152111756</v>
      </c>
      <c r="I142" s="1">
        <f t="shared" si="87"/>
        <v>4.7335515677500046</v>
      </c>
      <c r="J142" s="1">
        <f t="shared" si="87"/>
        <v>4.8074479050178223</v>
      </c>
      <c r="K142" s="1">
        <f t="shared" si="87"/>
        <v>5.8270361127040484</v>
      </c>
    </row>
    <row r="143" spans="1:17" x14ac:dyDescent="0.3">
      <c r="A143" s="5" t="str">
        <f t="shared" si="43"/>
        <v>STEM</v>
      </c>
      <c r="B143" s="5" t="str">
        <f t="shared" ca="1" si="44"/>
        <v>STEM_to_Premise_AGS_1101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3.2535221573616568</v>
      </c>
      <c r="G143" s="1">
        <f t="shared" ref="G143:K143" si="88">G129-G136</f>
        <v>3.6514075743677967</v>
      </c>
      <c r="H143" s="1">
        <f t="shared" si="88"/>
        <v>3.7060672777765693</v>
      </c>
      <c r="I143" s="1">
        <f t="shared" si="88"/>
        <v>3.6991578851838676</v>
      </c>
      <c r="J143" s="1">
        <f t="shared" si="88"/>
        <v>2.2484031266966658</v>
      </c>
      <c r="K143" s="1">
        <f t="shared" si="88"/>
        <v>2.3267658980753345</v>
      </c>
    </row>
    <row r="144" spans="1:17" x14ac:dyDescent="0.3">
      <c r="A144" s="5" t="str">
        <f t="shared" si="43"/>
        <v>STEM</v>
      </c>
      <c r="B144" s="5" t="str">
        <f t="shared" ca="1" si="44"/>
        <v>STEM_to_Premise_AGS_1101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1.5653487555170285</v>
      </c>
      <c r="K144" s="1">
        <f t="shared" si="89"/>
        <v>2.2223475160355788</v>
      </c>
    </row>
    <row r="145" spans="1:11" x14ac:dyDescent="0.3">
      <c r="A145" s="5" t="str">
        <f t="shared" si="43"/>
        <v>STEM</v>
      </c>
      <c r="B145" s="5" t="str">
        <f t="shared" ca="1" si="44"/>
        <v>STEM_to_Premise_AGS_1101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0.75883900098201496</v>
      </c>
      <c r="G145" s="1">
        <f t="shared" si="90"/>
        <v>0.70616167435205457</v>
      </c>
      <c r="H145" s="1">
        <f t="shared" si="90"/>
        <v>0.71375302637022775</v>
      </c>
      <c r="I145" s="1">
        <f t="shared" si="90"/>
        <v>0.7013431167930525</v>
      </c>
      <c r="J145" s="1">
        <f t="shared" si="90"/>
        <v>0.43056581158325968</v>
      </c>
      <c r="K145" s="1">
        <f t="shared" si="90"/>
        <v>0.32940450746652045</v>
      </c>
    </row>
    <row r="146" spans="1:11" x14ac:dyDescent="0.3">
      <c r="A146" s="5" t="str">
        <f t="shared" si="43"/>
        <v>STEM</v>
      </c>
      <c r="B146" s="5" t="str">
        <f t="shared" ca="1" si="44"/>
        <v>STEM_to_Premise_AGS_1101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0.26185215774135728</v>
      </c>
      <c r="K146" s="1">
        <f t="shared" si="91"/>
        <v>0.355961467884716</v>
      </c>
    </row>
    <row r="147" spans="1:11" x14ac:dyDescent="0.3">
      <c r="A147" s="5" t="str">
        <f t="shared" si="43"/>
        <v>STEM</v>
      </c>
      <c r="B147" s="5" t="str">
        <f t="shared" ca="1" si="44"/>
        <v>STEM_to_Premise_AGS_1101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0.23012869188562063</v>
      </c>
      <c r="G147" s="1">
        <f t="shared" si="92"/>
        <v>0.23024522693197541</v>
      </c>
      <c r="H147" s="1">
        <f t="shared" si="92"/>
        <v>0.33679981106437801</v>
      </c>
      <c r="I147" s="1">
        <f t="shared" si="92"/>
        <v>0.33305056577308445</v>
      </c>
      <c r="J147" s="1">
        <f t="shared" si="92"/>
        <v>6.2291214853138564E-2</v>
      </c>
      <c r="K147" s="1">
        <f t="shared" si="92"/>
        <v>1.6887651441745248E-3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STEM_to_Premise_AGS_1101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0.23898683862637221</v>
      </c>
      <c r="K148" s="1">
        <f t="shared" si="96"/>
        <v>0.59086795809772474</v>
      </c>
    </row>
    <row r="149" spans="1:11" x14ac:dyDescent="0.3">
      <c r="A149" s="5" t="str">
        <f t="shared" si="93"/>
        <v>STEM</v>
      </c>
      <c r="B149" s="5" t="str">
        <f t="shared" ca="1" si="94"/>
        <v>STEM_to_Premise_AGS_1101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0.55291547199770952</v>
      </c>
      <c r="G149" s="1">
        <f t="shared" ref="G149:K149" si="97">SUM(G150:G156)</f>
        <v>0.55332661475572997</v>
      </c>
      <c r="H149" s="1">
        <f t="shared" si="97"/>
        <v>1.3876656528303872</v>
      </c>
      <c r="I149" s="1">
        <f t="shared" si="97"/>
        <v>2.72146078721625</v>
      </c>
      <c r="J149" s="1">
        <f t="shared" si="97"/>
        <v>4.580947974348903</v>
      </c>
      <c r="K149" s="1">
        <f t="shared" si="97"/>
        <v>12.215176010983802</v>
      </c>
    </row>
    <row r="150" spans="1:11" x14ac:dyDescent="0.3">
      <c r="A150" s="5" t="str">
        <f t="shared" si="93"/>
        <v>STEM</v>
      </c>
      <c r="B150" s="5" t="str">
        <f t="shared" ca="1" si="94"/>
        <v>STEM_to_Premise_AGS_1101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0.3787056521677642</v>
      </c>
      <c r="G150" s="1">
        <f>'[1]Electricity and CHPs'!C25</f>
        <v>3.2555768999003698E-2</v>
      </c>
      <c r="H150" s="1">
        <f>'[1]Electricity and CHPs'!D25</f>
        <v>0.30120951239808952</v>
      </c>
      <c r="I150" s="1">
        <f>'[1]Electricity and CHPs'!E25</f>
        <v>3.5616457789452612E-2</v>
      </c>
      <c r="J150" s="1">
        <f>'[1]Electricity and CHPs'!F25</f>
        <v>0.44852595024003</v>
      </c>
      <c r="K150" s="1">
        <f>'[1]Electricity and CHPs'!G25</f>
        <v>6.2426856602347336E-3</v>
      </c>
    </row>
    <row r="151" spans="1:11" x14ac:dyDescent="0.3">
      <c r="A151" s="5" t="str">
        <f t="shared" si="93"/>
        <v>STEM</v>
      </c>
      <c r="B151" s="5" t="str">
        <f t="shared" ca="1" si="94"/>
        <v>STEM_to_Premise_AGS_1101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3.7714537566137178E-2</v>
      </c>
      <c r="K151" s="1">
        <f>'[1]Electricity and CHPs'!G31</f>
        <v>6.3272874895716349</v>
      </c>
    </row>
    <row r="152" spans="1:11" x14ac:dyDescent="0.3">
      <c r="A152" s="5" t="str">
        <f t="shared" si="93"/>
        <v>STEM</v>
      </c>
      <c r="B152" s="5" t="str">
        <f t="shared" ca="1" si="94"/>
        <v>STEM_to_Premise_AGS_1101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0.17420981982994535</v>
      </c>
      <c r="G152" s="1">
        <f>'[1]Electricity and CHPs'!C42</f>
        <v>0.52077084575672627</v>
      </c>
      <c r="H152" s="1">
        <f>'[1]Electricity and CHPs'!D42</f>
        <v>1.0864561404322977</v>
      </c>
      <c r="I152" s="1">
        <f>'[1]Electricity and CHPs'!E42</f>
        <v>2.5770287723744452</v>
      </c>
      <c r="J152" s="1">
        <f>'[1]Electricity and CHPs'!F42</f>
        <v>3.6569082430796551</v>
      </c>
      <c r="K152" s="1">
        <f>'[1]Electricity and CHPs'!G42</f>
        <v>1.1285202538149866E-2</v>
      </c>
    </row>
    <row r="153" spans="1:11" x14ac:dyDescent="0.3">
      <c r="A153" s="5" t="str">
        <f t="shared" si="93"/>
        <v>STEM</v>
      </c>
      <c r="B153" s="5" t="str">
        <f t="shared" ca="1" si="94"/>
        <v>STEM_to_Premise_AGS_1101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0.26019125982265784</v>
      </c>
      <c r="K153" s="1">
        <f>'[1]Electricity and CHPs'!G43</f>
        <v>5.820708585574101</v>
      </c>
    </row>
    <row r="154" spans="1:11" x14ac:dyDescent="0.3">
      <c r="A154" s="5" t="str">
        <f t="shared" si="93"/>
        <v>STEM</v>
      </c>
      <c r="B154" s="5" t="str">
        <f t="shared" ca="1" si="94"/>
        <v>STEM_to_Premise_AGS_1101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2.6024187705151976E-2</v>
      </c>
      <c r="J154" s="1">
        <f>'[1]Electricity and CHPs'!F50</f>
        <v>4.4396236757613054E-2</v>
      </c>
      <c r="K154" s="1">
        <f>'[1]Electricity and CHPs'!G50</f>
        <v>1.5510076791140932E-2</v>
      </c>
    </row>
    <row r="155" spans="1:11" x14ac:dyDescent="0.3">
      <c r="A155" s="5" t="str">
        <f t="shared" si="93"/>
        <v>STEM</v>
      </c>
      <c r="B155" s="5" t="str">
        <f t="shared" ca="1" si="94"/>
        <v>STEM_to_Premise_AGS_1101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4.7353221690391772E-2</v>
      </c>
      <c r="J155" s="1">
        <f>'[1]Electricity and CHPs'!F53</f>
        <v>7.8835138547797182E-2</v>
      </c>
      <c r="K155" s="1">
        <f>'[1]Electricity and CHPs'!G53</f>
        <v>2.2801263136126796E-2</v>
      </c>
    </row>
    <row r="156" spans="1:11" x14ac:dyDescent="0.3">
      <c r="A156" s="5" t="str">
        <f t="shared" si="93"/>
        <v>STEM</v>
      </c>
      <c r="B156" s="5" t="str">
        <f t="shared" ca="1" si="94"/>
        <v>STEM_to_Premise_AGS_1101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3.5438147656808715E-2</v>
      </c>
      <c r="J156" s="1">
        <f>'[1]Electricity and CHPs'!F56</f>
        <v>5.4376608335013017E-2</v>
      </c>
      <c r="K156" s="1">
        <f>'[1]Electricity and CHPs'!G56</f>
        <v>1.1340707712411892E-2</v>
      </c>
    </row>
    <row r="157" spans="1:11" x14ac:dyDescent="0.3">
      <c r="A157" s="5" t="str">
        <f t="shared" si="93"/>
        <v>STEM</v>
      </c>
      <c r="B157" s="5" t="str">
        <f t="shared" ca="1" si="94"/>
        <v>STEM_to_Premise_AGS_1101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0.54529458440697143</v>
      </c>
      <c r="H157" s="1">
        <f t="shared" si="98"/>
        <v>1.96242797229918</v>
      </c>
      <c r="I157" s="1">
        <f t="shared" si="98"/>
        <v>5.5602110066437165</v>
      </c>
      <c r="J157" s="1">
        <f t="shared" si="98"/>
        <v>15.560388257967642</v>
      </c>
      <c r="K157" s="1">
        <f t="shared" si="98"/>
        <v>27.550927944854227</v>
      </c>
    </row>
    <row r="158" spans="1:11" x14ac:dyDescent="0.3">
      <c r="A158" s="5" t="str">
        <f t="shared" si="93"/>
        <v>STEM</v>
      </c>
      <c r="B158" s="5" t="str">
        <f t="shared" ca="1" si="94"/>
        <v>STEM_to_Premise_AGS_1101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0.54529458440697143</v>
      </c>
      <c r="H158" s="1">
        <f>'[1]Electricity and CHPs'!D33</f>
        <v>1.96242797229918</v>
      </c>
      <c r="I158" s="1">
        <f>'[1]Electricity and CHPs'!E33</f>
        <v>5.5602110066437165</v>
      </c>
      <c r="J158" s="1">
        <f>'[1]Electricity and CHPs'!F33</f>
        <v>15.560388257967642</v>
      </c>
      <c r="K158" s="1">
        <f>'[1]Electricity and CHPs'!G33</f>
        <v>27.550927944854227</v>
      </c>
    </row>
    <row r="159" spans="1:11" x14ac:dyDescent="0.3">
      <c r="A159" s="5" t="str">
        <f t="shared" si="93"/>
        <v>STEM</v>
      </c>
      <c r="B159" s="5" t="str">
        <f t="shared" ca="1" si="94"/>
        <v>STEM_to_Premise_AGS_1101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12.823196280907405</v>
      </c>
      <c r="H159" s="1">
        <f t="shared" si="99"/>
        <v>28.800345781972574</v>
      </c>
      <c r="I159" s="1">
        <f t="shared" si="99"/>
        <v>36.927785444726382</v>
      </c>
      <c r="J159" s="1">
        <f t="shared" si="99"/>
        <v>73.943911007095991</v>
      </c>
      <c r="K159" s="1">
        <f t="shared" si="99"/>
        <v>129.99707637499279</v>
      </c>
    </row>
    <row r="160" spans="1:11" x14ac:dyDescent="0.3">
      <c r="A160" s="5" t="str">
        <f t="shared" si="93"/>
        <v>STEM</v>
      </c>
      <c r="B160" s="5" t="str">
        <f t="shared" ca="1" si="94"/>
        <v>STEM_to_Premise_AGS_1101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0.14075051716026837</v>
      </c>
      <c r="I160" s="1">
        <f>'[1]Electricity and CHPs'!E34</f>
        <v>0.15703891889443661</v>
      </c>
      <c r="J160" s="1">
        <f>'[1]Electricity and CHPs'!F34</f>
        <v>1.9491715553181055</v>
      </c>
      <c r="K160" s="1">
        <f>'[1]Electricity and CHPs'!G34</f>
        <v>11.403244272971815</v>
      </c>
    </row>
    <row r="161" spans="1:11" x14ac:dyDescent="0.3">
      <c r="A161" s="5" t="str">
        <f t="shared" si="93"/>
        <v>STEM</v>
      </c>
      <c r="B161" s="5" t="str">
        <f t="shared" ca="1" si="94"/>
        <v>STEM_to_Premise_AGS_1101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4.8498372737751145</v>
      </c>
      <c r="H161" s="1">
        <f>'[1]Electricity and CHPs'!D35</f>
        <v>9.5944985483358156</v>
      </c>
      <c r="I161" s="1">
        <f>'[1]Electricity and CHPs'!E35</f>
        <v>12.307749869766909</v>
      </c>
      <c r="J161" s="1">
        <f>'[1]Electricity and CHPs'!F35</f>
        <v>39.09922104728313</v>
      </c>
      <c r="K161" s="1">
        <f>'[1]Electricity and CHPs'!G35</f>
        <v>62.59922262864567</v>
      </c>
    </row>
    <row r="162" spans="1:11" x14ac:dyDescent="0.3">
      <c r="A162" s="5" t="str">
        <f t="shared" si="93"/>
        <v>STEM</v>
      </c>
      <c r="B162" s="5" t="str">
        <f t="shared" ca="1" si="94"/>
        <v>STEM_to_Premise_AGS_1101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3.3909810670036307</v>
      </c>
      <c r="H162" s="1">
        <f>'[1]Electricity and CHPs'!D36</f>
        <v>8.0486375256821177</v>
      </c>
      <c r="I162" s="1">
        <f>'[1]Electricity and CHPs'!E36</f>
        <v>10.327310178645337</v>
      </c>
      <c r="J162" s="1">
        <f>'[1]Electricity and CHPs'!F36</f>
        <v>13.880508819910855</v>
      </c>
      <c r="K162" s="1">
        <f>'[1]Electricity and CHPs'!G36</f>
        <v>18.655802058997956</v>
      </c>
    </row>
    <row r="163" spans="1:11" x14ac:dyDescent="0.3">
      <c r="A163" s="5" t="str">
        <f t="shared" si="93"/>
        <v>STEM</v>
      </c>
      <c r="B163" s="5" t="str">
        <f t="shared" ca="1" si="94"/>
        <v>STEM_to_Premise_AGS_1101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1.2879214191350399</v>
      </c>
      <c r="H163" s="1">
        <f>'[1]Electricity and CHPs'!D37</f>
        <v>4.1841565836626096</v>
      </c>
      <c r="I163" s="1">
        <f>'[1]Electricity and CHPs'!E37</f>
        <v>5.3690491965752853</v>
      </c>
      <c r="J163" s="1">
        <f>'[1]Electricity and CHPs'!F37</f>
        <v>7.2308906994765039</v>
      </c>
      <c r="K163" s="1">
        <f>'[1]Electricity and CHPs'!G37</f>
        <v>21.500667314586067</v>
      </c>
    </row>
    <row r="164" spans="1:11" x14ac:dyDescent="0.3">
      <c r="A164" s="5" t="str">
        <f t="shared" si="93"/>
        <v>STEM</v>
      </c>
      <c r="B164" s="5" t="str">
        <f t="shared" ca="1" si="94"/>
        <v>STEM_to_Premise_AGS_1101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3.2944565209936201</v>
      </c>
      <c r="H164" s="1">
        <f>'[1]Electricity and CHPs'!D38</f>
        <v>6.8323026071317603</v>
      </c>
      <c r="I164" s="1">
        <f>'[1]Electricity and CHPs'!E38</f>
        <v>8.7666372808444102</v>
      </c>
      <c r="J164" s="1">
        <f>'[1]Electricity and CHPs'!F38</f>
        <v>11.784118885107405</v>
      </c>
      <c r="K164" s="1">
        <f>'[1]Electricity and CHPs'!G38</f>
        <v>15.83814009979128</v>
      </c>
    </row>
    <row r="165" spans="1:11" x14ac:dyDescent="0.3">
      <c r="A165" s="5" t="str">
        <f>A168</f>
        <v>STEM</v>
      </c>
      <c r="B165" s="5" t="str">
        <f ca="1">B168</f>
        <v>STEM_to_Premise_AGS_1101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0.13909296021424836</v>
      </c>
      <c r="J165" s="1">
        <f>'[1]Electricity and CHPs'!F32</f>
        <v>0.13203412121939681</v>
      </c>
      <c r="K165" s="1">
        <f>'[1]Electricity and CHPs'!G32</f>
        <v>0.25008751234124355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STEM_to_Premise_AGS_1101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0.13909296021424836</v>
      </c>
      <c r="J166" s="1">
        <f t="shared" si="103"/>
        <v>0.13203412121939681</v>
      </c>
      <c r="K166" s="1">
        <f t="shared" si="103"/>
        <v>0.25008751234124355</v>
      </c>
    </row>
    <row r="167" spans="1:11" x14ac:dyDescent="0.3">
      <c r="A167" s="5" t="str">
        <f>A164</f>
        <v>STEM</v>
      </c>
      <c r="B167" s="5" t="str">
        <f ca="1">B164</f>
        <v>STEM_to_Premise_AGS_1101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4.400018907823209E-2</v>
      </c>
      <c r="J167" s="1">
        <f t="shared" si="104"/>
        <v>0.49400063397235278</v>
      </c>
      <c r="K167" s="1">
        <f t="shared" si="104"/>
        <v>0.46175824398617105</v>
      </c>
    </row>
    <row r="168" spans="1:11" x14ac:dyDescent="0.3">
      <c r="A168" s="5" t="str">
        <f t="shared" si="93"/>
        <v>STEM</v>
      </c>
      <c r="B168" s="5" t="str">
        <f t="shared" ca="1" si="94"/>
        <v>STEM_to_Premise_AGS_1101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4.1918466269707959E-2</v>
      </c>
      <c r="K168" s="1">
        <f>'[1]Electricity and CHPs'!G30</f>
        <v>4.6866050650268755E-2</v>
      </c>
    </row>
    <row r="169" spans="1:11" x14ac:dyDescent="0.3">
      <c r="A169" s="5" t="str">
        <f>A165</f>
        <v>STEM</v>
      </c>
      <c r="B169" s="5" t="str">
        <f ca="1">B165</f>
        <v>STEM_to_Premise_AGS_1101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2.5686654380727716E-2</v>
      </c>
      <c r="J169" s="1">
        <f>'[1]Electricity and CHPs'!F46</f>
        <v>0.40756894896697277</v>
      </c>
      <c r="K169" s="1">
        <f>'[1]Electricity and CHPs'!G46</f>
        <v>0.36573130031487172</v>
      </c>
    </row>
    <row r="170" spans="1:11" x14ac:dyDescent="0.3">
      <c r="A170" s="5" t="str">
        <f t="shared" si="93"/>
        <v>STEM</v>
      </c>
      <c r="B170" s="5" t="str">
        <f t="shared" ca="1" si="94"/>
        <v>STEM_to_Premise_AGS_1101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1.8313534697504373E-2</v>
      </c>
      <c r="J170" s="1">
        <f>'[1]Electricity and CHPs'!F57</f>
        <v>4.4513218735672024E-2</v>
      </c>
      <c r="K170" s="1">
        <f>'[1]Electricity and CHPs'!G57</f>
        <v>4.9160893021030543E-2</v>
      </c>
    </row>
    <row r="171" spans="1:11" x14ac:dyDescent="0.3">
      <c r="A171" s="5" t="str">
        <f t="shared" si="93"/>
        <v>STEM</v>
      </c>
      <c r="B171" s="5" t="str">
        <f t="shared" ca="1" si="94"/>
        <v>STEM_to_Premise_AGS_1101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0.65240560654013524</v>
      </c>
      <c r="G171" s="1">
        <f t="shared" ref="G171:K171" si="106">SUM(G172:G178)</f>
        <v>0.56567786584006863</v>
      </c>
      <c r="H171" s="1">
        <f t="shared" si="106"/>
        <v>0.65927070146946276</v>
      </c>
      <c r="I171" s="1">
        <f t="shared" si="106"/>
        <v>0.5405675354931333</v>
      </c>
      <c r="J171" s="1">
        <f t="shared" si="106"/>
        <v>1.0930096939210019</v>
      </c>
      <c r="K171" s="1">
        <f t="shared" si="106"/>
        <v>2.8162692118282791</v>
      </c>
    </row>
    <row r="172" spans="1:11" x14ac:dyDescent="0.3">
      <c r="A172" s="5" t="str">
        <f t="shared" si="93"/>
        <v>STEM</v>
      </c>
      <c r="B172" s="5" t="str">
        <f t="shared" ca="1" si="94"/>
        <v>STEM_to_Premise_AGS_1101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0.10182067200986787</v>
      </c>
      <c r="G172" s="1">
        <f>'[1]Electricity and CHPs'!C70</f>
        <v>6.3891847887978734E-2</v>
      </c>
      <c r="H172" s="1">
        <f>'[1]Electricity and CHPs'!D70</f>
        <v>9.4547625392958731E-2</v>
      </c>
      <c r="I172" s="1">
        <f>'[1]Electricity and CHPs'!E70</f>
        <v>3.2247034316585065E-2</v>
      </c>
      <c r="J172" s="1">
        <f>'[1]Electricity and CHPs'!F70</f>
        <v>6.2819875404139927E-2</v>
      </c>
      <c r="K172" s="1">
        <f>'[1]Electricity and CHPs'!G70</f>
        <v>8.8011526164212886E-2</v>
      </c>
    </row>
    <row r="173" spans="1:11" x14ac:dyDescent="0.3">
      <c r="A173" s="5" t="str">
        <f t="shared" si="93"/>
        <v>STEM</v>
      </c>
      <c r="B173" s="5" t="str">
        <f t="shared" ca="1" si="94"/>
        <v>STEM_to_Premise_AGS_1101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0.11632731151136476</v>
      </c>
      <c r="G173" s="1">
        <f>'[1]Electricity and CHPs'!C71</f>
        <v>9.7283981097405006E-2</v>
      </c>
      <c r="H173" s="1">
        <f>'[1]Electricity and CHPs'!D71</f>
        <v>0.12343578750322483</v>
      </c>
      <c r="I173" s="1">
        <f>'[1]Electricity and CHPs'!E71</f>
        <v>6.4140732027483327E-2</v>
      </c>
      <c r="J173" s="1">
        <f>'[1]Electricity and CHPs'!F71</f>
        <v>0.2187548789600115</v>
      </c>
      <c r="K173" s="1">
        <f>'[1]Electricity and CHPs'!G71</f>
        <v>1.7089063193105618</v>
      </c>
    </row>
    <row r="174" spans="1:11" x14ac:dyDescent="0.3">
      <c r="A174" s="5" t="str">
        <f t="shared" si="93"/>
        <v>STEM</v>
      </c>
      <c r="B174" s="5" t="str">
        <f t="shared" ca="1" si="94"/>
        <v>STEM_to_Premise_AGS_1101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0.11401355250157519</v>
      </c>
      <c r="G174" s="1">
        <f>'[1]Electricity and CHPs'!C72</f>
        <v>8.4465337185263917E-2</v>
      </c>
      <c r="H174" s="1">
        <f>'[1]Electricity and CHPs'!D72</f>
        <v>0.10917973935570398</v>
      </c>
      <c r="I174" s="1">
        <f>'[1]Electricity and CHPs'!E72</f>
        <v>6.3148133579245411E-2</v>
      </c>
      <c r="J174" s="1">
        <f>'[1]Electricity and CHPs'!F72</f>
        <v>0.14771738436636625</v>
      </c>
      <c r="K174" s="1">
        <f>'[1]Electricity and CHPs'!G72</f>
        <v>0.2484491608937851</v>
      </c>
    </row>
    <row r="175" spans="1:11" x14ac:dyDescent="0.3">
      <c r="A175" s="5" t="str">
        <f t="shared" si="93"/>
        <v>STEM</v>
      </c>
      <c r="B175" s="5" t="str">
        <f t="shared" ca="1" si="94"/>
        <v>STEM_to_Premise_AGS_1101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4.8101100222743956E-2</v>
      </c>
      <c r="G175" s="1">
        <f>'[1]Electricity and CHPs'!C73</f>
        <v>4.805359702625378E-2</v>
      </c>
      <c r="H175" s="1">
        <f>'[1]Electricity and CHPs'!D73</f>
        <v>4.9511453622736297E-2</v>
      </c>
      <c r="I175" s="1">
        <f>'[1]Electricity and CHPs'!E73</f>
        <v>4.6128715788314692E-2</v>
      </c>
      <c r="J175" s="1">
        <f>'[1]Electricity and CHPs'!F73</f>
        <v>6.8122398440054355E-2</v>
      </c>
      <c r="K175" s="1">
        <f>'[1]Electricity and CHPs'!G73</f>
        <v>5.2579511949242243E-2</v>
      </c>
    </row>
    <row r="176" spans="1:11" x14ac:dyDescent="0.3">
      <c r="A176" s="5" t="str">
        <f t="shared" si="93"/>
        <v>STEM</v>
      </c>
      <c r="B176" s="5" t="str">
        <f t="shared" ca="1" si="94"/>
        <v>STEM_to_Premise_AGS_1101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0.1120159955955396</v>
      </c>
      <c r="G176" s="1">
        <f>'[1]Electricity and CHPs'!C74</f>
        <v>0.11195522852481796</v>
      </c>
      <c r="H176" s="1">
        <f>'[1]Electricity and CHPs'!D74</f>
        <v>0.11652726818731457</v>
      </c>
      <c r="I176" s="1">
        <f>'[1]Electricity and CHPs'!E74</f>
        <v>0.14403294084966686</v>
      </c>
      <c r="J176" s="1">
        <f>'[1]Electricity and CHPs'!F74</f>
        <v>0.26625355023187325</v>
      </c>
      <c r="K176" s="1">
        <f>'[1]Electricity and CHPs'!G74</f>
        <v>0.33628309848852822</v>
      </c>
    </row>
    <row r="177" spans="1:11" x14ac:dyDescent="0.3">
      <c r="A177" s="5" t="str">
        <f t="shared" si="93"/>
        <v>STEM</v>
      </c>
      <c r="B177" s="5" t="str">
        <f t="shared" ca="1" si="94"/>
        <v>STEM_to_Premise_AGS_1101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0.11201196239483238</v>
      </c>
      <c r="G177" s="1">
        <f>'[1]Electricity and CHPs'!C75</f>
        <v>0.11195114070471762</v>
      </c>
      <c r="H177" s="1">
        <f>'[1]Electricity and CHPs'!D75</f>
        <v>0.11651945523230992</v>
      </c>
      <c r="I177" s="1">
        <f>'[1]Electricity and CHPs'!E75</f>
        <v>0.14401209332566128</v>
      </c>
      <c r="J177" s="1">
        <f>'[1]Electricity and CHPs'!F75</f>
        <v>0.26623957713281188</v>
      </c>
      <c r="K177" s="1">
        <f>'[1]Electricity and CHPs'!G75</f>
        <v>0.33639146345715809</v>
      </c>
    </row>
    <row r="178" spans="1:11" x14ac:dyDescent="0.3">
      <c r="A178" s="5" t="str">
        <f t="shared" si="93"/>
        <v>STEM</v>
      </c>
      <c r="B178" s="5" t="str">
        <f t="shared" ca="1" si="94"/>
        <v>STEM_to_Premise_AGS_1101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4.8115012304211495E-2</v>
      </c>
      <c r="G178" s="1">
        <f>'[1]Electricity and CHPs'!C76</f>
        <v>4.8076733413631549E-2</v>
      </c>
      <c r="H178" s="1">
        <f>'[1]Electricity and CHPs'!D76</f>
        <v>4.9549372175214448E-2</v>
      </c>
      <c r="I178" s="1">
        <f>'[1]Electricity and CHPs'!E76</f>
        <v>4.6857885606176729E-2</v>
      </c>
      <c r="J178" s="1">
        <f>'[1]Electricity and CHPs'!F76</f>
        <v>6.3102029385744787E-2</v>
      </c>
      <c r="K178" s="1">
        <f>'[1]Electricity and CHPs'!G76</f>
        <v>4.5648131564790639E-2</v>
      </c>
    </row>
    <row r="179" spans="1:11" x14ac:dyDescent="0.3">
      <c r="A179" s="9" t="str">
        <f t="shared" si="93"/>
        <v>STEM</v>
      </c>
      <c r="B179" s="9" t="str">
        <f t="shared" ca="1" si="94"/>
        <v>STEM_to_Premise_AGS_1101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30.205331234362863</v>
      </c>
      <c r="G179" s="3">
        <f t="shared" ref="G179:K179" si="107">SUM(G180,G231)</f>
        <v>33.835881600136027</v>
      </c>
      <c r="H179" s="3">
        <f t="shared" si="107"/>
        <v>35.381138772164746</v>
      </c>
      <c r="I179" s="3">
        <f t="shared" si="107"/>
        <v>43.502661730240234</v>
      </c>
      <c r="J179" s="3">
        <f t="shared" si="107"/>
        <v>47.462425947598092</v>
      </c>
      <c r="K179" s="3">
        <f t="shared" si="107"/>
        <v>51.569297590981705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23.061818512319217</v>
      </c>
      <c r="G180" s="1">
        <f t="shared" si="108"/>
        <v>25.564867921406819</v>
      </c>
      <c r="H180" s="1">
        <f t="shared" si="108"/>
        <v>25.143356441241409</v>
      </c>
      <c r="I180" s="1">
        <f t="shared" si="108"/>
        <v>28.62561635677735</v>
      </c>
      <c r="J180" s="1">
        <f t="shared" si="108"/>
        <v>29.395550964709479</v>
      </c>
      <c r="K180" s="1">
        <f t="shared" si="108"/>
        <v>30.923023033678021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17.114315824529115</v>
      </c>
      <c r="G181" s="1">
        <f t="shared" si="109"/>
        <v>13.246760071669737</v>
      </c>
      <c r="H181" s="1">
        <f t="shared" si="109"/>
        <v>14.403702016614604</v>
      </c>
      <c r="I181" s="1">
        <f t="shared" si="109"/>
        <v>13.059856220674508</v>
      </c>
      <c r="J181" s="1">
        <f t="shared" si="109"/>
        <v>13.276983926381844</v>
      </c>
      <c r="K181" s="1">
        <f t="shared" si="109"/>
        <v>10.888352122185681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9.4852105496481959E-3</v>
      </c>
      <c r="G182" s="1">
        <f t="shared" ref="G182:K182" si="110">G183</f>
        <v>5.7649349595261419E-3</v>
      </c>
      <c r="H182" s="1">
        <f t="shared" si="110"/>
        <v>8.4804760502191268E-2</v>
      </c>
      <c r="I182" s="1">
        <f t="shared" si="110"/>
        <v>2.1384395222043381E-2</v>
      </c>
      <c r="J182" s="1">
        <f t="shared" si="110"/>
        <v>1.6937292201502648E-2</v>
      </c>
      <c r="K182" s="1">
        <f t="shared" si="110"/>
        <v>1.8751715188722505E-4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9.4852105496481959E-3</v>
      </c>
      <c r="G183" s="1">
        <f>'[1]Electricity and CHPs'!C$94</f>
        <v>5.7649349595261419E-3</v>
      </c>
      <c r="H183" s="1">
        <f>'[1]Electricity and CHPs'!D$94</f>
        <v>8.4804760502191268E-2</v>
      </c>
      <c r="I183" s="1">
        <f>'[1]Electricity and CHPs'!E$94</f>
        <v>2.1384395222043381E-2</v>
      </c>
      <c r="J183" s="1">
        <f>'[1]Electricity and CHPs'!F$94</f>
        <v>1.6937292201502648E-2</v>
      </c>
      <c r="K183" s="1">
        <f>'[1]Electricity and CHPs'!G$94</f>
        <v>1.8751715188722505E-4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9.4852105496481959E-3</v>
      </c>
      <c r="G184" s="1">
        <f t="shared" ref="G184:K184" si="111">G183-G185</f>
        <v>5.7649349595261419E-3</v>
      </c>
      <c r="H184" s="1">
        <f t="shared" si="111"/>
        <v>8.4804760502191268E-2</v>
      </c>
      <c r="I184" s="1">
        <f t="shared" si="111"/>
        <v>2.1384395222043381E-2</v>
      </c>
      <c r="J184" s="1">
        <f t="shared" si="111"/>
        <v>1.6937292201502648E-2</v>
      </c>
      <c r="K184" s="1">
        <f t="shared" si="111"/>
        <v>1.8751715188722505E-4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1.8036326179161155</v>
      </c>
      <c r="G186" s="1">
        <f t="shared" ref="G186:K186" si="113">SUM(G187:G188)</f>
        <v>1.1083386202078698E-2</v>
      </c>
      <c r="H186" s="1">
        <f t="shared" si="113"/>
        <v>0.13189172856951595</v>
      </c>
      <c r="I186" s="1">
        <f t="shared" si="113"/>
        <v>0.16382829465892873</v>
      </c>
      <c r="J186" s="1">
        <f t="shared" si="113"/>
        <v>6.1393727732423062E-2</v>
      </c>
      <c r="K186" s="1">
        <f t="shared" si="113"/>
        <v>5.0794713560237806E-2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1.8036326179161155</v>
      </c>
      <c r="G187" s="1">
        <f>'[1]Electricity and CHPs'!C$91</f>
        <v>1.1083386202078698E-2</v>
      </c>
      <c r="H187" s="1">
        <f>'[1]Electricity and CHPs'!D$91</f>
        <v>0.13189172856951595</v>
      </c>
      <c r="I187" s="1">
        <f>'[1]Electricity and CHPs'!E$91</f>
        <v>0.16382829465892873</v>
      </c>
      <c r="J187" s="1">
        <f>'[1]Electricity and CHPs'!F$91</f>
        <v>4.0927320719187185E-2</v>
      </c>
      <c r="K187" s="1">
        <f>'[1]Electricity and CHPs'!G$91</f>
        <v>1.780037634398628E-2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2.0466407013235877E-2</v>
      </c>
      <c r="K188" s="1">
        <f>'[1]Electricity and CHPs'!G$95</f>
        <v>3.2994337216251529E-2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1.7614854370917372</v>
      </c>
      <c r="G189" s="1">
        <f t="shared" ref="G189:K189" si="114">SUM(G190:G191)</f>
        <v>1.0281334063265635E-2</v>
      </c>
      <c r="H189" s="1">
        <f t="shared" si="114"/>
        <v>0.12459064339023956</v>
      </c>
      <c r="I189" s="1">
        <f t="shared" si="114"/>
        <v>0.16251557630288108</v>
      </c>
      <c r="J189" s="1">
        <f t="shared" si="114"/>
        <v>5.889903921856645E-2</v>
      </c>
      <c r="K189" s="1">
        <f t="shared" si="114"/>
        <v>2.7448203137248144E-2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1.7614854370917372</v>
      </c>
      <c r="G190" s="1">
        <f t="shared" ref="G190:K190" si="115">G187-G193</f>
        <v>1.0281334063265635E-2</v>
      </c>
      <c r="H190" s="1">
        <f t="shared" si="115"/>
        <v>0.12459064339023956</v>
      </c>
      <c r="I190" s="1">
        <f t="shared" si="115"/>
        <v>0.16251557630288108</v>
      </c>
      <c r="J190" s="1">
        <f t="shared" si="115"/>
        <v>3.9264269448769526E-2</v>
      </c>
      <c r="K190" s="1">
        <f t="shared" si="115"/>
        <v>9.6188818001657107E-3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1.9634769769796924E-2</v>
      </c>
      <c r="K191" s="1">
        <f t="shared" si="116"/>
        <v>1.7829321337082434E-2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4.2147180824378253E-2</v>
      </c>
      <c r="G192" s="1">
        <f t="shared" ref="G192:K192" si="117">SUM(G193:G194)</f>
        <v>8.0205213881306308E-4</v>
      </c>
      <c r="H192" s="1">
        <f t="shared" si="117"/>
        <v>7.3010851792763825E-3</v>
      </c>
      <c r="I192" s="1">
        <f t="shared" si="117"/>
        <v>1.3127183560476662E-3</v>
      </c>
      <c r="J192" s="1">
        <f t="shared" si="117"/>
        <v>2.4946885138566089E-3</v>
      </c>
      <c r="K192" s="1">
        <f t="shared" si="117"/>
        <v>2.3346510422989665E-2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4.2147180824378253E-2</v>
      </c>
      <c r="G193" s="1">
        <f t="shared" si="118"/>
        <v>8.0205213881306308E-4</v>
      </c>
      <c r="H193" s="1">
        <f t="shared" si="118"/>
        <v>7.3010851792763825E-3</v>
      </c>
      <c r="I193" s="1">
        <f t="shared" si="118"/>
        <v>1.3127183560476662E-3</v>
      </c>
      <c r="J193" s="1">
        <f t="shared" si="118"/>
        <v>1.6630512704176564E-3</v>
      </c>
      <c r="K193" s="1">
        <f t="shared" si="118"/>
        <v>8.1814945438205694E-3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8.3163724343895246E-4</v>
      </c>
      <c r="K194" s="1">
        <f t="shared" si="118"/>
        <v>1.5165015879169094E-2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14.16022392543775</v>
      </c>
      <c r="G195" s="1">
        <f t="shared" ref="G195:K195" si="119">SUM(G196:G197)</f>
        <v>13.052091965436514</v>
      </c>
      <c r="H195" s="1">
        <f t="shared" si="119"/>
        <v>13.178350668153419</v>
      </c>
      <c r="I195" s="1">
        <f t="shared" si="119"/>
        <v>12.779915927235562</v>
      </c>
      <c r="J195" s="1">
        <f t="shared" si="119"/>
        <v>11.971709293260361</v>
      </c>
      <c r="K195" s="1">
        <f t="shared" si="119"/>
        <v>10.759643737602332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14.16022392543775</v>
      </c>
      <c r="G196" s="1">
        <f>'[1]Electricity and CHPs'!C$93-G197</f>
        <v>13.052091965436514</v>
      </c>
      <c r="H196" s="1">
        <f>'[1]Electricity and CHPs'!D$93-H197</f>
        <v>13.178350668153419</v>
      </c>
      <c r="I196" s="1">
        <f>'[1]Electricity and CHPs'!E$93-I197</f>
        <v>12.779915927235562</v>
      </c>
      <c r="J196" s="1">
        <f>'[1]Electricity and CHPs'!F$93-J197</f>
        <v>7.0579647496240101</v>
      </c>
      <c r="K196" s="1">
        <f>'[1]Electricity and CHPs'!G$93-K197</f>
        <v>4.4520065266851638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4.9137445436363505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6.3076372109171679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7.0801119627188749</v>
      </c>
      <c r="G198" s="1">
        <f t="shared" ref="G198:K198" si="120">SUM(G199:G200)</f>
        <v>6.5260459827182578</v>
      </c>
      <c r="H198" s="1">
        <f t="shared" si="120"/>
        <v>6.5891753340767085</v>
      </c>
      <c r="I198" s="1">
        <f t="shared" si="120"/>
        <v>6.3899579636177819</v>
      </c>
      <c r="J198" s="1">
        <f t="shared" si="120"/>
        <v>5.9858546466301803</v>
      </c>
      <c r="K198" s="1">
        <f t="shared" si="120"/>
        <v>5.3798218688011659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7.0801119627188749</v>
      </c>
      <c r="G199" s="1">
        <f t="shared" si="121"/>
        <v>6.5260459827182578</v>
      </c>
      <c r="H199" s="1">
        <f t="shared" si="121"/>
        <v>6.5891753340767085</v>
      </c>
      <c r="I199" s="1">
        <f t="shared" si="121"/>
        <v>6.3899579636177819</v>
      </c>
      <c r="J199" s="1">
        <f t="shared" si="121"/>
        <v>3.5289823748120051</v>
      </c>
      <c r="K199" s="1">
        <f t="shared" si="121"/>
        <v>2.2260032633425819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2.4568722718181752</v>
      </c>
      <c r="K200" s="1">
        <f t="shared" si="122"/>
        <v>3.1538186054585839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7.0801119627188749</v>
      </c>
      <c r="G201" s="1">
        <f t="shared" ref="G201:K201" si="123">SUM(G202:G203)</f>
        <v>6.526045982718256</v>
      </c>
      <c r="H201" s="1">
        <f t="shared" si="123"/>
        <v>6.5891753340767103</v>
      </c>
      <c r="I201" s="1">
        <f t="shared" si="123"/>
        <v>6.3899579636177801</v>
      </c>
      <c r="J201" s="1">
        <f t="shared" si="123"/>
        <v>5.9858546466301803</v>
      </c>
      <c r="K201" s="1">
        <f t="shared" si="123"/>
        <v>5.3798218688011659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7.0801119627188749</v>
      </c>
      <c r="G202" s="1">
        <f t="shared" si="124"/>
        <v>6.526045982718256</v>
      </c>
      <c r="H202" s="1">
        <f t="shared" si="124"/>
        <v>6.5891753340767103</v>
      </c>
      <c r="I202" s="1">
        <f t="shared" si="124"/>
        <v>6.3899579636177801</v>
      </c>
      <c r="J202" s="1">
        <f t="shared" si="124"/>
        <v>3.5289823748120051</v>
      </c>
      <c r="K202" s="1">
        <f t="shared" si="124"/>
        <v>2.2260032633425819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2.4568722718181752</v>
      </c>
      <c r="K203" s="1">
        <f t="shared" si="124"/>
        <v>3.1538186054585839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1.1409740706256015</v>
      </c>
      <c r="G204" s="1">
        <f t="shared" ref="G204:K204" si="125">G205</f>
        <v>0.1778197850716183</v>
      </c>
      <c r="H204" s="1">
        <f t="shared" si="125"/>
        <v>1.0086548593894786</v>
      </c>
      <c r="I204" s="1">
        <f t="shared" si="125"/>
        <v>9.472760355797448E-2</v>
      </c>
      <c r="J204" s="1">
        <f t="shared" si="125"/>
        <v>1.1760426184314832</v>
      </c>
      <c r="K204" s="1">
        <f t="shared" si="125"/>
        <v>1.8585661383981041E-2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1.1409740706256015</v>
      </c>
      <c r="G205" s="1">
        <f>'[1]Electricity and CHPs'!C$92</f>
        <v>0.1778197850716183</v>
      </c>
      <c r="H205" s="1">
        <f>'[1]Electricity and CHPs'!D$92</f>
        <v>1.0086548593894786</v>
      </c>
      <c r="I205" s="1">
        <f>'[1]Electricity and CHPs'!E$92</f>
        <v>9.472760355797448E-2</v>
      </c>
      <c r="J205" s="1">
        <f>'[1]Electricity and CHPs'!F$92</f>
        <v>1.1760426184314832</v>
      </c>
      <c r="K205" s="1">
        <f>'[1]Electricity and CHPs'!G$92</f>
        <v>1.8585661383981041E-2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5.0900994756073771E-2</v>
      </c>
      <c r="K206" s="1">
        <f t="shared" si="126"/>
        <v>5.9140492487243804E-2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5.0900994756073771E-2</v>
      </c>
      <c r="K207" s="1">
        <f>'[1]Electricity and CHPs'!G$96</f>
        <v>5.9140492487243804E-2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5.9475026877901023</v>
      </c>
      <c r="G208" s="1">
        <f t="shared" ref="G208:K208" si="127">SUM(G209,G215,G217,G223,G225,G227,G229)</f>
        <v>12.318107849737082</v>
      </c>
      <c r="H208" s="1">
        <f t="shared" si="127"/>
        <v>10.739654424626803</v>
      </c>
      <c r="I208" s="1">
        <f t="shared" si="127"/>
        <v>15.56576013610284</v>
      </c>
      <c r="J208" s="1">
        <f t="shared" si="127"/>
        <v>16.118567038327633</v>
      </c>
      <c r="K208" s="1">
        <f t="shared" si="127"/>
        <v>20.034670911492338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2.634759827850345</v>
      </c>
      <c r="G209" s="1">
        <f t="shared" ref="G209:K209" si="128">+G210</f>
        <v>1.3702486096198896</v>
      </c>
      <c r="H209" s="1">
        <f t="shared" si="128"/>
        <v>1.4384666612066344</v>
      </c>
      <c r="I209" s="1">
        <f t="shared" si="128"/>
        <v>9.686783326192297E-2</v>
      </c>
      <c r="J209" s="1">
        <f t="shared" si="128"/>
        <v>1.7741805697154802E-2</v>
      </c>
      <c r="K209" s="1">
        <f t="shared" si="128"/>
        <v>1.0132899735424245E-2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2.634759827850345</v>
      </c>
      <c r="G210" s="1">
        <f>'[1]Electricity and CHPs'!C$97+G214</f>
        <v>1.3702486096198896</v>
      </c>
      <c r="H210" s="1">
        <f>'[1]Electricity and CHPs'!D$97+H214</f>
        <v>1.4384666612066344</v>
      </c>
      <c r="I210" s="1">
        <f>'[1]Electricity and CHPs'!E$97+I214</f>
        <v>9.686783326192297E-2</v>
      </c>
      <c r="J210" s="1">
        <f>'[1]Electricity and CHPs'!F$97+J214</f>
        <v>1.7741805697154802E-2</v>
      </c>
      <c r="K210" s="1">
        <f>'[1]Electricity and CHPs'!G$97+K214</f>
        <v>1.0132899735424245E-2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1.7329418857470604</v>
      </c>
      <c r="G211" s="1">
        <f t="shared" ref="G211:K211" si="129">G212</f>
        <v>1.3624481759692639</v>
      </c>
      <c r="H211" s="1">
        <f t="shared" si="129"/>
        <v>1.4174220086287588</v>
      </c>
      <c r="I211" s="1">
        <f t="shared" si="129"/>
        <v>8.9783707968344298E-2</v>
      </c>
      <c r="J211" s="1">
        <f t="shared" si="129"/>
        <v>6.250967717488851E-3</v>
      </c>
      <c r="K211" s="1">
        <f t="shared" si="129"/>
        <v>2.9566791997999858E-3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1.7329418857470604</v>
      </c>
      <c r="G212" s="1">
        <f t="shared" ref="G212:K212" si="130">G210-G214</f>
        <v>1.3624481759692639</v>
      </c>
      <c r="H212" s="1">
        <f t="shared" si="130"/>
        <v>1.4174220086287588</v>
      </c>
      <c r="I212" s="1">
        <f t="shared" si="130"/>
        <v>8.9783707968344298E-2</v>
      </c>
      <c r="J212" s="1">
        <f t="shared" si="130"/>
        <v>6.250967717488851E-3</v>
      </c>
      <c r="K212" s="1">
        <f t="shared" si="130"/>
        <v>2.9566791997999858E-3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0.9018179421032847</v>
      </c>
      <c r="G213" s="1">
        <f t="shared" ref="G213:K213" si="131">G214</f>
        <v>7.8004336506256192E-3</v>
      </c>
      <c r="H213" s="1">
        <f t="shared" si="131"/>
        <v>2.1044652577875467E-2</v>
      </c>
      <c r="I213" s="1">
        <f t="shared" si="131"/>
        <v>7.0841252935786763E-3</v>
      </c>
      <c r="J213" s="1">
        <f t="shared" si="131"/>
        <v>1.1490837979665951E-2</v>
      </c>
      <c r="K213" s="1">
        <f t="shared" si="131"/>
        <v>7.176220535624259E-3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0.9018179421032847</v>
      </c>
      <c r="G214" s="1">
        <f>'[1]Electricity and CHPs'!C$98</f>
        <v>7.8004336506256192E-3</v>
      </c>
      <c r="H214" s="1">
        <f>'[1]Electricity and CHPs'!D$98</f>
        <v>2.1044652577875467E-2</v>
      </c>
      <c r="I214" s="1">
        <f>'[1]Electricity and CHPs'!E$98</f>
        <v>7.0841252935786763E-3</v>
      </c>
      <c r="J214" s="1">
        <f>'[1]Electricity and CHPs'!F$98</f>
        <v>1.1490837979665951E-2</v>
      </c>
      <c r="K214" s="1">
        <f>'[1]Electricity and CHPs'!G$98</f>
        <v>7.176220535624259E-3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1.4500443394225602</v>
      </c>
      <c r="G215" s="1">
        <f t="shared" ref="G215:K215" si="132">+G216</f>
        <v>3.7872904388020987</v>
      </c>
      <c r="H215" s="1">
        <f t="shared" si="132"/>
        <v>3.7724012269571028</v>
      </c>
      <c r="I215" s="1">
        <f t="shared" si="132"/>
        <v>1.0010554647864753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1.4500443394225602</v>
      </c>
      <c r="G216" s="1">
        <f>'[1]Electricity and CHPs'!C$99</f>
        <v>3.7872904388020987</v>
      </c>
      <c r="H216" s="1">
        <f>'[1]Electricity and CHPs'!D$99</f>
        <v>3.7724012269571028</v>
      </c>
      <c r="I216" s="1">
        <f>'[1]Electricity and CHPs'!E$99</f>
        <v>1.0010554647864753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0.18410770645251845</v>
      </c>
      <c r="G217" s="1">
        <f t="shared" ref="G217:K217" si="133">+G218</f>
        <v>1.833102387849963</v>
      </c>
      <c r="H217" s="1">
        <f t="shared" si="133"/>
        <v>2.0101274506801565E-2</v>
      </c>
      <c r="I217" s="1">
        <f t="shared" si="133"/>
        <v>9.1512559076983805E-3</v>
      </c>
      <c r="J217" s="1">
        <f t="shared" si="133"/>
        <v>3.4688946151391767E-3</v>
      </c>
      <c r="K217" s="1">
        <f t="shared" si="133"/>
        <v>9.6821641226334522E-5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0.18410770645251845</v>
      </c>
      <c r="G218" s="1">
        <f>'[1]Electricity and CHPs'!C$100</f>
        <v>1.833102387849963</v>
      </c>
      <c r="H218" s="1">
        <f>'[1]Electricity and CHPs'!D$100</f>
        <v>2.0101274506801565E-2</v>
      </c>
      <c r="I218" s="1">
        <f>'[1]Electricity and CHPs'!E$100</f>
        <v>9.1512559076983805E-3</v>
      </c>
      <c r="J218" s="1">
        <f>'[1]Electricity and CHPs'!F$100</f>
        <v>3.4688946151391767E-3</v>
      </c>
      <c r="K218" s="1">
        <f>'[1]Electricity and CHPs'!G$100</f>
        <v>9.6821641226334522E-5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0.18410770645251845</v>
      </c>
      <c r="G219" s="1">
        <f t="shared" ref="G219:K219" si="134">G220</f>
        <v>1.833102387849963</v>
      </c>
      <c r="H219" s="1">
        <f t="shared" si="134"/>
        <v>2.0101274506801565E-2</v>
      </c>
      <c r="I219" s="1">
        <f t="shared" si="134"/>
        <v>9.1512559076983805E-3</v>
      </c>
      <c r="J219" s="1">
        <f t="shared" si="134"/>
        <v>3.4688946151391767E-3</v>
      </c>
      <c r="K219" s="1">
        <f t="shared" si="134"/>
        <v>9.6821641226334522E-5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0.18410770645251845</v>
      </c>
      <c r="G220" s="1">
        <f t="shared" ref="G220:K220" si="135">G218-G222</f>
        <v>1.833102387849963</v>
      </c>
      <c r="H220" s="1">
        <f t="shared" si="135"/>
        <v>2.0101274506801565E-2</v>
      </c>
      <c r="I220" s="1">
        <f t="shared" si="135"/>
        <v>9.1512559076983805E-3</v>
      </c>
      <c r="J220" s="1">
        <f t="shared" si="135"/>
        <v>3.4688946151391767E-3</v>
      </c>
      <c r="K220" s="1">
        <f t="shared" si="135"/>
        <v>9.6821641226334522E-5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1.6785908140646788</v>
      </c>
      <c r="G223" s="1">
        <f t="shared" ref="G223:K223" si="137">+G224</f>
        <v>1.5149412872814279</v>
      </c>
      <c r="H223" s="1">
        <f t="shared" si="137"/>
        <v>1.2988904489089039</v>
      </c>
      <c r="I223" s="1">
        <f t="shared" si="137"/>
        <v>1.0050767300416099</v>
      </c>
      <c r="J223" s="1">
        <f t="shared" si="137"/>
        <v>0.60181609824478577</v>
      </c>
      <c r="K223" s="1">
        <f t="shared" si="137"/>
        <v>0.36042936761760053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1.6785908140646788</v>
      </c>
      <c r="G224" s="1">
        <f>'[1]Electricity and CHPs'!C$101</f>
        <v>1.5149412872814279</v>
      </c>
      <c r="H224" s="1">
        <f>'[1]Electricity and CHPs'!D$101</f>
        <v>1.2988904489089039</v>
      </c>
      <c r="I224" s="1">
        <f>'[1]Electricity and CHPs'!E$101</f>
        <v>1.0050767300416099</v>
      </c>
      <c r="J224" s="1">
        <f>'[1]Electricity and CHPs'!F$101</f>
        <v>0.60181609824478577</v>
      </c>
      <c r="K224" s="1">
        <f>'[1]Electricity and CHPs'!G$101</f>
        <v>0.36042936761760053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9.5245440722835746E-6</v>
      </c>
      <c r="J225" s="1">
        <f t="shared" si="138"/>
        <v>3.592508423018868E-5</v>
      </c>
      <c r="K225" s="1">
        <f t="shared" si="138"/>
        <v>7.1929556448760545E-5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9.5245440722835746E-6</v>
      </c>
      <c r="J226" s="1">
        <f>'[1]Electricity and CHPs'!F$102</f>
        <v>3.592508423018868E-5</v>
      </c>
      <c r="K226" s="1">
        <f>'[1]Electricity and CHPs'!G$102</f>
        <v>7.1929556448760545E-5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4.9323763399235967E-3</v>
      </c>
      <c r="K227" s="1">
        <f t="shared" si="139"/>
        <v>5.4963763355449381E-3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4.9323763399235967E-3</v>
      </c>
      <c r="K228" s="1">
        <f>'[1]Electricity and CHPs'!G$90</f>
        <v>5.4963763355449381E-3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3.8125251261837025</v>
      </c>
      <c r="H229" s="1">
        <f t="shared" si="140"/>
        <v>4.2097948130473606</v>
      </c>
      <c r="I229" s="1">
        <f t="shared" si="140"/>
        <v>13.453599327561061</v>
      </c>
      <c r="J229" s="1">
        <f t="shared" si="140"/>
        <v>15.490571938346401</v>
      </c>
      <c r="K229" s="1">
        <f t="shared" si="140"/>
        <v>19.658443516606091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3.8125251261837025</v>
      </c>
      <c r="H230" s="1">
        <f>'[1]Electricity and CHPs'!D$123</f>
        <v>4.2097948130473606</v>
      </c>
      <c r="I230" s="1">
        <f>'[1]Electricity and CHPs'!E$123</f>
        <v>13.453599327561061</v>
      </c>
      <c r="J230" s="1">
        <f>'[1]Electricity and CHPs'!F$123</f>
        <v>15.490571938346401</v>
      </c>
      <c r="K230" s="1">
        <f>'[1]Electricity and CHPs'!G$123</f>
        <v>19.658443516606091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7.1435127220436447</v>
      </c>
      <c r="G231" s="1">
        <f t="shared" ref="G231:K231" si="141">SUM(G232,G238,G271,G280,G286)</f>
        <v>8.2710136787292061</v>
      </c>
      <c r="H231" s="1">
        <f t="shared" si="141"/>
        <v>10.237782330923341</v>
      </c>
      <c r="I231" s="1">
        <f t="shared" si="141"/>
        <v>14.877045373462881</v>
      </c>
      <c r="J231" s="1">
        <f t="shared" si="141"/>
        <v>18.066874982888613</v>
      </c>
      <c r="K231" s="1">
        <f t="shared" si="141"/>
        <v>20.646274557303688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0.9304789428610869</v>
      </c>
      <c r="G232" s="1">
        <f t="shared" ref="G232:K232" si="142">+G233</f>
        <v>2.0405500720013592</v>
      </c>
      <c r="H232" s="1">
        <f t="shared" si="142"/>
        <v>0.20617374161304508</v>
      </c>
      <c r="I232" s="1">
        <f t="shared" si="142"/>
        <v>1.2170557124146226</v>
      </c>
      <c r="J232" s="1">
        <f t="shared" si="142"/>
        <v>0.11844332319799153</v>
      </c>
      <c r="K232" s="1">
        <f t="shared" si="142"/>
        <v>5.4734712854306582E-2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0.9304789428610869</v>
      </c>
      <c r="G233" s="1">
        <f>'[1]Electricity and CHPs'!C$104</f>
        <v>2.0405500720013592</v>
      </c>
      <c r="H233" s="1">
        <f>'[1]Electricity and CHPs'!D$104</f>
        <v>0.20617374161304508</v>
      </c>
      <c r="I233" s="1">
        <f>'[1]Electricity and CHPs'!E$104</f>
        <v>1.2170557124146226</v>
      </c>
      <c r="J233" s="1">
        <f>'[1]Electricity and CHPs'!F$104</f>
        <v>0.11844332319799153</v>
      </c>
      <c r="K233" s="1">
        <f>'[1]Electricity and CHPs'!G$104</f>
        <v>5.4734712854306582E-2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0.9304789428610869</v>
      </c>
      <c r="G234" s="1">
        <f t="shared" ref="G234:K234" si="143">G235</f>
        <v>2.0405500720013592</v>
      </c>
      <c r="H234" s="1">
        <f t="shared" si="143"/>
        <v>0.20617374161304508</v>
      </c>
      <c r="I234" s="1">
        <f t="shared" si="143"/>
        <v>1.2170557124146226</v>
      </c>
      <c r="J234" s="1">
        <f t="shared" si="143"/>
        <v>0.11844332319799153</v>
      </c>
      <c r="K234" s="1">
        <f t="shared" si="143"/>
        <v>5.4734712854306582E-2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0.9304789428610869</v>
      </c>
      <c r="G235" s="1">
        <f t="shared" ref="G235:K235" si="144">G233-G237</f>
        <v>2.0405500720013592</v>
      </c>
      <c r="H235" s="1">
        <f t="shared" si="144"/>
        <v>0.20617374161304508</v>
      </c>
      <c r="I235" s="1">
        <f t="shared" si="144"/>
        <v>1.2170557124146226</v>
      </c>
      <c r="J235" s="1">
        <f t="shared" si="144"/>
        <v>0.11844332319799153</v>
      </c>
      <c r="K235" s="1">
        <f t="shared" si="144"/>
        <v>5.4734712854306582E-2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3.6106113055772964</v>
      </c>
      <c r="G238" s="1">
        <f t="shared" ref="G238:K238" si="147">SUM(G239:G248)</f>
        <v>2.5564737241233688</v>
      </c>
      <c r="H238" s="1">
        <f t="shared" si="147"/>
        <v>4.253041423125473</v>
      </c>
      <c r="I238" s="1">
        <f t="shared" si="147"/>
        <v>5.5881485156205297</v>
      </c>
      <c r="J238" s="1">
        <f t="shared" si="147"/>
        <v>7.2372080503256617</v>
      </c>
      <c r="K238" s="1">
        <f t="shared" si="147"/>
        <v>5.8343865984289431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1.0127792140720229</v>
      </c>
      <c r="G239" s="1">
        <f>'[1]Electricity and CHPs_IN'!C$39*0.75-G86-G240</f>
        <v>0.15100414693605441</v>
      </c>
      <c r="H239" s="1">
        <f>'[1]Electricity and CHPs_IN'!D$39*0.75-H86-H240</f>
        <v>0.13981386270474105</v>
      </c>
      <c r="I239" s="1">
        <f>'[1]Electricity and CHPs_IN'!E$39*0.75-I86-I240</f>
        <v>0.15320838466878742</v>
      </c>
      <c r="J239" s="1">
        <f>'[1]Electricity and CHPs'!F$103-J240</f>
        <v>0.25753994323009638</v>
      </c>
      <c r="K239" s="1">
        <f>'[1]Electricity and CHPs'!G$103-K240</f>
        <v>0.14833815215427817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9.6932812688409309E-2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8.5996348854689431E-2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7.8789685499964825E-3</v>
      </c>
      <c r="J241" s="1">
        <f>'[1]Electricity and CHPs'!F$107</f>
        <v>4.1148756357070979E-2</v>
      </c>
      <c r="K241" s="1">
        <f>'[1]Electricity and CHPs'!G$107</f>
        <v>7.5051707899922056E-3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0.22312625898669289</v>
      </c>
      <c r="G242" s="1">
        <f>'[1]Electricity and CHPs'!C$109</f>
        <v>2.6975338002993898E-2</v>
      </c>
      <c r="H242" s="1">
        <f>'[1]Electricity and CHPs'!D$109</f>
        <v>0.29298448501110752</v>
      </c>
      <c r="I242" s="1">
        <f>'[1]Electricity and CHPs'!E$109</f>
        <v>0.27382281145541632</v>
      </c>
      <c r="J242" s="1">
        <f>'[1]Electricity and CHPs'!F$109</f>
        <v>0.94391560611003689</v>
      </c>
      <c r="K242" s="1">
        <f>'[1]Electricity and CHPs'!G$109</f>
        <v>0.84663185607684543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0.25758909300160726</v>
      </c>
      <c r="G244" s="1">
        <f>'[1]Electricity and CHPs'!C$112</f>
        <v>4.7963982021404186E-2</v>
      </c>
      <c r="H244" s="1">
        <f>'[1]Electricity and CHPs'!D$112</f>
        <v>0.89556663244951329</v>
      </c>
      <c r="I244" s="1">
        <f>'[1]Electricity and CHPs'!E$112</f>
        <v>0.88391249352036039</v>
      </c>
      <c r="J244" s="1">
        <f>'[1]Electricity and CHPs'!F$112</f>
        <v>1.8966598198662443</v>
      </c>
      <c r="K244" s="1">
        <f>'[1]Electricity and CHPs'!G$112</f>
        <v>1.8163769848891365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1.4244393257320505</v>
      </c>
      <c r="G246" s="1">
        <f>'[1]Electricity and CHPs'!C$115</f>
        <v>1.5797676178546245</v>
      </c>
      <c r="H246" s="1">
        <f>'[1]Electricity and CHPs'!D$115</f>
        <v>2.0620165479586277</v>
      </c>
      <c r="I246" s="1">
        <f>'[1]Electricity and CHPs'!E$115</f>
        <v>1.8735307157881371</v>
      </c>
      <c r="J246" s="1">
        <f>'[1]Electricity and CHPs'!F$115</f>
        <v>1.4407204738994566</v>
      </c>
      <c r="K246" s="1">
        <f>'[1]Electricity and CHPs'!G$115</f>
        <v>2.2651891842577867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0.69267741378492254</v>
      </c>
      <c r="G247" s="1">
        <f>'[1]Electricity and CHPs'!C$116</f>
        <v>0.75076263930829179</v>
      </c>
      <c r="H247" s="1">
        <f>'[1]Electricity and CHPs'!D$116</f>
        <v>0.8626598950014831</v>
      </c>
      <c r="I247" s="1">
        <f>'[1]Electricity and CHPs'!E$116</f>
        <v>2.3901191500963042</v>
      </c>
      <c r="J247" s="1">
        <f>'[1]Electricity and CHPs'!F$116</f>
        <v>2.541978153559008</v>
      </c>
      <c r="K247" s="1">
        <f>'[1]Electricity and CHPs'!G$116</f>
        <v>0.65765566819347587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5.6759915415284237E-3</v>
      </c>
      <c r="J248" s="1">
        <f>'[1]Electricity and CHPs'!F$118</f>
        <v>1.8312484615338482E-2</v>
      </c>
      <c r="K248" s="1">
        <f>'[1]Electricity and CHPs'!G$118</f>
        <v>6.6932332127389877E-3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2.1350856417337818</v>
      </c>
      <c r="G249" s="1">
        <f t="shared" ref="G249:K249" si="148">SUM(G250:G259)</f>
        <v>0.9060265136567226</v>
      </c>
      <c r="H249" s="1">
        <f t="shared" si="148"/>
        <v>2.0697370626784743</v>
      </c>
      <c r="I249" s="1">
        <f t="shared" si="148"/>
        <v>3.6848534237721213</v>
      </c>
      <c r="J249" s="1">
        <f t="shared" si="148"/>
        <v>5.5609516102661605</v>
      </c>
      <c r="K249" s="1">
        <f t="shared" si="148"/>
        <v>1.9287057410990158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0.98911264902620788</v>
      </c>
      <c r="G250" s="1">
        <f t="shared" si="149"/>
        <v>0.1400766923827709</v>
      </c>
      <c r="H250" s="1">
        <f t="shared" si="149"/>
        <v>0.13207423466345006</v>
      </c>
      <c r="I250" s="1">
        <f t="shared" si="149"/>
        <v>0.15198076120317155</v>
      </c>
      <c r="J250" s="1">
        <f t="shared" si="149"/>
        <v>0.24707499897657945</v>
      </c>
      <c r="K250" s="1">
        <f t="shared" si="149"/>
        <v>8.0158257581393638E-2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9.2994019861175892E-2</v>
      </c>
      <c r="K251" s="1">
        <f t="shared" si="149"/>
        <v>4.6470293599075105E-2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7.8158361914265825E-3</v>
      </c>
      <c r="J252" s="1">
        <f t="shared" si="149"/>
        <v>3.9476707214023812E-2</v>
      </c>
      <c r="K252" s="1">
        <f t="shared" si="149"/>
        <v>4.055608113217259E-3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0.21791225770352438</v>
      </c>
      <c r="G253" s="1">
        <f t="shared" ref="G253:K253" si="150">G242-G264</f>
        <v>2.5023260619238312E-2</v>
      </c>
      <c r="H253" s="1">
        <f t="shared" si="150"/>
        <v>0.27676584336865556</v>
      </c>
      <c r="I253" s="1">
        <f t="shared" si="150"/>
        <v>0.2716287323944675</v>
      </c>
      <c r="J253" s="1">
        <f t="shared" si="150"/>
        <v>0.905560296739091</v>
      </c>
      <c r="K253" s="1">
        <f t="shared" si="150"/>
        <v>0.4574988525233824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0.25156976624221994</v>
      </c>
      <c r="G255" s="1">
        <f t="shared" si="152"/>
        <v>4.4493055928524421E-2</v>
      </c>
      <c r="H255" s="1">
        <f t="shared" si="152"/>
        <v>0.84599105755828496</v>
      </c>
      <c r="I255" s="1">
        <f t="shared" si="152"/>
        <v>0.87682990648739578</v>
      </c>
      <c r="J255" s="1">
        <f t="shared" si="152"/>
        <v>1.819590457211876</v>
      </c>
      <c r="K255" s="1">
        <f t="shared" si="152"/>
        <v>0.98152506354690627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0.6764909687618299</v>
      </c>
      <c r="G258" s="1">
        <f t="shared" si="155"/>
        <v>0.69643350472618892</v>
      </c>
      <c r="H258" s="1">
        <f t="shared" si="155"/>
        <v>0.81490592708808374</v>
      </c>
      <c r="I258" s="1">
        <f t="shared" si="155"/>
        <v>2.3709676763658081</v>
      </c>
      <c r="J258" s="1">
        <f t="shared" si="155"/>
        <v>2.4386867598551349</v>
      </c>
      <c r="K258" s="1">
        <f t="shared" si="155"/>
        <v>0.35538080854673643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5.6305111298519932E-3</v>
      </c>
      <c r="J259" s="1">
        <f t="shared" si="156"/>
        <v>1.7568370408278626E-2</v>
      </c>
      <c r="K259" s="1">
        <f t="shared" si="156"/>
        <v>3.6168571883049253E-3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1.4755256638435139</v>
      </c>
      <c r="G260" s="1">
        <f t="shared" ref="G260:K260" si="157">SUM(G261:G270)</f>
        <v>1.6504472104666463</v>
      </c>
      <c r="H260" s="1">
        <f t="shared" si="157"/>
        <v>2.1833043604469982</v>
      </c>
      <c r="I260" s="1">
        <f t="shared" si="157"/>
        <v>1.9032950918484091</v>
      </c>
      <c r="J260" s="1">
        <f t="shared" si="157"/>
        <v>1.676256440059501</v>
      </c>
      <c r="K260" s="1">
        <f t="shared" si="157"/>
        <v>3.9056808573299269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2.3666565045814943E-2</v>
      </c>
      <c r="G261" s="1">
        <f t="shared" si="158"/>
        <v>1.0927454553283507E-2</v>
      </c>
      <c r="H261" s="1">
        <f t="shared" si="158"/>
        <v>7.7396280412910072E-3</v>
      </c>
      <c r="I261" s="1">
        <f t="shared" si="158"/>
        <v>1.227623465615852E-3</v>
      </c>
      <c r="J261" s="1">
        <f t="shared" si="158"/>
        <v>1.0464944253516944E-2</v>
      </c>
      <c r="K261" s="1">
        <f t="shared" si="158"/>
        <v>6.8179894572884536E-2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3.9387928272334102E-3</v>
      </c>
      <c r="K262" s="1">
        <f t="shared" si="158"/>
        <v>3.9526055255614326E-2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6.3132358569899539E-5</v>
      </c>
      <c r="J263" s="1">
        <f t="shared" si="158"/>
        <v>1.6720491430471673E-3</v>
      </c>
      <c r="K263" s="1">
        <f t="shared" si="158"/>
        <v>3.4495626767749462E-3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5.2140012831685062E-3</v>
      </c>
      <c r="G264" s="1">
        <f t="shared" si="158"/>
        <v>1.952077383755587E-3</v>
      </c>
      <c r="H264" s="1">
        <f t="shared" si="158"/>
        <v>1.6218641642451948E-2</v>
      </c>
      <c r="I264" s="1">
        <f t="shared" si="158"/>
        <v>2.194079060948791E-3</v>
      </c>
      <c r="J264" s="1">
        <f t="shared" si="158"/>
        <v>3.835530937094591E-2</v>
      </c>
      <c r="K264" s="1">
        <f t="shared" si="158"/>
        <v>0.38913300355346303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6.0193267593873466E-3</v>
      </c>
      <c r="G266" s="1">
        <f t="shared" si="158"/>
        <v>3.4709260928797664E-3</v>
      </c>
      <c r="H266" s="1">
        <f t="shared" si="158"/>
        <v>4.9575574891228352E-2</v>
      </c>
      <c r="I266" s="1">
        <f t="shared" si="158"/>
        <v>7.0825870329646523E-3</v>
      </c>
      <c r="J266" s="1">
        <f t="shared" si="158"/>
        <v>7.7069362654368354E-2</v>
      </c>
      <c r="K266" s="1">
        <f t="shared" si="158"/>
        <v>0.83485192134223019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1.4244393257320505</v>
      </c>
      <c r="G268" s="1">
        <f t="shared" si="158"/>
        <v>1.5797676178546245</v>
      </c>
      <c r="H268" s="1">
        <f t="shared" si="158"/>
        <v>2.0620165479586277</v>
      </c>
      <c r="I268" s="1">
        <f t="shared" si="158"/>
        <v>1.8735307157881371</v>
      </c>
      <c r="J268" s="1">
        <f t="shared" si="158"/>
        <v>1.4407204738994566</v>
      </c>
      <c r="K268" s="1">
        <f t="shared" si="158"/>
        <v>2.2651891842577867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1.6186445023092612E-2</v>
      </c>
      <c r="G269" s="1">
        <f t="shared" si="158"/>
        <v>5.4329134582102874E-2</v>
      </c>
      <c r="H269" s="1">
        <f t="shared" si="158"/>
        <v>4.7753967913399399E-2</v>
      </c>
      <c r="I269" s="1">
        <f t="shared" si="158"/>
        <v>1.9151473730496207E-2</v>
      </c>
      <c r="J269" s="1">
        <f t="shared" si="158"/>
        <v>0.10329139370387287</v>
      </c>
      <c r="K269" s="1">
        <f t="shared" si="158"/>
        <v>0.30227485964673945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4.5480411676430573E-5</v>
      </c>
      <c r="J270" s="1">
        <f t="shared" si="158"/>
        <v>7.4411420705985758E-4</v>
      </c>
      <c r="K270" s="1">
        <f t="shared" si="158"/>
        <v>3.0763760244340624E-3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1.9355254871746093</v>
      </c>
      <c r="G271" s="1">
        <f t="shared" ref="G271:K271" si="159">SUM(G272:G273)</f>
        <v>1.8594751613318841</v>
      </c>
      <c r="H271" s="1">
        <f t="shared" si="159"/>
        <v>2.5509980173951634</v>
      </c>
      <c r="I271" s="1">
        <f t="shared" si="159"/>
        <v>2.2440382839215669</v>
      </c>
      <c r="J271" s="1">
        <f t="shared" si="159"/>
        <v>1.525985070476217</v>
      </c>
      <c r="K271" s="1">
        <f t="shared" si="159"/>
        <v>2.0100989410344576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1.9355254871746093</v>
      </c>
      <c r="G272" s="1">
        <f>'[1]Electricity and CHPs'!C$106-G273</f>
        <v>1.8594751613318841</v>
      </c>
      <c r="H272" s="1">
        <f>'[1]Electricity and CHPs'!D$106-H273</f>
        <v>2.5509980173951634</v>
      </c>
      <c r="I272" s="1">
        <f>'[1]Electricity and CHPs'!E$106-I273</f>
        <v>2.2440382839215669</v>
      </c>
      <c r="J272" s="1">
        <f>'[1]Electricity and CHPs'!F$106-J273</f>
        <v>0.31550742840344448</v>
      </c>
      <c r="K272" s="1">
        <f>'[1]Electricity and CHPs'!G$106-K273</f>
        <v>5.7287089907429589E-3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1.2104776420727725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2.0043702320437147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1.9355254871746093</v>
      </c>
      <c r="G277" s="1">
        <f t="shared" ref="G277:K277" si="161">SUM(G278:G279)</f>
        <v>1.8594751613318841</v>
      </c>
      <c r="H277" s="1">
        <f t="shared" si="161"/>
        <v>2.5509980173951634</v>
      </c>
      <c r="I277" s="1">
        <f t="shared" si="161"/>
        <v>2.2440382839215669</v>
      </c>
      <c r="J277" s="1">
        <f t="shared" si="161"/>
        <v>1.525985070476217</v>
      </c>
      <c r="K277" s="1">
        <f t="shared" si="161"/>
        <v>2.0100989410344576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1.9355254871746093</v>
      </c>
      <c r="G278" s="1">
        <f t="shared" ref="G278:K278" si="162">G272</f>
        <v>1.8594751613318841</v>
      </c>
      <c r="H278" s="1">
        <f t="shared" si="162"/>
        <v>2.5509980173951634</v>
      </c>
      <c r="I278" s="1">
        <f t="shared" si="162"/>
        <v>2.2440382839215669</v>
      </c>
      <c r="J278" s="1">
        <f t="shared" si="162"/>
        <v>0.31550742840344448</v>
      </c>
      <c r="K278" s="1">
        <f t="shared" si="162"/>
        <v>5.7287089907429589E-3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1.2104776420727725</v>
      </c>
      <c r="K279" s="1">
        <f t="shared" si="163"/>
        <v>2.0043702320437147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0.66689698643065187</v>
      </c>
      <c r="G280" s="1">
        <f t="shared" ref="G280:K280" si="164">SUM(G281:G285)</f>
        <v>1.8145147212725952</v>
      </c>
      <c r="H280" s="1">
        <f t="shared" si="164"/>
        <v>3.2275691487896596</v>
      </c>
      <c r="I280" s="1">
        <f t="shared" si="164"/>
        <v>5.7948193914739647</v>
      </c>
      <c r="J280" s="1">
        <f t="shared" si="164"/>
        <v>8.9126703280823971</v>
      </c>
      <c r="K280" s="1">
        <f t="shared" si="164"/>
        <v>12.536402063121006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0.66625295967379661</v>
      </c>
      <c r="G281" s="1">
        <f>'[1]Electricity and CHPs'!C$105-G282</f>
        <v>1.8136467223465693</v>
      </c>
      <c r="H281" s="1">
        <f>'[1]Electricity and CHPs'!D$105-H282</f>
        <v>3.2266730905630303</v>
      </c>
      <c r="I281" s="1">
        <f>'[1]Electricity and CHPs'!E$105-I282</f>
        <v>5.4514070184844101</v>
      </c>
      <c r="J281" s="1">
        <f>'[1]Electricity and CHPs'!F$105-J282</f>
        <v>7.7357674372838927</v>
      </c>
      <c r="K281" s="1">
        <f>'[1]Electricity and CHPs'!G$105-K282</f>
        <v>2.3872543830702142E-2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0.55040458808639336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12.313037392560634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3.2201337518909313E-4</v>
      </c>
      <c r="G283" s="1">
        <f>'[1]Electricity and CHPs'!C$110</f>
        <v>4.3399953093435883E-4</v>
      </c>
      <c r="H283" s="1">
        <f>'[1]Electricity and CHPs'!D$110</f>
        <v>4.4802909770228904E-4</v>
      </c>
      <c r="I283" s="1">
        <f>'[1]Electricity and CHPs'!E$110</f>
        <v>0.10813301833033431</v>
      </c>
      <c r="J283" s="1">
        <f>'[1]Electricity and CHPs'!F$110</f>
        <v>0.20215296906578578</v>
      </c>
      <c r="K283" s="1">
        <f>'[1]Electricity and CHPs'!G$110</f>
        <v>7.7157273086808212E-2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3.2201338166618689E-4</v>
      </c>
      <c r="G284" s="1">
        <f>'[1]Electricity and CHPs'!C$113</f>
        <v>4.3399939509155877E-4</v>
      </c>
      <c r="H284" s="1">
        <f>'[1]Electricity and CHPs'!D$113</f>
        <v>4.4802912892681374E-4</v>
      </c>
      <c r="I284" s="1">
        <f>'[1]Electricity and CHPs'!E$113</f>
        <v>0.17864322634015267</v>
      </c>
      <c r="J284" s="1">
        <f>'[1]Electricity and CHPs'!F$113</f>
        <v>0.3411881736355637</v>
      </c>
      <c r="K284" s="1">
        <f>'[1]Electricity and CHPs'!G$113</f>
        <v>0.10567993498885767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5.6636128319067579E-2</v>
      </c>
      <c r="J285" s="1">
        <f>'[1]Electricity and CHPs'!F$117</f>
        <v>8.3157160010762149E-2</v>
      </c>
      <c r="K285" s="1">
        <f>'[1]Electricity and CHPs'!G$117</f>
        <v>1.6654918654003932E-2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3.2983470032195691E-2</v>
      </c>
      <c r="J286" s="1">
        <f t="shared" si="165"/>
        <v>0.2725682108063478</v>
      </c>
      <c r="K286" s="1">
        <f t="shared" si="165"/>
        <v>0.21065224186497489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1.9200125496705578E-2</v>
      </c>
      <c r="J287" s="1">
        <f>'[1]Electricity and CHPs'!F$108</f>
        <v>0.24454136938018389</v>
      </c>
      <c r="K287" s="1">
        <f>'[1]Electricity and CHPs'!G$108</f>
        <v>0.18286565015743583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1.3783344535490115E-2</v>
      </c>
      <c r="J288" s="1">
        <f>'[1]Electricity and CHPs'!F$119</f>
        <v>2.8026841426163882E-2</v>
      </c>
      <c r="K288" s="1">
        <f>'[1]Electricity and CHPs'!G$119</f>
        <v>2.7786591707539041E-2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439.0585687330364</v>
      </c>
      <c r="G289" s="3">
        <f t="shared" ref="G289" si="166">SUM(G290,G292,G300,G308,G356,G377,G385,G387,G395,G399,G393)</f>
        <v>420.40105846057924</v>
      </c>
      <c r="H289" s="3">
        <f t="shared" ref="H289" si="167">SUM(H290,H292,H300,H308,H356,H377,H385,H387,H395,H399,H393)</f>
        <v>402.18876118718634</v>
      </c>
      <c r="I289" s="3">
        <f t="shared" ref="I289" si="168">SUM(I290,I292,I300,I308,I356,I377,I385,I387,I395,I399,I393)</f>
        <v>431.92661478459945</v>
      </c>
      <c r="J289" s="3">
        <f t="shared" ref="J289" si="169">SUM(J290,J292,J300,J308,J356,J377,J385,J387,J395,J399,J393)</f>
        <v>379.6099851814414</v>
      </c>
      <c r="K289" s="3">
        <f t="shared" ref="K289" si="170">SUM(K290,K292,K300,K308,K356,K377,K385,K387,K395,K399,K393)</f>
        <v>385.99051575524032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250.94861398311599</v>
      </c>
      <c r="G290" s="1">
        <f t="shared" ref="G290:K290" si="171">G291</f>
        <v>253.26264238760851</v>
      </c>
      <c r="H290" s="1">
        <f t="shared" si="171"/>
        <v>197.9502247388767</v>
      </c>
      <c r="I290" s="1">
        <f t="shared" si="171"/>
        <v>205.39391083499842</v>
      </c>
      <c r="J290" s="1">
        <f t="shared" si="171"/>
        <v>98.945013800940245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250.94861398311599</v>
      </c>
      <c r="G291" s="1">
        <f>'[1]Electricity and CHPs_IN'!C$14</f>
        <v>253.26264238760851</v>
      </c>
      <c r="H291" s="1">
        <f>'[1]Electricity and CHPs_IN'!D$14</f>
        <v>197.9502247388767</v>
      </c>
      <c r="I291" s="1">
        <f>'[1]Electricity and CHPs_IN'!E$14</f>
        <v>205.39391083499842</v>
      </c>
      <c r="J291" s="1">
        <f>'[1]Electricity and CHPs_IN'!F$14</f>
        <v>98.945013800940245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149.43065665615273</v>
      </c>
      <c r="G292" s="1">
        <f t="shared" ref="G292:K292" si="173">SUM(G293:G295)</f>
        <v>125.70776794112204</v>
      </c>
      <c r="H292" s="1">
        <f t="shared" si="173"/>
        <v>142.25622568219219</v>
      </c>
      <c r="I292" s="1">
        <f t="shared" si="173"/>
        <v>150.49528889928339</v>
      </c>
      <c r="J292" s="1">
        <f t="shared" si="173"/>
        <v>151.75674062190808</v>
      </c>
      <c r="K292" s="1">
        <f t="shared" si="173"/>
        <v>152.63503889939275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66.745724020500248</v>
      </c>
      <c r="G293" s="1">
        <f>'[1]Electricity and CHPs_IN'!C$15</f>
        <v>49.798886205766628</v>
      </c>
      <c r="H293" s="1">
        <f>'[1]Electricity and CHPs_IN'!D$15</f>
        <v>68.469054207510894</v>
      </c>
      <c r="I293" s="1">
        <f>'[1]Electricity and CHPs_IN'!E$15</f>
        <v>70.161685592355568</v>
      </c>
      <c r="J293" s="1">
        <f>'[1]Electricity and CHPs_IN'!F$15</f>
        <v>71.877081924458381</v>
      </c>
      <c r="K293" s="1">
        <f>'[1]Electricity and CHPs_IN'!G$15</f>
        <v>69.179291463706392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66.632488367549627</v>
      </c>
      <c r="G294" s="1">
        <f>'[1]Electricity and CHPs_IN'!C$16</f>
        <v>55.764224551618753</v>
      </c>
      <c r="H294" s="1">
        <f>'[1]Electricity and CHPs_IN'!D$16</f>
        <v>65.616682115620847</v>
      </c>
      <c r="I294" s="1">
        <f>'[1]Electricity and CHPs_IN'!E$16</f>
        <v>64.537886050783527</v>
      </c>
      <c r="J294" s="1">
        <f>'[1]Electricity and CHPs_IN'!F$16</f>
        <v>63.436184866554512</v>
      </c>
      <c r="K294" s="1">
        <f>'[1]Electricity and CHPs_IN'!G$16</f>
        <v>66.134077450186552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16.052444268102889</v>
      </c>
      <c r="G295" s="1">
        <f>'[1]Electricity and CHPs_IN'!C$13</f>
        <v>20.144657183736673</v>
      </c>
      <c r="H295" s="1">
        <f>'[1]Electricity and CHPs_IN'!D$13</f>
        <v>8.1704893590604506</v>
      </c>
      <c r="I295" s="1">
        <f>'[1]Electricity and CHPs_IN'!E$13</f>
        <v>15.795717256144298</v>
      </c>
      <c r="J295" s="1">
        <f>'[1]Electricity and CHPs_IN'!F$13</f>
        <v>16.44347383089519</v>
      </c>
      <c r="K295" s="1">
        <f>'[1]Electricity and CHPs_IN'!G$13</f>
        <v>17.321669985499817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0.42843122007592438</v>
      </c>
      <c r="G296" s="1">
        <f t="shared" ref="G296:K296" si="174">SUM(G297:G299)</f>
        <v>9.981292572484543E-2</v>
      </c>
      <c r="H296" s="1">
        <f t="shared" si="174"/>
        <v>0.23589873407895079</v>
      </c>
      <c r="I296" s="1">
        <f t="shared" si="174"/>
        <v>0.11430483070063507</v>
      </c>
      <c r="J296" s="1">
        <f t="shared" si="174"/>
        <v>0.13678583224509089</v>
      </c>
      <c r="K296" s="1">
        <f t="shared" si="174"/>
        <v>3.2139572443062182E-2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0.35168313806632368</v>
      </c>
      <c r="G297" s="1">
        <f>'[1]Electricity and CHPs_IN'!C$18</f>
        <v>3.8492487005400366E-2</v>
      </c>
      <c r="H297" s="1">
        <f>'[1]Electricity and CHPs_IN'!D$18</f>
        <v>0.19906495216950626</v>
      </c>
      <c r="I297" s="1">
        <f>'[1]Electricity and CHPs_IN'!E$18</f>
        <v>3.6946336295568025E-2</v>
      </c>
      <c r="J297" s="1">
        <f>'[1]Electricity and CHPs_IN'!F$18</f>
        <v>5.4681478714511109E-2</v>
      </c>
      <c r="K297" s="1">
        <f>'[1]Electricity and CHPs_IN'!G$18</f>
        <v>5.1652763828703447E-4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4.2013997274945765E-2</v>
      </c>
      <c r="G298" s="1">
        <f>IFERROR(G70/SUM(G70,G183),0)*'[1]Electricity and CHPs_IN'!C$28</f>
        <v>7.0848723585912677E-3</v>
      </c>
      <c r="H298" s="1">
        <f>IFERROR(H70/SUM(H70,H183),0)*'[1]Electricity and CHPs_IN'!D$28</f>
        <v>2.8128536791123558E-2</v>
      </c>
      <c r="I298" s="1">
        <f>IFERROR(I70/SUM(I70,I183),0)*'[1]Electricity and CHPs_IN'!E$28</f>
        <v>7.5721141805716648E-3</v>
      </c>
      <c r="J298" s="1">
        <f>IFERROR(J70/SUM(J70,J183),0)*'[1]Electricity and CHPs_IN'!F$28</f>
        <v>5.8856679986463026E-3</v>
      </c>
      <c r="K298" s="1">
        <f>IFERROR(K70/SUM(K70,K183),0)*'[1]Electricity and CHPs_IN'!G$28</f>
        <v>1.0167585515940273E-4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3.473408473465496E-2</v>
      </c>
      <c r="G299" s="1">
        <f>IFERROR(G71/SUM(G71,G233),0)*'[1]Electricity and CHPs_IN'!C$41</f>
        <v>5.4235566360853804E-2</v>
      </c>
      <c r="H299" s="1">
        <f>IFERROR(H71/SUM(H71,H233),0)*'[1]Electricity and CHPs_IN'!D$41</f>
        <v>8.7052451183209732E-3</v>
      </c>
      <c r="I299" s="1">
        <f>IFERROR(I71/SUM(I71,I233),0)*'[1]Electricity and CHPs_IN'!E$41</f>
        <v>6.978638022449539E-2</v>
      </c>
      <c r="J299" s="1">
        <f>IFERROR(J71/SUM(J71,J233),0)*'[1]Electricity and CHPs_IN'!F$41</f>
        <v>7.6218685531933478E-2</v>
      </c>
      <c r="K299" s="1">
        <f>IFERROR(K71/SUM(K71,K233),0)*'[1]Electricity and CHPs_IN'!G$41</f>
        <v>3.1521368949615748E-2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0.42843122007592438</v>
      </c>
      <c r="G300" s="1">
        <f t="shared" ref="G300:K300" si="175">G296</f>
        <v>9.981292572484543E-2</v>
      </c>
      <c r="H300" s="1">
        <f t="shared" si="175"/>
        <v>0.23589873407895079</v>
      </c>
      <c r="I300" s="1">
        <f t="shared" si="175"/>
        <v>0.11430483070063507</v>
      </c>
      <c r="J300" s="1">
        <f t="shared" si="175"/>
        <v>0.13678583224509089</v>
      </c>
      <c r="K300" s="1">
        <f t="shared" si="175"/>
        <v>3.2139572443062182E-2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0.35168313806632368</v>
      </c>
      <c r="G301" s="1">
        <f t="shared" si="176"/>
        <v>3.8492487005400366E-2</v>
      </c>
      <c r="H301" s="1">
        <f t="shared" si="176"/>
        <v>0.19906495216950626</v>
      </c>
      <c r="I301" s="1">
        <f t="shared" si="176"/>
        <v>3.6946336295568025E-2</v>
      </c>
      <c r="J301" s="1">
        <f t="shared" si="176"/>
        <v>5.4681478714511109E-2</v>
      </c>
      <c r="K301" s="1">
        <f t="shared" si="176"/>
        <v>5.1652763828703447E-4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4.2013997274945765E-2</v>
      </c>
      <c r="G302" s="1">
        <f t="shared" si="177"/>
        <v>7.0848723585912677E-3</v>
      </c>
      <c r="H302" s="1">
        <f t="shared" si="177"/>
        <v>2.8128536791123558E-2</v>
      </c>
      <c r="I302" s="1">
        <f t="shared" si="177"/>
        <v>7.5721141805716648E-3</v>
      </c>
      <c r="J302" s="1">
        <f t="shared" si="177"/>
        <v>5.8856679986463026E-3</v>
      </c>
      <c r="K302" s="1">
        <f t="shared" si="177"/>
        <v>1.0167585515940273E-4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3.473408473465496E-2</v>
      </c>
      <c r="G303" s="1">
        <f t="shared" si="178"/>
        <v>5.4235566360853804E-2</v>
      </c>
      <c r="H303" s="1">
        <f t="shared" si="178"/>
        <v>8.7052451183209732E-3</v>
      </c>
      <c r="I303" s="1">
        <f t="shared" si="178"/>
        <v>6.978638022449539E-2</v>
      </c>
      <c r="J303" s="1">
        <f t="shared" si="178"/>
        <v>7.6218685531933478E-2</v>
      </c>
      <c r="K303" s="1">
        <f t="shared" si="178"/>
        <v>3.1521368949615748E-2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4.5924642669066351</v>
      </c>
      <c r="G308" s="1">
        <f t="shared" ref="G308:K308" si="179">SUM(G309:G323)</f>
        <v>2.2764778693458441</v>
      </c>
      <c r="H308" s="1">
        <f t="shared" si="179"/>
        <v>3.7794905128139642</v>
      </c>
      <c r="I308" s="1">
        <f t="shared" si="179"/>
        <v>5.096456711213567</v>
      </c>
      <c r="J308" s="1">
        <f t="shared" si="179"/>
        <v>6.4966672204833982</v>
      </c>
      <c r="K308" s="1">
        <f t="shared" si="179"/>
        <v>9.8795892740414946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0.13126121810649558</v>
      </c>
      <c r="K309" s="1">
        <f>'[1]Electricity and CHPs_IN'!G$21</f>
        <v>7.0982128563885652E-2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4.0182691078797426E-2</v>
      </c>
      <c r="H310" s="1">
        <f>'[1]Electricity and CHPs_IN'!D$22</f>
        <v>0.34617793773757843</v>
      </c>
      <c r="I310" s="1">
        <f>'[1]Electricity and CHPs_IN'!E$22</f>
        <v>0.14664246565541222</v>
      </c>
      <c r="J310" s="1">
        <f>'[1]Electricity and CHPs_IN'!F$22</f>
        <v>0.13879072990021701</v>
      </c>
      <c r="K310" s="1">
        <f>'[1]Electricity and CHPs_IN'!G$22</f>
        <v>7.8358291806357241E-2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0.10370931737004639</v>
      </c>
      <c r="K311" s="1">
        <f>'[1]Electricity and CHPs_IN'!G$23</f>
        <v>4.0457700563128087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1.4805094476225684</v>
      </c>
      <c r="G312" s="1">
        <f>IFERROR(G84/SUM(G84+G187),0)*'[1]Electricity and CHPs_IN'!C$24</f>
        <v>1.6525895647915456E-2</v>
      </c>
      <c r="H312" s="1">
        <f>IFERROR(H84/SUM(H84+H187),0)*'[1]Electricity and CHPs_IN'!D$24</f>
        <v>9.8575677916878324E-2</v>
      </c>
      <c r="I312" s="1">
        <f>IFERROR(I84/SUM(I84+I187),0)*'[1]Electricity and CHPs_IN'!E$24</f>
        <v>0.10280855531694284</v>
      </c>
      <c r="J312" s="1">
        <f>IFERROR(J84/SUM(J84+J187),0)*'[1]Electricity and CHPs_IN'!F$24</f>
        <v>2.9194013116661883E-2</v>
      </c>
      <c r="K312" s="1">
        <f>IFERROR(K84/SUM(K84+K187),0)*'[1]Electricity and CHPs_IN'!G$24</f>
        <v>1.3050345469194948E-2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1.7639652672472202E-2</v>
      </c>
      <c r="K313" s="1">
        <f>IFERROR(K85/SUM(K85+K188),0)*'[1]Electricity and CHPs_IN'!G$29</f>
        <v>2.6775684492798952E-2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0.8933982529825909</v>
      </c>
      <c r="G314" s="1">
        <f>G86/SUM(G86,G239)*'[1]Electricity and CHPs_IN'!C$39</f>
        <v>0.13755585589514982</v>
      </c>
      <c r="H314" s="1">
        <f>H86/SUM(H86,H239)*'[1]Electricity and CHPs_IN'!D$39</f>
        <v>0.13846389128855907</v>
      </c>
      <c r="I314" s="1">
        <f>I86/SUM(I86,I239)*'[1]Electricity and CHPs_IN'!E$39</f>
        <v>0.18018164172046769</v>
      </c>
      <c r="J314" s="1">
        <f>J86/SUM(J86,J239)*'[1]Electricity and CHPs_IN'!F$39</f>
        <v>0.43597165978399288</v>
      </c>
      <c r="K314" s="1">
        <f>K86/SUM(K86,K239)*'[1]Electricity and CHPs_IN'!G$39</f>
        <v>0.29875676259562467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0.13109937974772853</v>
      </c>
      <c r="K315" s="1">
        <f>IFERROR(K87/SUM(K87,K240),0)*'[1]Electricity and CHPs_IN'!G$40</f>
        <v>0.11730604599547174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8.6714219687864094E-2</v>
      </c>
      <c r="G317" s="1">
        <f>G89/SUM(G89,G242)*'[1]Electricity and CHPs_IN'!C$48</f>
        <v>8.6739133586525938E-3</v>
      </c>
      <c r="H317" s="1">
        <f>H89/SUM(H89,H242)*'[1]Electricity and CHPs_IN'!D$48</f>
        <v>0.11076652124628923</v>
      </c>
      <c r="I317" s="1">
        <f>I89/SUM(I89,I242)*'[1]Electricity and CHPs_IN'!E$48</f>
        <v>8.3193242964069519E-2</v>
      </c>
      <c r="J317" s="1">
        <f>J89/SUM(J89,J242)*'[1]Electricity and CHPs_IN'!F$48</f>
        <v>0.31748442533377352</v>
      </c>
      <c r="K317" s="1">
        <f>K89/SUM(K89,K242)*'[1]Electricity and CHPs_IN'!G$48</f>
        <v>0.32627320143228666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2.0407790496944495E-2</v>
      </c>
      <c r="J318" s="1">
        <f>IFERROR(J90/SUM(J90,J243),0)*'[1]Electricity and CHPs_IN'!F$49</f>
        <v>5.5989337085959587E-2</v>
      </c>
      <c r="K318" s="1">
        <f>IFERROR(K90/SUM(K90,K243),0)*'[1]Electricity and CHPs_IN'!G$49</f>
        <v>4.1189639404084703E-2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9.3685348637926547E-2</v>
      </c>
      <c r="G319" s="1">
        <f>IFERROR(G91/SUM(G91,G244),0)*'[1]Electricity and CHPs_IN'!C$51</f>
        <v>1.9724313106172304E-2</v>
      </c>
      <c r="H319" s="1">
        <f>IFERROR(H91/SUM(H91,H244),0)*'[1]Electricity and CHPs_IN'!D$51</f>
        <v>0.36696876759756619</v>
      </c>
      <c r="I319" s="1">
        <f>IFERROR(I91/SUM(I91,I244),0)*'[1]Electricity and CHPs_IN'!E$51</f>
        <v>0.3631294050034623</v>
      </c>
      <c r="J319" s="1">
        <f>IFERROR(J91/SUM(J91,J244),0)*'[1]Electricity and CHPs_IN'!F$51</f>
        <v>0.71057579448336261</v>
      </c>
      <c r="K319" s="1">
        <f>IFERROR(K91/SUM(K91,K244),0)*'[1]Electricity and CHPs_IN'!G$51</f>
        <v>0.78439840103556013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7.543006882385235E-2</v>
      </c>
      <c r="J320" s="1">
        <f>IFERROR(J92/SUM(J92,J245),0)*'[1]Electricity and CHPs_IN'!F$52</f>
        <v>0.23108012140639378</v>
      </c>
      <c r="K320" s="1">
        <f>IFERROR(K92/SUM(K92,K245),0)*'[1]Electricity and CHPs_IN'!G$52</f>
        <v>0.16469633564284847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1.0647576372692593</v>
      </c>
      <c r="G321" s="1">
        <f>IFERROR(G93/SUM(G93,G246),0)*'[1]Electricity and CHPs_IN'!C$54</f>
        <v>1.2608470383751786</v>
      </c>
      <c r="H321" s="1">
        <f>IFERROR(H93/SUM(H93,H246),0)*'[1]Electricity and CHPs_IN'!D$54</f>
        <v>1.8197370117305285</v>
      </c>
      <c r="I321" s="1">
        <f>IFERROR(I93/SUM(I93,I246),0)*'[1]Electricity and CHPs_IN'!E$54</f>
        <v>1.95717869943252</v>
      </c>
      <c r="J321" s="1">
        <f>IFERROR(J93/SUM(J93,J246),0)*'[1]Electricity and CHPs_IN'!F$54</f>
        <v>2.2229100694360864</v>
      </c>
      <c r="K321" s="1">
        <f>IFERROR(K93/SUM(K93,K246),0)*'[1]Electricity and CHPs_IN'!G$54</f>
        <v>3.3936161954406452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0.97339936070642574</v>
      </c>
      <c r="G322" s="1">
        <f>IFERROR(G94/SUM(G94,G247),0)*'[1]Electricity and CHPs_IN'!C$55</f>
        <v>0.79296816188397812</v>
      </c>
      <c r="H322" s="1">
        <f>IFERROR(H94/SUM(H94,H247),0)*'[1]Electricity and CHPs_IN'!D$55</f>
        <v>0.8988007052965642</v>
      </c>
      <c r="I322" s="1">
        <f>IFERROR(I94/SUM(I94,I247),0)*'[1]Electricity and CHPs_IN'!E$55</f>
        <v>2.1432284676908</v>
      </c>
      <c r="J322" s="1">
        <f>IFERROR(J94/SUM(J94,J247),0)*'[1]Electricity and CHPs_IN'!F$55</f>
        <v>1.8924058366720198</v>
      </c>
      <c r="K322" s="1">
        <f>IFERROR(K94/SUM(K94,K247),0)*'[1]Electricity and CHPs_IN'!G$55</f>
        <v>0.48959809840619056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2.4256374109095809E-2</v>
      </c>
      <c r="J323" s="1">
        <f>IFERROR(J95/SUM(J95,J248),0)*'[1]Electricity and CHPs_IN'!F$58</f>
        <v>7.8555665368188851E-2</v>
      </c>
      <c r="K323" s="1">
        <f>IFERROR(K95/SUM(K95,K248),0)*'[1]Electricity and CHPs_IN'!G$58</f>
        <v>2.8818087443737345E-2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3.4452713888140698</v>
      </c>
      <c r="G324" s="1">
        <f t="shared" ref="G324:K324" si="180">G308-G340</f>
        <v>0.94213444048381834</v>
      </c>
      <c r="H324" s="1">
        <f t="shared" si="180"/>
        <v>1.8512680987236221</v>
      </c>
      <c r="I324" s="1">
        <f t="shared" si="180"/>
        <v>3.1141237008033178</v>
      </c>
      <c r="J324" s="1">
        <f t="shared" si="180"/>
        <v>4.1000962044079756</v>
      </c>
      <c r="K324" s="1">
        <f t="shared" si="180"/>
        <v>3.5048589533443044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0.12592751602943197</v>
      </c>
      <c r="K325" s="1">
        <f t="shared" si="181"/>
        <v>3.8356981413533456E-2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3.7274860138378732E-2</v>
      </c>
      <c r="H326" s="1">
        <f t="shared" si="182"/>
        <v>0.32701468437801584</v>
      </c>
      <c r="I326" s="1">
        <f t="shared" si="182"/>
        <v>0.14546745338514042</v>
      </c>
      <c r="J326" s="1">
        <f t="shared" si="182"/>
        <v>0.13315107170547621</v>
      </c>
      <c r="K326" s="1">
        <f t="shared" si="182"/>
        <v>4.2342877048376672E-2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9.9495166309687674E-2</v>
      </c>
      <c r="K327" s="1">
        <f t="shared" si="183"/>
        <v>2.1862337745162379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1.4459129900173362</v>
      </c>
      <c r="G328" s="1">
        <f t="shared" si="184"/>
        <v>1.5329994890823173E-2</v>
      </c>
      <c r="H328" s="1">
        <f t="shared" si="184"/>
        <v>9.3118857926103041E-2</v>
      </c>
      <c r="I328" s="1">
        <f t="shared" si="184"/>
        <v>0.10198477406472228</v>
      </c>
      <c r="J328" s="1">
        <f t="shared" si="184"/>
        <v>2.8007736083396594E-2</v>
      </c>
      <c r="K328" s="1">
        <f t="shared" si="184"/>
        <v>7.0520829500283896E-3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1.692287849152934E-2</v>
      </c>
      <c r="K329" s="1">
        <f t="shared" si="185"/>
        <v>1.4468915672211339E-2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0.87252137520681317</v>
      </c>
      <c r="G330" s="1">
        <f t="shared" si="186"/>
        <v>0.12760159043733563</v>
      </c>
      <c r="H330" s="1">
        <f t="shared" si="186"/>
        <v>0.13079899315191054</v>
      </c>
      <c r="I330" s="1">
        <f t="shared" si="186"/>
        <v>0.17873788776452446</v>
      </c>
      <c r="J330" s="1">
        <f t="shared" si="186"/>
        <v>0.4182562752943858</v>
      </c>
      <c r="K330" s="1">
        <f t="shared" si="186"/>
        <v>0.16144074321093446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0.12577225385213542</v>
      </c>
      <c r="K331" s="1">
        <f t="shared" si="187"/>
        <v>6.3389277230447447E-2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8.4687886907604273E-2</v>
      </c>
      <c r="G333" s="1">
        <f t="shared" si="189"/>
        <v>8.0462233517951467E-3</v>
      </c>
      <c r="H333" s="1">
        <f t="shared" si="189"/>
        <v>0.1046348569228132</v>
      </c>
      <c r="I333" s="1">
        <f t="shared" si="189"/>
        <v>8.2526634687608916E-2</v>
      </c>
      <c r="J333" s="1">
        <f t="shared" si="189"/>
        <v>0.30458368158580512</v>
      </c>
      <c r="K333" s="1">
        <f t="shared" si="189"/>
        <v>0.17630994415458534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2.0244267576514374E-2</v>
      </c>
      <c r="J334" s="1">
        <f t="shared" si="190"/>
        <v>5.3714251970822913E-2</v>
      </c>
      <c r="K334" s="1">
        <f t="shared" si="190"/>
        <v>2.2257859337518518E-2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9.1496114926795435E-2</v>
      </c>
      <c r="G335" s="1">
        <f t="shared" si="191"/>
        <v>1.8296958033905943E-2</v>
      </c>
      <c r="H335" s="1">
        <f t="shared" si="191"/>
        <v>0.34665460340074361</v>
      </c>
      <c r="I335" s="1">
        <f t="shared" si="191"/>
        <v>0.36021973279719832</v>
      </c>
      <c r="J335" s="1">
        <f t="shared" si="191"/>
        <v>0.68170207499774804</v>
      </c>
      <c r="K335" s="1">
        <f t="shared" si="191"/>
        <v>0.42386943725204246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7.4825665072051392E-2</v>
      </c>
      <c r="J336" s="1">
        <f t="shared" si="192"/>
        <v>0.22169035235432372</v>
      </c>
      <c r="K336" s="1">
        <f t="shared" si="192"/>
        <v>8.8997814139148035E-2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0.9506530217555208</v>
      </c>
      <c r="G338" s="1">
        <f t="shared" si="194"/>
        <v>0.7355848136315799</v>
      </c>
      <c r="H338" s="1">
        <f t="shared" si="194"/>
        <v>0.8490461029440356</v>
      </c>
      <c r="I338" s="1">
        <f t="shared" si="194"/>
        <v>2.126055272080122</v>
      </c>
      <c r="J338" s="1">
        <f t="shared" si="194"/>
        <v>1.8155093314642463</v>
      </c>
      <c r="K338" s="1">
        <f t="shared" si="194"/>
        <v>0.2645666668584834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2.4062013375435849E-2</v>
      </c>
      <c r="J339" s="1">
        <f t="shared" si="195"/>
        <v>7.5363614268986939E-2</v>
      </c>
      <c r="K339" s="1">
        <f t="shared" si="195"/>
        <v>1.5572579560757336E-2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1.1471928780925653</v>
      </c>
      <c r="G340" s="1">
        <f t="shared" ref="G340:K340" si="196">SUM(G341:G355)</f>
        <v>1.3343434288620257</v>
      </c>
      <c r="H340" s="1">
        <f t="shared" si="196"/>
        <v>1.9282224140903421</v>
      </c>
      <c r="I340" s="1">
        <f t="shared" si="196"/>
        <v>1.982333010410249</v>
      </c>
      <c r="J340" s="1">
        <f t="shared" si="196"/>
        <v>2.396571016075423</v>
      </c>
      <c r="K340" s="1">
        <f t="shared" si="196"/>
        <v>6.3747303206971901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5.3337020770636012E-3</v>
      </c>
      <c r="K341" s="1">
        <f t="shared" si="197"/>
        <v>3.2625147150352196E-2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2.9078309404186944E-3</v>
      </c>
      <c r="H342" s="1">
        <f t="shared" si="198"/>
        <v>1.9163253359562593E-2</v>
      </c>
      <c r="I342" s="1">
        <f t="shared" si="198"/>
        <v>1.175012270271808E-3</v>
      </c>
      <c r="J342" s="1">
        <f t="shared" si="198"/>
        <v>5.6396581947407987E-3</v>
      </c>
      <c r="K342" s="1">
        <f t="shared" si="198"/>
        <v>3.601541475798057E-2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4.2141510603587173E-3</v>
      </c>
      <c r="K343" s="1">
        <f t="shared" si="199"/>
        <v>1.8595362817965708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3.4596457605232223E-2</v>
      </c>
      <c r="G344" s="1">
        <f t="shared" si="200"/>
        <v>1.1959007570922827E-3</v>
      </c>
      <c r="H344" s="1">
        <f t="shared" si="200"/>
        <v>5.4568199907752829E-3</v>
      </c>
      <c r="I344" s="1">
        <f t="shared" si="200"/>
        <v>8.2378125222055953E-4</v>
      </c>
      <c r="J344" s="1">
        <f t="shared" si="200"/>
        <v>1.1862770332652893E-3</v>
      </c>
      <c r="K344" s="1">
        <f t="shared" si="200"/>
        <v>5.9982625191665586E-3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7.1677418094286127E-4</v>
      </c>
      <c r="K345" s="1">
        <f t="shared" si="201"/>
        <v>1.2306768820587613E-2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2.0876877775777736E-2</v>
      </c>
      <c r="G346" s="1">
        <f t="shared" si="202"/>
        <v>9.9542654578141931E-3</v>
      </c>
      <c r="H346" s="1">
        <f t="shared" si="202"/>
        <v>7.6648981366485291E-3</v>
      </c>
      <c r="I346" s="1">
        <f t="shared" si="202"/>
        <v>1.4437539559432333E-3</v>
      </c>
      <c r="J346" s="1">
        <f t="shared" si="202"/>
        <v>1.7715384489607078E-2</v>
      </c>
      <c r="K346" s="1">
        <f t="shared" si="202"/>
        <v>0.13731601938469021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5.3271258955931156E-3</v>
      </c>
      <c r="K347" s="1">
        <f t="shared" si="203"/>
        <v>5.3916768765024298E-2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2.0263327802598208E-3</v>
      </c>
      <c r="G349" s="1">
        <f t="shared" si="205"/>
        <v>6.2769000685744709E-4</v>
      </c>
      <c r="H349" s="1">
        <f t="shared" si="205"/>
        <v>6.1316643234760326E-3</v>
      </c>
      <c r="I349" s="1">
        <f t="shared" si="205"/>
        <v>6.666082764606035E-4</v>
      </c>
      <c r="J349" s="1">
        <f t="shared" si="205"/>
        <v>1.2900743747968402E-2</v>
      </c>
      <c r="K349" s="1">
        <f t="shared" si="205"/>
        <v>0.14996325727770132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1.6352292043012029E-4</v>
      </c>
      <c r="J350" s="1">
        <f t="shared" si="206"/>
        <v>2.2750851151366741E-3</v>
      </c>
      <c r="K350" s="1">
        <f t="shared" si="206"/>
        <v>1.8931780066566185E-2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2.1892337111311111E-3</v>
      </c>
      <c r="G351" s="1">
        <f t="shared" si="207"/>
        <v>1.4273550722663612E-3</v>
      </c>
      <c r="H351" s="1">
        <f t="shared" si="207"/>
        <v>2.0314164196822582E-2</v>
      </c>
      <c r="I351" s="1">
        <f t="shared" si="207"/>
        <v>2.9096722062639802E-3</v>
      </c>
      <c r="J351" s="1">
        <f t="shared" si="207"/>
        <v>2.8873719485614568E-2</v>
      </c>
      <c r="K351" s="1">
        <f t="shared" si="207"/>
        <v>0.36052896378351768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6.0440375180095818E-4</v>
      </c>
      <c r="J352" s="1">
        <f t="shared" si="208"/>
        <v>9.3897690520700627E-3</v>
      </c>
      <c r="K352" s="1">
        <f t="shared" si="208"/>
        <v>7.5698521503700433E-2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1.0647576372692593</v>
      </c>
      <c r="G353" s="1">
        <f t="shared" si="209"/>
        <v>1.2608470383751786</v>
      </c>
      <c r="H353" s="1">
        <f t="shared" si="209"/>
        <v>1.8197370117305285</v>
      </c>
      <c r="I353" s="1">
        <f t="shared" si="209"/>
        <v>1.95717869943252</v>
      </c>
      <c r="J353" s="1">
        <f t="shared" si="209"/>
        <v>2.2229100694360864</v>
      </c>
      <c r="K353" s="1">
        <f t="shared" si="209"/>
        <v>3.3936161954406452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2.2746338950904943E-2</v>
      </c>
      <c r="G354" s="1">
        <f t="shared" si="210"/>
        <v>5.7383348252398214E-2</v>
      </c>
      <c r="H354" s="1">
        <f t="shared" si="210"/>
        <v>4.9754602352528599E-2</v>
      </c>
      <c r="I354" s="1">
        <f t="shared" si="210"/>
        <v>1.7173195610677983E-2</v>
      </c>
      <c r="J354" s="1">
        <f t="shared" si="210"/>
        <v>7.6896505207773469E-2</v>
      </c>
      <c r="K354" s="1">
        <f t="shared" si="210"/>
        <v>0.22503143154770716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1.9436073365996023E-4</v>
      </c>
      <c r="J355" s="1">
        <f t="shared" si="211"/>
        <v>3.1920510992019119E-3</v>
      </c>
      <c r="K355" s="1">
        <f t="shared" si="211"/>
        <v>1.3245507882980009E-2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22.439420164431937</v>
      </c>
      <c r="G356" s="1">
        <f t="shared" ref="G356:K356" si="213">SUM(G357:G362)</f>
        <v>24.494940178262102</v>
      </c>
      <c r="H356" s="1">
        <f t="shared" si="213"/>
        <v>25.034025691289106</v>
      </c>
      <c r="I356" s="1">
        <f t="shared" si="213"/>
        <v>25.072447761267515</v>
      </c>
      <c r="J356" s="1">
        <f t="shared" si="213"/>
        <v>26.615821620084876</v>
      </c>
      <c r="K356" s="1">
        <f t="shared" si="213"/>
        <v>32.907984536772361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18.20371445085717</v>
      </c>
      <c r="G357" s="1">
        <f>'[1]Electricity and CHPs_IN'!C$19</f>
        <v>20.429914908398668</v>
      </c>
      <c r="H357" s="1">
        <f>'[1]Electricity and CHPs_IN'!D$19</f>
        <v>20.735740283083913</v>
      </c>
      <c r="I357" s="1">
        <f>'[1]Electricity and CHPs_IN'!E$19</f>
        <v>20.697081683663665</v>
      </c>
      <c r="J357" s="1">
        <f>'[1]Electricity and CHPs_IN'!F$19</f>
        <v>12.579993775727313</v>
      </c>
      <c r="K357" s="1">
        <f>'[1]Electricity and CHPs_IN'!G$19</f>
        <v>13.018439695183366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9.3535076335819518</v>
      </c>
      <c r="K358" s="1">
        <f>'[1]Electricity and CHPs_IN'!G$20</f>
        <v>13.018927034159738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3.8411860441195569</v>
      </c>
      <c r="G359" s="1">
        <f>IFERROR(G131/SUM(G131,G196),0)*'[1]Electricity and CHPs_IN'!C$26</f>
        <v>3.6557557848910718</v>
      </c>
      <c r="H359" s="1">
        <f>IFERROR(H131/SUM(H131,H196),0)*'[1]Electricity and CHPs_IN'!D$26</f>
        <v>3.6645329831106039</v>
      </c>
      <c r="I359" s="1">
        <f>IFERROR(I131/SUM(I131,I196),0)*'[1]Electricity and CHPs_IN'!E$26</f>
        <v>3.6809287500393073</v>
      </c>
      <c r="J359" s="1">
        <f>IFERROR(J131/SUM(J131,J196),0)*'[1]Electricity and CHPs_IN'!F$26</f>
        <v>2.7645681590382969</v>
      </c>
      <c r="K359" s="1">
        <f>IFERROR(K131/SUM(K131,K196),0)*'[1]Electricity and CHPs_IN'!G$26</f>
        <v>3.1154086467541942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1.0455484552086129</v>
      </c>
      <c r="K360" s="1">
        <f>IFERROR(K132/SUM(K132,K197),0)*'[1]Electricity and CHPs_IN'!G$27</f>
        <v>1.3370951389253845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0.39451966945520955</v>
      </c>
      <c r="G361" s="1">
        <f>IFERROR(G133/SUM(G133,G272),0)*'[1]Electricity and CHPs_IN'!C$44</f>
        <v>0.40926948497236126</v>
      </c>
      <c r="H361" s="1">
        <f>IFERROR(H133/SUM(H133,H272),0)*'[1]Electricity and CHPs_IN'!D$44</f>
        <v>0.6337524250945874</v>
      </c>
      <c r="I361" s="1">
        <f>IFERROR(I133/SUM(I133,I272),0)*'[1]Electricity and CHPs_IN'!E$44</f>
        <v>0.69443732756454468</v>
      </c>
      <c r="J361" s="1">
        <f>IFERROR(J133/SUM(J133,J272),0)*'[1]Electricity and CHPs_IN'!F$44</f>
        <v>0.16572694953969958</v>
      </c>
      <c r="K361" s="1">
        <f>IFERROR(K133/SUM(K133,K272),0)*'[1]Electricity and CHPs_IN'!G$44</f>
        <v>6.2041516000314921E-3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0.70647664698900114</v>
      </c>
      <c r="K362" s="1">
        <f>IFERROR(K134/SUM(K134,K273),0)*'[1]Electricity and CHPs_IN'!G$45</f>
        <v>2.4119098701496449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11.022450247488363</v>
      </c>
      <c r="G363" s="1">
        <f t="shared" ref="G363:K363" si="214">SUM(G364:G367)</f>
        <v>12.042835346644869</v>
      </c>
      <c r="H363" s="1">
        <f t="shared" si="214"/>
        <v>12.200136633097259</v>
      </c>
      <c r="I363" s="1">
        <f t="shared" si="214"/>
        <v>12.189005216851486</v>
      </c>
      <c r="J363" s="1">
        <f t="shared" si="214"/>
        <v>12.871809011778089</v>
      </c>
      <c r="K363" s="1">
        <f t="shared" si="214"/>
        <v>15.244935257511342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9.101857225428585</v>
      </c>
      <c r="G364" s="1">
        <f t="shared" ref="G364:K364" si="215">G357*IFERROR(G136/G129,0)</f>
        <v>10.214957454199334</v>
      </c>
      <c r="H364" s="1">
        <f t="shared" si="215"/>
        <v>10.367870141541957</v>
      </c>
      <c r="I364" s="1">
        <f t="shared" si="215"/>
        <v>10.348540841831833</v>
      </c>
      <c r="J364" s="1">
        <f t="shared" si="215"/>
        <v>6.2899968878636567</v>
      </c>
      <c r="K364" s="1">
        <f t="shared" si="215"/>
        <v>6.5092198475916829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4.6767538167909759</v>
      </c>
      <c r="K365" s="1">
        <f t="shared" si="216"/>
        <v>6.5094635170798689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1.9205930220597784</v>
      </c>
      <c r="G366" s="1">
        <f t="shared" si="217"/>
        <v>1.8278778924455359</v>
      </c>
      <c r="H366" s="1">
        <f t="shared" si="217"/>
        <v>1.832266491555302</v>
      </c>
      <c r="I366" s="1">
        <f t="shared" si="217"/>
        <v>1.8404643750196537</v>
      </c>
      <c r="J366" s="1">
        <f t="shared" si="217"/>
        <v>1.3822840795191484</v>
      </c>
      <c r="K366" s="1">
        <f t="shared" si="217"/>
        <v>1.5577043233770971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0.52277422760430647</v>
      </c>
      <c r="K367" s="1">
        <f t="shared" si="218"/>
        <v>0.66854756946269223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11.416969916943573</v>
      </c>
      <c r="G370" s="1">
        <f t="shared" ref="G370:K370" si="221">SUM(G371:G376)</f>
        <v>12.45210483161723</v>
      </c>
      <c r="H370" s="1">
        <f t="shared" si="221"/>
        <v>12.833889058191847</v>
      </c>
      <c r="I370" s="1">
        <f t="shared" si="221"/>
        <v>12.883442544416031</v>
      </c>
      <c r="J370" s="1">
        <f t="shared" si="221"/>
        <v>13.74401260830679</v>
      </c>
      <c r="K370" s="1">
        <f t="shared" si="221"/>
        <v>17.663049279261017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9.101857225428585</v>
      </c>
      <c r="G371" s="1">
        <f t="shared" si="222"/>
        <v>10.214957454199334</v>
      </c>
      <c r="H371" s="1">
        <f t="shared" si="222"/>
        <v>10.367870141541957</v>
      </c>
      <c r="I371" s="1">
        <f t="shared" si="222"/>
        <v>10.348540841831833</v>
      </c>
      <c r="J371" s="1">
        <f t="shared" si="222"/>
        <v>6.2899968878636567</v>
      </c>
      <c r="K371" s="1">
        <f t="shared" si="222"/>
        <v>6.5092198475916829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4.6767538167909759</v>
      </c>
      <c r="K372" s="1">
        <f t="shared" si="223"/>
        <v>6.5094635170798689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1.9205930220597784</v>
      </c>
      <c r="G373" s="1">
        <f t="shared" si="224"/>
        <v>1.8278778924455359</v>
      </c>
      <c r="H373" s="1">
        <f t="shared" si="224"/>
        <v>1.832266491555302</v>
      </c>
      <c r="I373" s="1">
        <f t="shared" si="224"/>
        <v>1.8404643750196537</v>
      </c>
      <c r="J373" s="1">
        <f t="shared" si="224"/>
        <v>1.3822840795191484</v>
      </c>
      <c r="K373" s="1">
        <f t="shared" si="224"/>
        <v>1.5577043233770971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0.52277422760430647</v>
      </c>
      <c r="K374" s="1">
        <f t="shared" si="225"/>
        <v>0.66854756946269223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0.39451966945520955</v>
      </c>
      <c r="G375" s="1">
        <f t="shared" ref="G375:K375" si="226">G361</f>
        <v>0.40926948497236126</v>
      </c>
      <c r="H375" s="1">
        <f t="shared" si="226"/>
        <v>0.6337524250945874</v>
      </c>
      <c r="I375" s="1">
        <f t="shared" si="226"/>
        <v>0.69443732756454468</v>
      </c>
      <c r="J375" s="1">
        <f t="shared" si="226"/>
        <v>0.16572694953969958</v>
      </c>
      <c r="K375" s="1">
        <f t="shared" si="226"/>
        <v>6.2041516000314921E-3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0.70647664698900114</v>
      </c>
      <c r="K376" s="1">
        <f t="shared" si="227"/>
        <v>2.4119098701496449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0.57858504965378577</v>
      </c>
      <c r="G377" s="1">
        <f t="shared" ref="G377:K377" si="228">SUM(G378:G384)</f>
        <v>0.53894761545207537</v>
      </c>
      <c r="H377" s="1">
        <f t="shared" si="228"/>
        <v>1.4032020980099238</v>
      </c>
      <c r="I377" s="1">
        <f t="shared" si="228"/>
        <v>2.602459413988973</v>
      </c>
      <c r="J377" s="1">
        <f t="shared" si="228"/>
        <v>4.3545876012605111</v>
      </c>
      <c r="K377" s="1">
        <f t="shared" si="228"/>
        <v>29.250352087156699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0.39221679977347573</v>
      </c>
      <c r="G378" s="1">
        <f>IFERROR(G150/SUM(G150,G205),0)*'[1]Electricity and CHPs_IN'!C$25</f>
        <v>2.3624096985386357E-2</v>
      </c>
      <c r="H378" s="1">
        <f>IFERROR(H150/SUM(H150,H205),0)*'[1]Electricity and CHPs_IN'!D$25</f>
        <v>0.27257951183203916</v>
      </c>
      <c r="I378" s="1">
        <f>IFERROR(I150/SUM(I150,I205),0)*'[1]Electricity and CHPs_IN'!E$25</f>
        <v>3.9438466394691826E-2</v>
      </c>
      <c r="J378" s="1">
        <f>IFERROR(J150/SUM(J150,J205),0)*'[1]Electricity and CHPs_IN'!F$25</f>
        <v>0.40942264259299255</v>
      </c>
      <c r="K378" s="1">
        <f>IFERROR(K150/SUM(K150,K205),0)*'[1]Electricity and CHPs_IN'!G$25</f>
        <v>6.0931661811060743E-3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0.1857832421019413</v>
      </c>
      <c r="K379" s="1">
        <f>'[1]Electricity and CHPs_IN'!G$31</f>
        <v>23.839565691688982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0.18636824988031003</v>
      </c>
      <c r="G380" s="1">
        <f>IFERROR(G152/SUM(G152,G281),0)*'[1]Electricity and CHPs_IN'!C$42</f>
        <v>0.515323518466689</v>
      </c>
      <c r="H380" s="1">
        <f>IFERROR(H152/SUM(H152,H281),0)*'[1]Electricity and CHPs_IN'!D$42</f>
        <v>1.1306225861778847</v>
      </c>
      <c r="I380" s="1">
        <f>IFERROR(I152/SUM(I152,I281),0)*'[1]Electricity and CHPs_IN'!E$42</f>
        <v>2.4502589975796658</v>
      </c>
      <c r="J380" s="1">
        <f>IFERROR(J152/SUM(J152,J281),0)*'[1]Electricity and CHPs_IN'!F$42</f>
        <v>3.3354893132799939</v>
      </c>
      <c r="K380" s="1">
        <f>IFERROR(K152/SUM(K152,K281),0)*'[1]Electricity and CHPs_IN'!G$42</f>
        <v>1.0939976332131935E-2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0.25485015585537635</v>
      </c>
      <c r="K381" s="1">
        <f>IFERROR(K153/SUM(K153,K282),0)*'[1]Electricity and CHPs_IN'!G$43</f>
        <v>5.3532911769590319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2.5071670887570195E-2</v>
      </c>
      <c r="J382" s="1">
        <f>IFERROR(J154/SUM(J283,J154),0)*'[1]Electricity and CHPs_IN'!F$50</f>
        <v>3.8336939467603512E-2</v>
      </c>
      <c r="K382" s="1">
        <f>IFERROR(K154/SUM(K283,K154),0)*'[1]Electricity and CHPs_IN'!G$50</f>
        <v>1.0886665137105622E-2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4.2385958791539571E-2</v>
      </c>
      <c r="J383" s="1">
        <f>IFERROR(J155/SUM(J284,J155),0)*'[1]Electricity and CHPs_IN'!F$53</f>
        <v>6.1037833762422833E-2</v>
      </c>
      <c r="K383" s="1">
        <f>IFERROR(K155/SUM(K284,K155),0)*'[1]Electricity and CHPs_IN'!G$53</f>
        <v>1.5405989979570404E-2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4.5304320335506076E-2</v>
      </c>
      <c r="J384" s="1">
        <f>IFERROR(J156/SUM(J285,J156),0)*'[1]Electricity and CHPs_IN'!F$56</f>
        <v>6.966747420018124E-2</v>
      </c>
      <c r="K384" s="1">
        <f>IFERROR(K156/SUM(K285,K156),0)*'[1]Electricity and CHPs_IN'!G$56</f>
        <v>1.4169420878769675E-2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0.54529458440697143</v>
      </c>
      <c r="H385" s="1">
        <f t="shared" si="229"/>
        <v>1.96242797229918</v>
      </c>
      <c r="I385" s="1">
        <f t="shared" si="229"/>
        <v>5.5602110066437165</v>
      </c>
      <c r="J385" s="1">
        <f t="shared" si="229"/>
        <v>15.560388257967642</v>
      </c>
      <c r="K385" s="1">
        <f t="shared" si="229"/>
        <v>27.550927944854227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0.54529458440697143</v>
      </c>
      <c r="H386" s="1">
        <f>'[1]Electricity and CHPs_IN'!D$33</f>
        <v>1.96242797229918</v>
      </c>
      <c r="I386" s="1">
        <f>'[1]Electricity and CHPs_IN'!E$33</f>
        <v>5.5602110066437165</v>
      </c>
      <c r="J386" s="1">
        <f>'[1]Electricity and CHPs_IN'!F$33</f>
        <v>15.560388257967642</v>
      </c>
      <c r="K386" s="1">
        <f>'[1]Electricity and CHPs_IN'!G$33</f>
        <v>27.550927944854227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12.823196280907405</v>
      </c>
      <c r="H387" s="1">
        <f t="shared" si="230"/>
        <v>28.800345781972574</v>
      </c>
      <c r="I387" s="1">
        <f t="shared" si="230"/>
        <v>36.927785444726382</v>
      </c>
      <c r="J387" s="1">
        <f t="shared" si="230"/>
        <v>73.943911007095991</v>
      </c>
      <c r="K387" s="1">
        <f t="shared" si="230"/>
        <v>129.99707637499279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0.14075051716026837</v>
      </c>
      <c r="I388" s="1">
        <f>'[1]Electricity and CHPs_IN'!E34</f>
        <v>0.15703891889443661</v>
      </c>
      <c r="J388" s="1">
        <f>'[1]Electricity and CHPs_IN'!F34</f>
        <v>1.9491715553181055</v>
      </c>
      <c r="K388" s="1">
        <f>'[1]Electricity and CHPs_IN'!G34</f>
        <v>11.403244272971815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4.8498372737751145</v>
      </c>
      <c r="H389" s="1">
        <f>'[1]Electricity and CHPs_IN'!D35</f>
        <v>9.5944985483358156</v>
      </c>
      <c r="I389" s="1">
        <f>'[1]Electricity and CHPs_IN'!E35</f>
        <v>12.307749869766909</v>
      </c>
      <c r="J389" s="1">
        <f>'[1]Electricity and CHPs_IN'!F35</f>
        <v>39.09922104728313</v>
      </c>
      <c r="K389" s="1">
        <f>'[1]Electricity and CHPs_IN'!G35</f>
        <v>62.59922262864567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3.3909810670036307</v>
      </c>
      <c r="H390" s="1">
        <f>'[1]Electricity and CHPs_IN'!D36</f>
        <v>8.0486375256821177</v>
      </c>
      <c r="I390" s="1">
        <f>'[1]Electricity and CHPs_IN'!E36</f>
        <v>10.327310178645337</v>
      </c>
      <c r="J390" s="1">
        <f>'[1]Electricity and CHPs_IN'!F36</f>
        <v>13.880508819910855</v>
      </c>
      <c r="K390" s="1">
        <f>'[1]Electricity and CHPs_IN'!G36</f>
        <v>18.655802058997956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1.2879214191350399</v>
      </c>
      <c r="H391" s="1">
        <f>'[1]Electricity and CHPs_IN'!D37</f>
        <v>4.1841565836626096</v>
      </c>
      <c r="I391" s="1">
        <f>'[1]Electricity and CHPs_IN'!E37</f>
        <v>5.3690491965752853</v>
      </c>
      <c r="J391" s="1">
        <f>'[1]Electricity and CHPs_IN'!F37</f>
        <v>7.2308906994765039</v>
      </c>
      <c r="K391" s="1">
        <f>'[1]Electricity and CHPs_IN'!G37</f>
        <v>21.500667314586067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3.2944565209936201</v>
      </c>
      <c r="H392" s="1">
        <f>'[1]Electricity and CHPs_IN'!D38</f>
        <v>6.8323026071317603</v>
      </c>
      <c r="I392" s="1">
        <f>'[1]Electricity and CHPs_IN'!E38</f>
        <v>8.7666372808444102</v>
      </c>
      <c r="J392" s="1">
        <f>'[1]Electricity and CHPs_IN'!F38</f>
        <v>11.784118885107405</v>
      </c>
      <c r="K392" s="1">
        <f>'[1]Electricity and CHPs_IN'!G38</f>
        <v>15.83814009979128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0.13909296021424836</v>
      </c>
      <c r="J394" s="1">
        <f>'[1]Electricity and CHPs_IN'!F$32</f>
        <v>0.13203412121939681</v>
      </c>
      <c r="K394" s="1">
        <f>'[1]Electricity and CHPs_IN'!G$32</f>
        <v>0.25008751234124355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5.1589257364387839E-2</v>
      </c>
      <c r="J395" s="1">
        <f t="shared" ref="J395" si="235">SUM(J396:J398)</f>
        <v>0.55870259801157118</v>
      </c>
      <c r="K395" s="1">
        <f t="shared" ref="K395" si="236">SUM(K396:K398)</f>
        <v>0.51023069315715031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4.5073619644847338E-2</v>
      </c>
      <c r="K396" s="1">
        <f>IFERROR(K168/SUM(K168,K207),0)*'[1]Electricity and CHPs_IN'!G$30</f>
        <v>4.9332684895019796E-2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2.9644286562047859E-2</v>
      </c>
      <c r="J397" s="1">
        <f>IFERROR(J169/SUM(J169,J287),0)*'[1]Electricity and CHPs_IN'!F$46</f>
        <v>0.46309616901318335</v>
      </c>
      <c r="K397" s="1">
        <f>IFERROR(K169/SUM(K169,K287),0)*'[1]Electricity and CHPs_IN'!G$46</f>
        <v>0.40632387666947567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2.1944970802339977E-2</v>
      </c>
      <c r="J398" s="1">
        <f>IFERROR(J170/SUM(J170,J288),0)*'[1]Electricity and CHPs_IN'!F$57</f>
        <v>5.0532809353540521E-2</v>
      </c>
      <c r="K398" s="1">
        <f>IFERROR(K170/SUM(K170,K288),0)*'[1]Electricity and CHPs_IN'!G$57</f>
        <v>5.4574131592654819E-2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0.76139739269941165</v>
      </c>
      <c r="G399" s="1">
        <f t="shared" ref="G399:K399" si="237">SUM(G400:G406)</f>
        <v>0.6519786777494706</v>
      </c>
      <c r="H399" s="1">
        <f t="shared" si="237"/>
        <v>0.76691997565380543</v>
      </c>
      <c r="I399" s="1">
        <f t="shared" si="237"/>
        <v>0.61216062441236108</v>
      </c>
      <c r="J399" s="1">
        <f t="shared" si="237"/>
        <v>1.2413666214440084</v>
      </c>
      <c r="K399" s="1">
        <f t="shared" si="237"/>
        <v>3.2271763724297933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0.14547288503579889</v>
      </c>
      <c r="G400" s="1">
        <f>'[1]Electricity and CHPs_IN'!C63</f>
        <v>9.1288850931007276E-2</v>
      </c>
      <c r="H400" s="1">
        <f>'[1]Electricity and CHPs_IN'!D63</f>
        <v>0.13508282170573785</v>
      </c>
      <c r="I400" s="1">
        <f>'[1]Electricity and CHPs_IN'!E63</f>
        <v>4.6081974040383673E-2</v>
      </c>
      <c r="J400" s="1">
        <f>'[1]Electricity and CHPs_IN'!F63</f>
        <v>8.9757738906486195E-2</v>
      </c>
      <c r="K400" s="1">
        <f>'[1]Electricity and CHPs_IN'!G63</f>
        <v>0.12574543891122952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0.13418090912750433</v>
      </c>
      <c r="G401" s="1">
        <f>'[1]Electricity and CHPs_IN'!C64</f>
        <v>0.11221728035648486</v>
      </c>
      <c r="H401" s="1">
        <f>'[1]Electricity and CHPs_IN'!D64</f>
        <v>0.14237947127179582</v>
      </c>
      <c r="I401" s="1">
        <f>'[1]Electricity and CHPs_IN'!E64</f>
        <v>7.3991507708364657E-2</v>
      </c>
      <c r="J401" s="1">
        <f>'[1]Electricity and CHPs_IN'!F64</f>
        <v>0.2523280268031669</v>
      </c>
      <c r="K401" s="1">
        <f>'[1]Electricity and CHPs_IN'!G64</f>
        <v>1.9709854771573019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0.12750826169761889</v>
      </c>
      <c r="G402" s="1">
        <f>'[1]Electricity and CHPs_IN'!C65</f>
        <v>9.4466533744003156E-2</v>
      </c>
      <c r="H402" s="1">
        <f>'[1]Electricity and CHPs_IN'!D65</f>
        <v>0.12210294238161203</v>
      </c>
      <c r="I402" s="1">
        <f>'[1]Electricity and CHPs_IN'!E65</f>
        <v>7.0628977577688976E-2</v>
      </c>
      <c r="J402" s="1">
        <f>'[1]Electricity and CHPs_IN'!F65</f>
        <v>0.16521028371277924</v>
      </c>
      <c r="K402" s="1">
        <f>'[1]Electricity and CHPs_IN'!G65</f>
        <v>0.2778430587179499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5.3208095570840191E-2</v>
      </c>
      <c r="G403" s="1">
        <f>'[1]Electricity and CHPs_IN'!C66</f>
        <v>5.3155563458282692E-2</v>
      </c>
      <c r="H403" s="1">
        <f>'[1]Electricity and CHPs_IN'!D66</f>
        <v>5.4767755746292668E-2</v>
      </c>
      <c r="I403" s="1">
        <f>'[1]Electricity and CHPs_IN'!E66</f>
        <v>5.1026905059860482E-2</v>
      </c>
      <c r="J403" s="1">
        <f>'[1]Electricity and CHPs_IN'!F66</f>
        <v>7.53489444467733E-2</v>
      </c>
      <c r="K403" s="1">
        <f>'[1]Electricity and CHPs_IN'!G66</f>
        <v>5.8160669712512665E-2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0.12390411049525618</v>
      </c>
      <c r="G404" s="1">
        <f>'[1]Electricity and CHPs_IN'!C67</f>
        <v>0.12383691033101862</v>
      </c>
      <c r="H404" s="1">
        <f>'[1]Electricity and CHPs_IN'!D67</f>
        <v>0.12889296804075884</v>
      </c>
      <c r="I404" s="1">
        <f>'[1]Electricity and CHPs_IN'!E67</f>
        <v>0.15931052313847638</v>
      </c>
      <c r="J404" s="1">
        <f>'[1]Electricity and CHPs_IN'!F67</f>
        <v>0.29446999244416205</v>
      </c>
      <c r="K404" s="1">
        <f>'[1]Electricity and CHPs_IN'!G67</f>
        <v>0.37191320456627402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0.12389965032028512</v>
      </c>
      <c r="G405" s="1">
        <f>'[1]Electricity and CHPs_IN'!C68</f>
        <v>0.12383238975438242</v>
      </c>
      <c r="H405" s="1">
        <f>'[1]Electricity and CHPs_IN'!D68</f>
        <v>0.12888432796903504</v>
      </c>
      <c r="I405" s="1">
        <f>'[1]Electricity and CHPs_IN'!E68</f>
        <v>0.15928746859558418</v>
      </c>
      <c r="J405" s="1">
        <f>'[1]Electricity and CHPs_IN'!F68</f>
        <v>0.29445454008577693</v>
      </c>
      <c r="K405" s="1">
        <f>'[1]Electricity and CHPs_IN'!G68</f>
        <v>0.37203304157023898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5.3223480452108049E-2</v>
      </c>
      <c r="G406" s="1">
        <f>'[1]Electricity and CHPs_IN'!C69</f>
        <v>5.3181149174291606E-2</v>
      </c>
      <c r="H406" s="1">
        <f>'[1]Electricity and CHPs_IN'!D69</f>
        <v>5.4809688538573154E-2</v>
      </c>
      <c r="I406" s="1">
        <f>'[1]Electricity and CHPs_IN'!E69</f>
        <v>5.1833268292002736E-2</v>
      </c>
      <c r="J406" s="1">
        <f>'[1]Electricity and CHPs_IN'!F69</f>
        <v>6.9797095044863908E-2</v>
      </c>
      <c r="K406" s="1">
        <f>'[1]Electricity and CHPs_IN'!G69</f>
        <v>5.0495481794287075E-2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57.914849909625275</v>
      </c>
      <c r="G407" s="3">
        <f t="shared" ref="G407:K407" si="239">G408+G461</f>
        <v>53.749358198608107</v>
      </c>
      <c r="H407" s="3">
        <f t="shared" si="239"/>
        <v>57.172848473610593</v>
      </c>
      <c r="I407" s="3">
        <f t="shared" si="239"/>
        <v>58.286803197649903</v>
      </c>
      <c r="J407" s="3">
        <f t="shared" si="239"/>
        <v>61.740122007171564</v>
      </c>
      <c r="K407" s="3">
        <f t="shared" si="239"/>
        <v>69.467808405364138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48.460884298343863</v>
      </c>
      <c r="G408" s="1">
        <f t="shared" si="240"/>
        <v>44.964854066401614</v>
      </c>
      <c r="H408" s="1">
        <f t="shared" si="240"/>
        <v>43.853739132335647</v>
      </c>
      <c r="I408" s="1">
        <f t="shared" si="240"/>
        <v>40.956577087911263</v>
      </c>
      <c r="J408" s="1">
        <f t="shared" si="240"/>
        <v>39.782273781850691</v>
      </c>
      <c r="K408" s="1">
        <f t="shared" si="240"/>
        <v>40.139912189769952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40.001245111637466</v>
      </c>
      <c r="G409" s="1">
        <f t="shared" ref="G409:K409" si="241">SUM(G410,G416,G425,G434,G436)</f>
        <v>33.982167634483567</v>
      </c>
      <c r="H409" s="1">
        <f t="shared" si="241"/>
        <v>35.084869485706072</v>
      </c>
      <c r="I409" s="1">
        <f t="shared" si="241"/>
        <v>33.900766215327138</v>
      </c>
      <c r="J409" s="1">
        <f t="shared" si="241"/>
        <v>33.711625376831364</v>
      </c>
      <c r="K409" s="1">
        <f t="shared" si="241"/>
        <v>33.043243221668043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0.21607198598543509</v>
      </c>
      <c r="G410" s="1">
        <f t="shared" ref="G410:K410" si="242">G411</f>
        <v>3.6436486415612222E-2</v>
      </c>
      <c r="H410" s="1">
        <f t="shared" si="242"/>
        <v>0.14466104635434962</v>
      </c>
      <c r="I410" s="1">
        <f t="shared" si="242"/>
        <v>3.8942301500082786E-2</v>
      </c>
      <c r="J410" s="1">
        <f t="shared" si="242"/>
        <v>3.0269149707323841E-2</v>
      </c>
      <c r="K410" s="1">
        <f t="shared" si="242"/>
        <v>5.2290439796264269E-4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0.21607198598543509</v>
      </c>
      <c r="G411" s="1">
        <f>'[1]Electricity and CHPs_IN'!C$28-G298</f>
        <v>3.6436486415612222E-2</v>
      </c>
      <c r="H411" s="1">
        <f>'[1]Electricity and CHPs_IN'!D$28-H298</f>
        <v>0.14466104635434962</v>
      </c>
      <c r="I411" s="1">
        <f>'[1]Electricity and CHPs_IN'!E$28-I298</f>
        <v>3.8942301500082786E-2</v>
      </c>
      <c r="J411" s="1">
        <f>'[1]Electricity and CHPs_IN'!F$28-J298</f>
        <v>3.0269149707323841E-2</v>
      </c>
      <c r="K411" s="1">
        <f>'[1]Electricity and CHPs_IN'!G$28-K298</f>
        <v>5.2290439796264269E-4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0.21607198598543509</v>
      </c>
      <c r="G412" s="1">
        <f t="shared" ref="G412:K412" si="243">G413</f>
        <v>3.6436486415612222E-2</v>
      </c>
      <c r="H412" s="1">
        <f t="shared" si="243"/>
        <v>0.14466104635434962</v>
      </c>
      <c r="I412" s="1">
        <f t="shared" si="243"/>
        <v>3.8942301500082786E-2</v>
      </c>
      <c r="J412" s="1">
        <f t="shared" si="243"/>
        <v>3.0269149707323841E-2</v>
      </c>
      <c r="K412" s="1">
        <f t="shared" si="243"/>
        <v>5.2290439796264269E-4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0.21607198598543509</v>
      </c>
      <c r="G413" s="1">
        <f t="shared" ref="G413:K413" si="244">G411-G415</f>
        <v>3.6436486415612222E-2</v>
      </c>
      <c r="H413" s="1">
        <f t="shared" si="244"/>
        <v>0.14466104635434962</v>
      </c>
      <c r="I413" s="1">
        <f t="shared" si="244"/>
        <v>3.8942301500082786E-2</v>
      </c>
      <c r="J413" s="1">
        <f t="shared" si="244"/>
        <v>3.0269149707323841E-2</v>
      </c>
      <c r="K413" s="1">
        <f t="shared" si="244"/>
        <v>5.2290439796264269E-4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2.7644971923210142</v>
      </c>
      <c r="G416" s="1">
        <f t="shared" ref="G416:K416" si="247">SUM(G417:G418)</f>
        <v>3.1755416838517701E-2</v>
      </c>
      <c r="H416" s="1">
        <f t="shared" si="247"/>
        <v>0.19744671590699808</v>
      </c>
      <c r="I416" s="1">
        <f t="shared" si="247"/>
        <v>0.21987992630830649</v>
      </c>
      <c r="J416" s="1">
        <f t="shared" si="247"/>
        <v>8.4257343196642964E-2</v>
      </c>
      <c r="K416" s="1">
        <f t="shared" si="247"/>
        <v>6.2795115694556314E-2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2.7644971923210142</v>
      </c>
      <c r="G417" s="1">
        <f>'[1]Electricity and CHPs_IN'!C$24-G312</f>
        <v>3.1755416838517701E-2</v>
      </c>
      <c r="H417" s="1">
        <f>'[1]Electricity and CHPs_IN'!D$24-H312</f>
        <v>0.19744671590699808</v>
      </c>
      <c r="I417" s="1">
        <f>'[1]Electricity and CHPs_IN'!E$24-I312</f>
        <v>0.21987992630830649</v>
      </c>
      <c r="J417" s="1">
        <f>'[1]Electricity and CHPs_IN'!F$24-J312</f>
        <v>6.1766786039240906E-2</v>
      </c>
      <c r="K417" s="1">
        <f>'[1]Electricity and CHPs_IN'!G$24-K312</f>
        <v>2.7317333741597682E-2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2.2490557157402065E-2</v>
      </c>
      <c r="K418" s="1">
        <f>'[1]Electricity and CHPs_IN'!G$29-K313</f>
        <v>3.5477781952958629E-2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2.6998965846940242</v>
      </c>
      <c r="G419" s="1">
        <f t="shared" ref="G419:K419" si="248">SUM(G420:G421)</f>
        <v>2.9457427800703911E-2</v>
      </c>
      <c r="H419" s="1">
        <f t="shared" si="248"/>
        <v>0.18651672577918224</v>
      </c>
      <c r="I419" s="1">
        <f t="shared" si="248"/>
        <v>0.21811807915002268</v>
      </c>
      <c r="J419" s="1">
        <f t="shared" si="248"/>
        <v>8.0833608654950817E-2</v>
      </c>
      <c r="K419" s="1">
        <f t="shared" si="248"/>
        <v>3.3932922755182698E-2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2.6998965846940242</v>
      </c>
      <c r="G420" s="1">
        <f t="shared" ref="G420:K420" si="249">G417-G423</f>
        <v>2.9457427800703911E-2</v>
      </c>
      <c r="H420" s="1">
        <f t="shared" si="249"/>
        <v>0.18651672577918224</v>
      </c>
      <c r="I420" s="1">
        <f t="shared" si="249"/>
        <v>0.21811807915002268</v>
      </c>
      <c r="J420" s="1">
        <f t="shared" si="249"/>
        <v>5.9256938578250908E-2</v>
      </c>
      <c r="K420" s="1">
        <f t="shared" si="249"/>
        <v>1.4761609489502664E-2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2.1576670076699916E-2</v>
      </c>
      <c r="K421" s="1">
        <f t="shared" si="250"/>
        <v>1.9171313265680036E-2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6.4600607626990159E-2</v>
      </c>
      <c r="G422" s="1">
        <f t="shared" ref="G422:K422" si="251">SUM(G423:G424)</f>
        <v>2.2979890378137901E-3</v>
      </c>
      <c r="H422" s="1">
        <f t="shared" si="251"/>
        <v>1.0929990127815852E-2</v>
      </c>
      <c r="I422" s="1">
        <f t="shared" si="251"/>
        <v>1.7618471582838242E-3</v>
      </c>
      <c r="J422" s="1">
        <f t="shared" si="251"/>
        <v>3.4237345416921485E-3</v>
      </c>
      <c r="K422" s="1">
        <f t="shared" si="251"/>
        <v>2.8862192939373608E-2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6.4600607626990159E-2</v>
      </c>
      <c r="G423" s="1">
        <f t="shared" ref="G423:K423" si="252">IFERROR(G344/G312,0)*G417</f>
        <v>2.2979890378137901E-3</v>
      </c>
      <c r="H423" s="1">
        <f t="shared" si="252"/>
        <v>1.0929990127815852E-2</v>
      </c>
      <c r="I423" s="1">
        <f t="shared" si="252"/>
        <v>1.7618471582838242E-3</v>
      </c>
      <c r="J423" s="1">
        <f t="shared" si="252"/>
        <v>2.50984746099E-3</v>
      </c>
      <c r="K423" s="1">
        <f t="shared" si="252"/>
        <v>1.2555724252095017E-2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9.1388708070214836E-4</v>
      </c>
      <c r="K424" s="1">
        <f t="shared" si="253"/>
        <v>1.6306468687278593E-2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35.838995131780571</v>
      </c>
      <c r="G425" s="1">
        <f t="shared" ref="G425:K425" si="254">SUM(G426:G427)</f>
        <v>33.784940786652299</v>
      </c>
      <c r="H425" s="1">
        <f t="shared" si="254"/>
        <v>33.829979630374467</v>
      </c>
      <c r="I425" s="1">
        <f t="shared" si="254"/>
        <v>33.537051147482387</v>
      </c>
      <c r="J425" s="1">
        <f t="shared" si="254"/>
        <v>32.468853546288656</v>
      </c>
      <c r="K425" s="1">
        <f t="shared" si="254"/>
        <v>32.899531538104554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35.838995131780571</v>
      </c>
      <c r="G426" s="1">
        <f>'[1]Electricity and CHPs_IN'!C$26-G359</f>
        <v>33.784940786652299</v>
      </c>
      <c r="H426" s="1">
        <f>'[1]Electricity and CHPs_IN'!D$26-H359</f>
        <v>33.829979630374467</v>
      </c>
      <c r="I426" s="1">
        <f>'[1]Electricity and CHPs_IN'!E$26-I359</f>
        <v>33.537051147482387</v>
      </c>
      <c r="J426" s="1">
        <f>'[1]Electricity and CHPs_IN'!F$26-J359</f>
        <v>22.658817873481013</v>
      </c>
      <c r="K426" s="1">
        <f>'[1]Electricity and CHPs_IN'!G$26-K359</f>
        <v>21.052868607225644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9.8100356728076434</v>
      </c>
      <c r="K427" s="1">
        <f>'[1]Electricity and CHPs_IN'!G$27-K360</f>
        <v>11.846662930878907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17.919497565890286</v>
      </c>
      <c r="G428" s="1">
        <f t="shared" ref="G428:K428" si="255">SUM(G429:G430)</f>
        <v>16.89247039332615</v>
      </c>
      <c r="H428" s="1">
        <f t="shared" si="255"/>
        <v>16.914989815187234</v>
      </c>
      <c r="I428" s="1">
        <f t="shared" si="255"/>
        <v>16.768525573741194</v>
      </c>
      <c r="J428" s="1">
        <f t="shared" si="255"/>
        <v>16.234426773144328</v>
      </c>
      <c r="K428" s="1">
        <f t="shared" si="255"/>
        <v>16.449765769052277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17.919497565890286</v>
      </c>
      <c r="G429" s="1">
        <f t="shared" ref="G429:K429" si="256">IFERROR(G366/G359,0)*G426</f>
        <v>16.89247039332615</v>
      </c>
      <c r="H429" s="1">
        <f t="shared" si="256"/>
        <v>16.914989815187234</v>
      </c>
      <c r="I429" s="1">
        <f t="shared" si="256"/>
        <v>16.768525573741194</v>
      </c>
      <c r="J429" s="1">
        <f t="shared" si="256"/>
        <v>11.329408936740506</v>
      </c>
      <c r="K429" s="1">
        <f t="shared" si="256"/>
        <v>10.526434303612822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4.9050178364038217</v>
      </c>
      <c r="K430" s="1">
        <f t="shared" si="257"/>
        <v>5.9233314654394533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17.919497565890286</v>
      </c>
      <c r="G431" s="1">
        <f t="shared" ref="G431:K431" si="258">SUM(G432:G433)</f>
        <v>16.89247039332615</v>
      </c>
      <c r="H431" s="1">
        <f t="shared" si="258"/>
        <v>16.914989815187234</v>
      </c>
      <c r="I431" s="1">
        <f t="shared" si="258"/>
        <v>16.768525573741194</v>
      </c>
      <c r="J431" s="1">
        <f t="shared" si="258"/>
        <v>16.234426773144328</v>
      </c>
      <c r="K431" s="1">
        <f t="shared" si="258"/>
        <v>16.449765769052277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17.919497565890286</v>
      </c>
      <c r="G432" s="1">
        <f t="shared" ref="G432:K432" si="259">G426-G429</f>
        <v>16.89247039332615</v>
      </c>
      <c r="H432" s="1">
        <f t="shared" si="259"/>
        <v>16.914989815187234</v>
      </c>
      <c r="I432" s="1">
        <f t="shared" si="259"/>
        <v>16.768525573741194</v>
      </c>
      <c r="J432" s="1">
        <f t="shared" si="259"/>
        <v>11.329408936740506</v>
      </c>
      <c r="K432" s="1">
        <f t="shared" si="259"/>
        <v>10.526434303612822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4.9050178364038217</v>
      </c>
      <c r="K433" s="1">
        <f t="shared" si="260"/>
        <v>5.9233314654394533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1.1816808015504487</v>
      </c>
      <c r="G434" s="1">
        <f t="shared" ref="G434:K434" si="261">G435</f>
        <v>0.12903494457713546</v>
      </c>
      <c r="H434" s="1">
        <f t="shared" si="261"/>
        <v>0.91278209307025215</v>
      </c>
      <c r="I434" s="1">
        <f t="shared" si="261"/>
        <v>0.1048928400363613</v>
      </c>
      <c r="J434" s="1">
        <f t="shared" si="261"/>
        <v>1.0735130852128509</v>
      </c>
      <c r="K434" s="1">
        <f t="shared" si="261"/>
        <v>1.8140513484400593E-2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1.1816808015504487</v>
      </c>
      <c r="G435" s="1">
        <f>'[1]Electricity and CHPs_IN'!C$25-G378</f>
        <v>0.12903494457713546</v>
      </c>
      <c r="H435" s="1">
        <f>'[1]Electricity and CHPs_IN'!D$25-H378</f>
        <v>0.91278209307025215</v>
      </c>
      <c r="I435" s="1">
        <f>'[1]Electricity and CHPs_IN'!E$25-I378</f>
        <v>0.1048928400363613</v>
      </c>
      <c r="J435" s="1">
        <f>'[1]Electricity and CHPs_IN'!F$25-J378</f>
        <v>1.0735130852128509</v>
      </c>
      <c r="K435" s="1">
        <f>'[1]Electricity and CHPs_IN'!G$25-K378</f>
        <v>1.8140513484400593E-2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5.4732252425885863E-2</v>
      </c>
      <c r="K436" s="1">
        <f t="shared" si="262"/>
        <v>6.2253149986572512E-2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5.4732252425885863E-2</v>
      </c>
      <c r="K437" s="1">
        <f>'[1]Electricity and CHPs_IN'!G$30-K396</f>
        <v>6.2253149986572512E-2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8.4596391867063989</v>
      </c>
      <c r="G438" s="1">
        <f t="shared" ref="G438:K438" si="263">SUM(G439,G445,G447,G453,G455,G457,G459)</f>
        <v>10.982686431918047</v>
      </c>
      <c r="H438" s="1">
        <f t="shared" si="263"/>
        <v>8.7688696466295735</v>
      </c>
      <c r="I438" s="1">
        <f t="shared" si="263"/>
        <v>7.0558108725841269</v>
      </c>
      <c r="J438" s="1">
        <f t="shared" si="263"/>
        <v>6.0706484050193259</v>
      </c>
      <c r="K438" s="1">
        <f t="shared" si="263"/>
        <v>7.0966689681019082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4.3961399769320533</v>
      </c>
      <c r="G439" s="1">
        <f t="shared" ref="G439:K439" si="264">+G440</f>
        <v>1.615005570491598</v>
      </c>
      <c r="H439" s="1">
        <f t="shared" si="264"/>
        <v>1.7141204399268817</v>
      </c>
      <c r="I439" s="1">
        <f t="shared" si="264"/>
        <v>0.12367882398845415</v>
      </c>
      <c r="J439" s="1">
        <f t="shared" si="264"/>
        <v>3.7488647144377829E-2</v>
      </c>
      <c r="K439" s="1">
        <f t="shared" si="264"/>
        <v>2.2303797399370974E-2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4.3961399769320533</v>
      </c>
      <c r="G440" s="1">
        <f t="shared" ref="G440:K440" si="265">SUM(G442:G444)</f>
        <v>1.615005570491598</v>
      </c>
      <c r="H440" s="1">
        <f t="shared" si="265"/>
        <v>1.7141204399268817</v>
      </c>
      <c r="I440" s="1">
        <f t="shared" si="265"/>
        <v>0.12367882398845415</v>
      </c>
      <c r="J440" s="1">
        <f t="shared" si="265"/>
        <v>3.7488647144377829E-2</v>
      </c>
      <c r="K440" s="1">
        <f t="shared" si="265"/>
        <v>2.2303797399370974E-2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2.0281253702206672</v>
      </c>
      <c r="G441" s="1">
        <f t="shared" ref="G441:K441" si="266">G442</f>
        <v>1.5945230096985803</v>
      </c>
      <c r="H441" s="1">
        <f t="shared" si="266"/>
        <v>1.6588608998678882</v>
      </c>
      <c r="I441" s="1">
        <f t="shared" si="266"/>
        <v>0.10507716240269852</v>
      </c>
      <c r="J441" s="1">
        <f t="shared" si="266"/>
        <v>7.3157365059614869E-3</v>
      </c>
      <c r="K441" s="1">
        <f t="shared" si="266"/>
        <v>3.4603099769459568E-3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2.0281253702206672</v>
      </c>
      <c r="G442" s="1">
        <f>'[1]Electricity and CHPs_IN'!C$90</f>
        <v>1.5945230096985803</v>
      </c>
      <c r="H442" s="1">
        <f>'[1]Electricity and CHPs_IN'!D$90</f>
        <v>1.6588608998678882</v>
      </c>
      <c r="I442" s="1">
        <f>'[1]Electricity and CHPs_IN'!E$90</f>
        <v>0.10507716240269852</v>
      </c>
      <c r="J442" s="1">
        <f>'[1]Electricity and CHPs_IN'!F$90</f>
        <v>7.3157365059614869E-3</v>
      </c>
      <c r="K442" s="1">
        <f>'[1]Electricity and CHPs_IN'!G$90</f>
        <v>3.4603099769459568E-3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1.1840073033556928</v>
      </c>
      <c r="G443" s="1">
        <f t="shared" ref="G443:K443" si="267">G444</f>
        <v>1.0241280396508758E-2</v>
      </c>
      <c r="H443" s="1">
        <f t="shared" si="267"/>
        <v>2.7629770029496754E-2</v>
      </c>
      <c r="I443" s="1">
        <f t="shared" si="267"/>
        <v>9.300830792877815E-3</v>
      </c>
      <c r="J443" s="1">
        <f t="shared" si="267"/>
        <v>1.5086455319208171E-2</v>
      </c>
      <c r="K443" s="1">
        <f t="shared" si="267"/>
        <v>9.4217437112125088E-3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1.1840073033556928</v>
      </c>
      <c r="G444" s="1">
        <f>'[1]Electricity and CHPs_IN'!C$91</f>
        <v>1.0241280396508758E-2</v>
      </c>
      <c r="H444" s="1">
        <f>'[1]Electricity and CHPs_IN'!D$91</f>
        <v>2.7629770029496754E-2</v>
      </c>
      <c r="I444" s="1">
        <f>'[1]Electricity and CHPs_IN'!E$91</f>
        <v>9.300830792877815E-3</v>
      </c>
      <c r="J444" s="1">
        <f>'[1]Electricity and CHPs_IN'!F$91</f>
        <v>1.5086455319208171E-2</v>
      </c>
      <c r="K444" s="1">
        <f>'[1]Electricity and CHPs_IN'!G$91</f>
        <v>9.4217437112125088E-3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1.4500443394225602</v>
      </c>
      <c r="G445" s="1">
        <f t="shared" ref="G445:K445" si="268">G446</f>
        <v>3.7872904388020987</v>
      </c>
      <c r="H445" s="1">
        <f t="shared" si="268"/>
        <v>3.7724012269571028</v>
      </c>
      <c r="I445" s="1">
        <f t="shared" si="268"/>
        <v>1.0010554647864753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1.4500443394225602</v>
      </c>
      <c r="G446" s="1">
        <f>'[1]Electricity and CHPs_IN'!C$92</f>
        <v>3.7872904388020987</v>
      </c>
      <c r="H446" s="1">
        <f>'[1]Electricity and CHPs_IN'!D$92</f>
        <v>3.7724012269571028</v>
      </c>
      <c r="I446" s="1">
        <f>'[1]Electricity and CHPs_IN'!E$92</f>
        <v>1.0010554647864753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0.21546799311652851</v>
      </c>
      <c r="G447" s="1">
        <f t="shared" ref="G447:K447" si="269">G448</f>
        <v>2.1453468749229825</v>
      </c>
      <c r="H447" s="1">
        <f t="shared" si="269"/>
        <v>2.3525257907560708E-2</v>
      </c>
      <c r="I447" s="1">
        <f t="shared" si="269"/>
        <v>1.0710050018661647E-2</v>
      </c>
      <c r="J447" s="1">
        <f t="shared" si="269"/>
        <v>4.0597744410527182E-3</v>
      </c>
      <c r="K447" s="1">
        <f t="shared" si="269"/>
        <v>1.1331391350892313E-4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0.21546799311652851</v>
      </c>
      <c r="G448" s="1">
        <f>'[1]Electricity and CHPs_IN'!C$93</f>
        <v>2.1453468749229825</v>
      </c>
      <c r="H448" s="1">
        <f>'[1]Electricity and CHPs_IN'!D$93</f>
        <v>2.3525257907560708E-2</v>
      </c>
      <c r="I448" s="1">
        <f>'[1]Electricity and CHPs_IN'!E$93</f>
        <v>1.0710050018661647E-2</v>
      </c>
      <c r="J448" s="1">
        <f>'[1]Electricity and CHPs_IN'!F$93</f>
        <v>4.0597744410527182E-3</v>
      </c>
      <c r="K448" s="1">
        <f>'[1]Electricity and CHPs_IN'!G$93</f>
        <v>1.1331391350892313E-4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0.21546799311652851</v>
      </c>
      <c r="G449" s="1">
        <f t="shared" ref="G449:K449" si="270">G450</f>
        <v>2.1453468749229825</v>
      </c>
      <c r="H449" s="1">
        <f t="shared" si="270"/>
        <v>2.3525257907560708E-2</v>
      </c>
      <c r="I449" s="1">
        <f t="shared" si="270"/>
        <v>1.0710050018661647E-2</v>
      </c>
      <c r="J449" s="1">
        <f t="shared" si="270"/>
        <v>4.0597744410527182E-3</v>
      </c>
      <c r="K449" s="1">
        <f t="shared" si="270"/>
        <v>1.1331391350892313E-4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0.21546799311652851</v>
      </c>
      <c r="G450" s="1">
        <f t="shared" ref="G450:K450" si="271">G448</f>
        <v>2.1453468749229825</v>
      </c>
      <c r="H450" s="1">
        <f t="shared" si="271"/>
        <v>2.3525257907560708E-2</v>
      </c>
      <c r="I450" s="1">
        <f t="shared" si="271"/>
        <v>1.0710050018661647E-2</v>
      </c>
      <c r="J450" s="1">
        <f t="shared" si="271"/>
        <v>4.0597744410527182E-3</v>
      </c>
      <c r="K450" s="1">
        <f t="shared" si="271"/>
        <v>1.1331391350892313E-4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2.3979868772352564</v>
      </c>
      <c r="G453" s="1">
        <f t="shared" ref="G453:K453" si="273">G454</f>
        <v>2.1642018389734647</v>
      </c>
      <c r="H453" s="1">
        <f t="shared" si="273"/>
        <v>1.855557784155575</v>
      </c>
      <c r="I453" s="1">
        <f t="shared" si="273"/>
        <v>1.4358239000594413</v>
      </c>
      <c r="J453" s="1">
        <f t="shared" si="273"/>
        <v>0.85973728320683673</v>
      </c>
      <c r="K453" s="1">
        <f t="shared" si="273"/>
        <v>0.51489909659657229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2.3979868772352564</v>
      </c>
      <c r="G454" s="1">
        <f>'[1]Electricity and CHPs_IN'!C$94</f>
        <v>2.1642018389734647</v>
      </c>
      <c r="H454" s="1">
        <f>'[1]Electricity and CHPs_IN'!D$94</f>
        <v>1.855557784155575</v>
      </c>
      <c r="I454" s="1">
        <f>'[1]Electricity and CHPs_IN'!E$94</f>
        <v>1.4358239000594413</v>
      </c>
      <c r="J454" s="1">
        <f>'[1]Electricity and CHPs_IN'!F$94</f>
        <v>0.85973728320683673</v>
      </c>
      <c r="K454" s="1">
        <f>'[1]Electricity and CHPs_IN'!G$94</f>
        <v>0.51489909659657229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9.5245440722835746E-6</v>
      </c>
      <c r="J455" s="1">
        <f t="shared" si="274"/>
        <v>3.592508423018868E-5</v>
      </c>
      <c r="K455" s="1">
        <f t="shared" si="274"/>
        <v>7.1929556448760545E-5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9.5245440722835746E-6</v>
      </c>
      <c r="J456" s="1">
        <f>'[1]Electricity and CHPs_IN'!F$95</f>
        <v>3.592508423018868E-5</v>
      </c>
      <c r="K456" s="1">
        <f>'[1]Electricity and CHPs_IN'!G$95</f>
        <v>7.1929556448760545E-5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5.802795694027767E-3</v>
      </c>
      <c r="K457" s="1">
        <f t="shared" si="275"/>
        <v>6.4663251006411024E-3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5.802795694027767E-3</v>
      </c>
      <c r="K458" s="1">
        <f>'[1]Electricity and CHPs_IN'!G$96</f>
        <v>6.4663251006411024E-3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1.2708417087279029</v>
      </c>
      <c r="H459" s="1">
        <f>H460</f>
        <v>1.4032649376824529</v>
      </c>
      <c r="I459" s="1">
        <f t="shared" ref="I459" si="277">I460</f>
        <v>4.4845331091870229</v>
      </c>
      <c r="J459" s="1">
        <f t="shared" ref="J459" si="278">J460</f>
        <v>5.1635239794488008</v>
      </c>
      <c r="K459" s="1">
        <f t="shared" ref="K459" si="279">K460</f>
        <v>6.5528145055353662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1.2708417087279029</v>
      </c>
      <c r="H460" s="1">
        <f>'[1]Electricity and CHPs_IN'!D$97</f>
        <v>1.4032649376824529</v>
      </c>
      <c r="I460" s="1">
        <f>'[1]Electricity and CHPs_IN'!E$97</f>
        <v>4.4845331091870229</v>
      </c>
      <c r="J460" s="1">
        <f>'[1]Electricity and CHPs_IN'!F$97</f>
        <v>5.1635239794488008</v>
      </c>
      <c r="K460" s="1">
        <f>'[1]Electricity and CHPs_IN'!G$97</f>
        <v>6.5528145055353662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9.4539656112814114</v>
      </c>
      <c r="G461" s="1">
        <f t="shared" ref="G461:K461" si="280">SUM(G462,G468,G501,G510,G516)</f>
        <v>8.784504132206493</v>
      </c>
      <c r="H461" s="1">
        <f t="shared" si="280"/>
        <v>13.319109341274945</v>
      </c>
      <c r="I461" s="1">
        <f t="shared" si="280"/>
        <v>17.330226109738643</v>
      </c>
      <c r="J461" s="1">
        <f t="shared" si="280"/>
        <v>21.95784822532087</v>
      </c>
      <c r="K461" s="1">
        <f t="shared" si="280"/>
        <v>29.327896215594183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0.45785838968408893</v>
      </c>
      <c r="G462" s="1">
        <f t="shared" ref="G462:K462" si="281">+G463</f>
        <v>0.65545354354788199</v>
      </c>
      <c r="H462" s="1">
        <f t="shared" si="281"/>
        <v>9.0887491443018026E-2</v>
      </c>
      <c r="I462" s="1">
        <f t="shared" si="281"/>
        <v>0.53730411894537278</v>
      </c>
      <c r="J462" s="1">
        <f t="shared" si="281"/>
        <v>0.16895548178871408</v>
      </c>
      <c r="K462" s="1">
        <f t="shared" si="281"/>
        <v>6.9874047818507951E-2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0.45785838968408893</v>
      </c>
      <c r="G463" s="1">
        <f>'[1]Electricity and CHPs_IN'!C$41-G299</f>
        <v>0.65545354354788199</v>
      </c>
      <c r="H463" s="1">
        <f>'[1]Electricity and CHPs_IN'!D$41-H299</f>
        <v>9.0887491443018026E-2</v>
      </c>
      <c r="I463" s="1">
        <f>'[1]Electricity and CHPs_IN'!E$41-I299</f>
        <v>0.53730411894537278</v>
      </c>
      <c r="J463" s="1">
        <f>'[1]Electricity and CHPs_IN'!F$41-J299</f>
        <v>0.16895548178871408</v>
      </c>
      <c r="K463" s="1">
        <f>'[1]Electricity and CHPs_IN'!G$41-K299</f>
        <v>6.9874047818507951E-2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0.45785838968408893</v>
      </c>
      <c r="G464" s="1">
        <f t="shared" ref="G464:K464" si="282">G465</f>
        <v>0.65545354354788199</v>
      </c>
      <c r="H464" s="1">
        <f t="shared" si="282"/>
        <v>9.0887491443018026E-2</v>
      </c>
      <c r="I464" s="1">
        <f t="shared" si="282"/>
        <v>0.53730411894537278</v>
      </c>
      <c r="J464" s="1">
        <f t="shared" si="282"/>
        <v>0.16895548178871408</v>
      </c>
      <c r="K464" s="1">
        <f t="shared" si="282"/>
        <v>6.9874047818507951E-2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0.45785838968408893</v>
      </c>
      <c r="G465" s="1">
        <f t="shared" ref="G465:K465" si="283">G463-G467</f>
        <v>0.65545354354788199</v>
      </c>
      <c r="H465" s="1">
        <f t="shared" si="283"/>
        <v>9.0887491443018026E-2</v>
      </c>
      <c r="I465" s="1">
        <f t="shared" si="283"/>
        <v>0.53730411894537278</v>
      </c>
      <c r="J465" s="1">
        <f t="shared" si="283"/>
        <v>0.16895548178871408</v>
      </c>
      <c r="K465" s="1">
        <f t="shared" si="283"/>
        <v>6.9874047818507951E-2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4.9651993240578953</v>
      </c>
      <c r="G468" s="1">
        <f t="shared" ref="G468:K468" si="286">SUM(G469:G478)</f>
        <v>3.0290883289888892</v>
      </c>
      <c r="H468" s="1">
        <f t="shared" si="286"/>
        <v>5.0701942041100772</v>
      </c>
      <c r="I468" s="1">
        <f t="shared" si="286"/>
        <v>6.5555228700109405</v>
      </c>
      <c r="J468" s="1">
        <f t="shared" si="286"/>
        <v>8.2147797400539382</v>
      </c>
      <c r="K468" s="1">
        <f t="shared" si="286"/>
        <v>6.9154806403729969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1.3503722854293638</v>
      </c>
      <c r="G469" s="1">
        <f>'[1]Electricity and CHPs_IN'!C$39-G314</f>
        <v>0.2013388625814059</v>
      </c>
      <c r="H469" s="1">
        <f>'[1]Electricity and CHPs_IN'!D$39-H314</f>
        <v>0.18641848360632141</v>
      </c>
      <c r="I469" s="1">
        <f>'[1]Electricity and CHPs_IN'!E$39-I314</f>
        <v>0.20427784622504985</v>
      </c>
      <c r="J469" s="1">
        <f>'[1]Electricity and CHPs_IN'!F$39-J314</f>
        <v>0.49378503190858414</v>
      </c>
      <c r="K469" s="1">
        <f>'[1]Electricity and CHPs_IN'!G$39-K314</f>
        <v>0.33020484286884955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0.14848421900634887</v>
      </c>
      <c r="K470" s="6">
        <f>'[1]Electricity and CHPs_IN'!G$40-K315</f>
        <v>0.12965405083710069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0.44113768853816759</v>
      </c>
      <c r="G472" s="1">
        <f>'[1]Electricity and CHPs_IN'!C$48-G317</f>
        <v>2.7673238773450272E-2</v>
      </c>
      <c r="H472" s="1">
        <f>'[1]Electricity and CHPs_IN'!D$48-H317</f>
        <v>0.36712700367335199</v>
      </c>
      <c r="I472" s="1">
        <f>'[1]Electricity and CHPs_IN'!E$48-I317</f>
        <v>0.26199153632842342</v>
      </c>
      <c r="J472" s="1">
        <f>'[1]Electricity and CHPs_IN'!F$48-J317</f>
        <v>0.89531242145130541</v>
      </c>
      <c r="K472" s="1">
        <f>'[1]Electricity and CHPs_IN'!G$48-K317</f>
        <v>0.83220691102633482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0.45873207851738762</v>
      </c>
      <c r="G474" s="1">
        <f>'[1]Electricity and CHPs_IN'!C$51-G319</f>
        <v>5.0189741210476632E-2</v>
      </c>
      <c r="H474" s="1">
        <f>'[1]Electricity and CHPs_IN'!D$51-H319</f>
        <v>0.95413209525371201</v>
      </c>
      <c r="I474" s="1">
        <f>'[1]Electricity and CHPs_IN'!E$51-I319</f>
        <v>0.88301257181663972</v>
      </c>
      <c r="J474" s="1">
        <f>'[1]Electricity and CHPs_IN'!F$51-J319</f>
        <v>1.7935593293996521</v>
      </c>
      <c r="K474" s="1">
        <f>'[1]Electricity and CHPs_IN'!G$51-K319</f>
        <v>1.79398483476308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1.5807787755144909</v>
      </c>
      <c r="G476" s="1">
        <f>'[1]Electricity and CHPs_IN'!C$54-G321</f>
        <v>1.7993907945573149</v>
      </c>
      <c r="H476" s="1">
        <f>'[1]Electricity and CHPs_IN'!D$54-H321</f>
        <v>2.4400227303478887</v>
      </c>
      <c r="I476" s="1">
        <f>'[1]Electricity and CHPs_IN'!E$54-I321</f>
        <v>2.3429268540682804</v>
      </c>
      <c r="J476" s="1">
        <f>'[1]Electricity and CHPs_IN'!F$54-J321</f>
        <v>2.0218496230074376</v>
      </c>
      <c r="K476" s="1">
        <f>'[1]Electricity and CHPs_IN'!G$54-K321</f>
        <v>3.0866663117524218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1.1341784960584849</v>
      </c>
      <c r="G477" s="1">
        <f>'[1]Electricity and CHPs_IN'!C$55-G322</f>
        <v>0.95049569186624172</v>
      </c>
      <c r="H477" s="1">
        <f>'[1]Electricity and CHPs_IN'!D$55-H322</f>
        <v>1.1224938912288027</v>
      </c>
      <c r="I477" s="1">
        <f>'[1]Electricity and CHPs_IN'!E$55-I322</f>
        <v>2.856037149339818</v>
      </c>
      <c r="J477" s="1">
        <f>'[1]Electricity and CHPs_IN'!F$55-J322</f>
        <v>2.8386087550080292</v>
      </c>
      <c r="K477" s="1">
        <f>'[1]Electricity and CHPs_IN'!G$55-K322</f>
        <v>0.73439714760928565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7.276912232728746E-3</v>
      </c>
      <c r="J478" s="1">
        <f>'[1]Electricity and CHPs_IN'!F$58-J323</f>
        <v>2.3180360272580372E-2</v>
      </c>
      <c r="K478" s="1">
        <f>'[1]Electricity and CHPs_IN'!G$58-K323</f>
        <v>8.3665415159237394E-3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3.3053336084269578</v>
      </c>
      <c r="G479" s="1">
        <f t="shared" ref="G479:K479" si="287">SUM(G480:G489)</f>
        <v>1.1407101510090771</v>
      </c>
      <c r="H479" s="1">
        <f t="shared" si="287"/>
        <v>2.4845739736436023</v>
      </c>
      <c r="I479" s="1">
        <f t="shared" si="287"/>
        <v>4.1788414552408364</v>
      </c>
      <c r="J479" s="1">
        <f t="shared" si="287"/>
        <v>5.9412850027858548</v>
      </c>
      <c r="K479" s="1">
        <f t="shared" si="287"/>
        <v>2.0689962813187655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1.3188168653682772</v>
      </c>
      <c r="G480" s="1">
        <f t="shared" ref="G480:K480" si="289">G469-G491</f>
        <v>0.1867689231770279</v>
      </c>
      <c r="H480" s="1">
        <f t="shared" si="289"/>
        <v>0.17609897955126672</v>
      </c>
      <c r="I480" s="1">
        <f t="shared" si="289"/>
        <v>0.20264101493756204</v>
      </c>
      <c r="J480" s="1">
        <f t="shared" si="289"/>
        <v>0.47372044399521479</v>
      </c>
      <c r="K480" s="1">
        <f t="shared" si="289"/>
        <v>0.17843450565419139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0.14245067308357079</v>
      </c>
      <c r="K481" s="1">
        <f t="shared" si="290"/>
        <v>7.0061832728389464E-2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0.43082920900493094</v>
      </c>
      <c r="G483" s="1">
        <f t="shared" ref="G483:K483" si="292">G472-G494</f>
        <v>2.5670657618065862E-2</v>
      </c>
      <c r="H483" s="1">
        <f t="shared" si="292"/>
        <v>0.34680408005635738</v>
      </c>
      <c r="I483" s="1">
        <f t="shared" si="292"/>
        <v>0.25989225854747933</v>
      </c>
      <c r="J483" s="1">
        <f t="shared" si="292"/>
        <v>0.85893206637916741</v>
      </c>
      <c r="K483" s="1">
        <f t="shared" si="292"/>
        <v>0.44970397005947182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0.4480124543150078</v>
      </c>
      <c r="G485" s="1">
        <f t="shared" ref="G485:K485" si="294">G474-G496</f>
        <v>4.6557747472246426E-2</v>
      </c>
      <c r="H485" s="1">
        <f t="shared" si="294"/>
        <v>0.90131453212611135</v>
      </c>
      <c r="I485" s="1">
        <f t="shared" si="294"/>
        <v>0.87593719564881867</v>
      </c>
      <c r="J485" s="1">
        <f t="shared" si="294"/>
        <v>1.7206793785767494</v>
      </c>
      <c r="K485" s="1">
        <f t="shared" si="294"/>
        <v>0.96942490110360668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1.107675079738742</v>
      </c>
      <c r="G488" s="1">
        <f t="shared" ref="G488:K488" si="296">G477-G499</f>
        <v>0.88171282274173701</v>
      </c>
      <c r="H488" s="1">
        <f t="shared" si="296"/>
        <v>1.0603563819098667</v>
      </c>
      <c r="I488" s="1">
        <f t="shared" si="296"/>
        <v>2.8331523820943452</v>
      </c>
      <c r="J488" s="1">
        <f t="shared" si="296"/>
        <v>2.7232639971963692</v>
      </c>
      <c r="K488" s="1">
        <f t="shared" si="296"/>
        <v>0.39685000028772499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7.2186040126307575E-3</v>
      </c>
      <c r="J489" s="1">
        <f t="shared" si="297"/>
        <v>2.2238443554783084E-2</v>
      </c>
      <c r="K489" s="1">
        <f t="shared" si="297"/>
        <v>4.5210714853811586E-3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1.6598657156309367</v>
      </c>
      <c r="G490" s="1">
        <f t="shared" ref="G490:K490" si="298">SUM(G491:G500)</f>
        <v>1.8883781779798121</v>
      </c>
      <c r="H490" s="1">
        <f t="shared" si="298"/>
        <v>2.5856202304664748</v>
      </c>
      <c r="I490" s="1">
        <f t="shared" si="298"/>
        <v>2.3766814147701041</v>
      </c>
      <c r="J490" s="1">
        <f t="shared" si="298"/>
        <v>2.2734947372680829</v>
      </c>
      <c r="K490" s="1">
        <f t="shared" si="298"/>
        <v>4.846484359054231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3.1555420061086491E-2</v>
      </c>
      <c r="G491" s="1">
        <f t="shared" ref="G491:K491" si="300">IFERROR(G346/G314,0)*G469</f>
        <v>1.4569939404378016E-2</v>
      </c>
      <c r="H491" s="1">
        <f t="shared" si="300"/>
        <v>1.0319504055054692E-2</v>
      </c>
      <c r="I491" s="1">
        <f t="shared" si="300"/>
        <v>1.6368312874878031E-3</v>
      </c>
      <c r="J491" s="1">
        <f t="shared" si="300"/>
        <v>2.0064587913369326E-2</v>
      </c>
      <c r="K491" s="1">
        <f t="shared" si="300"/>
        <v>0.15177033721465816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6.0335459227780636E-3</v>
      </c>
      <c r="K492" s="1">
        <f t="shared" si="301"/>
        <v>5.9592218108711223E-2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1.0308479533236678E-2</v>
      </c>
      <c r="G494" s="1">
        <f t="shared" ref="G494:K494" si="303">IFERROR(G349/G317,0)*G472</f>
        <v>2.0025811553844091E-3</v>
      </c>
      <c r="H494" s="1">
        <f t="shared" si="303"/>
        <v>2.0322923616994611E-2</v>
      </c>
      <c r="I494" s="1">
        <f t="shared" si="303"/>
        <v>2.0992777809441085E-3</v>
      </c>
      <c r="J494" s="1">
        <f t="shared" si="303"/>
        <v>3.6380355072138042E-2</v>
      </c>
      <c r="K494" s="1">
        <f t="shared" si="303"/>
        <v>0.38250294096686299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1.071962420237982E-2</v>
      </c>
      <c r="G496" s="1">
        <f t="shared" ref="G496:K496" si="305">IFERROR(G351/G319,0)*G474</f>
        <v>3.6319937382302083E-3</v>
      </c>
      <c r="H496" s="1">
        <f t="shared" si="305"/>
        <v>5.2817563127600664E-2</v>
      </c>
      <c r="I496" s="1">
        <f t="shared" si="305"/>
        <v>7.0753761678210994E-3</v>
      </c>
      <c r="J496" s="1">
        <f t="shared" si="305"/>
        <v>7.2879950822902773E-2</v>
      </c>
      <c r="K496" s="1">
        <f t="shared" si="305"/>
        <v>0.82455993365947333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1.5807787755144909</v>
      </c>
      <c r="G498" s="1">
        <f t="shared" ref="G498:K498" si="307">G476</f>
        <v>1.7993907945573149</v>
      </c>
      <c r="H498" s="1">
        <f t="shared" si="307"/>
        <v>2.4400227303478887</v>
      </c>
      <c r="I498" s="1">
        <f t="shared" si="307"/>
        <v>2.3429268540682804</v>
      </c>
      <c r="J498" s="1">
        <f t="shared" si="307"/>
        <v>2.0218496230074376</v>
      </c>
      <c r="K498" s="1">
        <f t="shared" si="307"/>
        <v>3.0866663117524218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2.650341631974281E-2</v>
      </c>
      <c r="G499" s="1">
        <f t="shared" ref="G499:K499" si="308">IFERROR(G354/G322,0)*G477</f>
        <v>6.8782869124504709E-2</v>
      </c>
      <c r="H499" s="1">
        <f t="shared" si="308"/>
        <v>6.2137509318936066E-2</v>
      </c>
      <c r="I499" s="1">
        <f t="shared" si="308"/>
        <v>2.2884767245473052E-2</v>
      </c>
      <c r="J499" s="1">
        <f t="shared" si="308"/>
        <v>0.11534475781166018</v>
      </c>
      <c r="K499" s="1">
        <f t="shared" si="308"/>
        <v>0.33754714732156066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5.8308220097988098E-5</v>
      </c>
      <c r="J500" s="1">
        <f t="shared" si="309"/>
        <v>9.4191671779728764E-4</v>
      </c>
      <c r="K500" s="1">
        <f t="shared" si="309"/>
        <v>3.8454700305425808E-3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3.3181558942758373</v>
      </c>
      <c r="G501" s="1">
        <f t="shared" ref="G501:K501" si="310">SUM(G502:G503)</f>
        <v>3.3052865057742951</v>
      </c>
      <c r="H501" s="1">
        <f t="shared" si="310"/>
        <v>4.8001843434129565</v>
      </c>
      <c r="I501" s="1">
        <f t="shared" si="310"/>
        <v>4.6790010556557879</v>
      </c>
      <c r="J501" s="1">
        <f t="shared" si="310"/>
        <v>5.1242218207474854</v>
      </c>
      <c r="K501" s="1">
        <f t="shared" si="310"/>
        <v>10.614750617322025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3.3181558942758373</v>
      </c>
      <c r="G502" s="6">
        <f>'[1]Electricity and CHPs_IN'!C$44-G361</f>
        <v>3.3052865057742951</v>
      </c>
      <c r="H502" s="6">
        <f>'[1]Electricity and CHPs_IN'!D$44-H361</f>
        <v>4.8001843434129565</v>
      </c>
      <c r="I502" s="6">
        <f>'[1]Electricity and CHPs_IN'!E$44-I361</f>
        <v>4.6790010556557879</v>
      </c>
      <c r="J502" s="6">
        <f>'[1]Electricity and CHPs_IN'!F$44-J361</f>
        <v>0.83941345163512193</v>
      </c>
      <c r="K502" s="6">
        <f>'[1]Electricity and CHPs_IN'!G$44-K361</f>
        <v>2.1046016477563958E-2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4.2848083691123637</v>
      </c>
      <c r="K503" s="1">
        <f>'[1]Electricity and CHPs_IN'!G$45</f>
        <v>10.593704600844461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3.3181558942758373</v>
      </c>
      <c r="G507" s="1">
        <f t="shared" ref="G507:K507" si="312">SUM(G508:G509)</f>
        <v>3.3052865057742951</v>
      </c>
      <c r="H507" s="1">
        <f t="shared" si="312"/>
        <v>4.8001843434129565</v>
      </c>
      <c r="I507" s="1">
        <f t="shared" si="312"/>
        <v>4.6790010556557879</v>
      </c>
      <c r="J507" s="1">
        <f t="shared" si="312"/>
        <v>5.1242218207474854</v>
      </c>
      <c r="K507" s="1">
        <f t="shared" si="312"/>
        <v>10.614750617322025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3.3181558942758373</v>
      </c>
      <c r="G508" s="1">
        <f t="shared" ref="G508:K508" si="313">G502</f>
        <v>3.3052865057742951</v>
      </c>
      <c r="H508" s="1">
        <f t="shared" si="313"/>
        <v>4.8001843434129565</v>
      </c>
      <c r="I508" s="1">
        <f t="shared" si="313"/>
        <v>4.6790010556557879</v>
      </c>
      <c r="J508" s="1">
        <f t="shared" si="313"/>
        <v>0.83941345163512193</v>
      </c>
      <c r="K508" s="1">
        <f t="shared" si="313"/>
        <v>2.1046016477563958E-2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4.2848083691123637</v>
      </c>
      <c r="K509" s="1">
        <f t="shared" si="314"/>
        <v>10.593704600844461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0.71275200326358767</v>
      </c>
      <c r="G510" s="1">
        <f t="shared" ref="G510:K510" si="315">SUM(G511:G515)</f>
        <v>1.7946757538954277</v>
      </c>
      <c r="H510" s="1">
        <f t="shared" si="315"/>
        <v>3.3578433023088934</v>
      </c>
      <c r="I510" s="1">
        <f t="shared" si="315"/>
        <v>5.5197232314895901</v>
      </c>
      <c r="J510" s="1">
        <f t="shared" si="315"/>
        <v>8.1402165272854052</v>
      </c>
      <c r="K510" s="1">
        <f t="shared" si="315"/>
        <v>11.493782723454418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0.71275200326358767</v>
      </c>
      <c r="G511" s="6">
        <f>'[1]Electricity and CHPs_IN'!C$42-G380</f>
        <v>1.7946757538954277</v>
      </c>
      <c r="H511" s="6">
        <f>'[1]Electricity and CHPs_IN'!D$42-H380</f>
        <v>3.3578433023088934</v>
      </c>
      <c r="I511" s="6">
        <f>'[1]Electricity and CHPs_IN'!E$42-I380</f>
        <v>5.1832401871877618</v>
      </c>
      <c r="J511" s="6">
        <f>'[1]Electricity and CHPs_IN'!F$42-J380</f>
        <v>7.055842778092301</v>
      </c>
      <c r="K511" s="6">
        <f>'[1]Electricity and CHPs_IN'!G$42-K380</f>
        <v>2.3142257625664193E-2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0.53910609892483619</v>
      </c>
      <c r="K512" s="1">
        <f>'[1]Electricity and CHPs_IN'!G$43-K381</f>
        <v>11.324269797413368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0.1041752187762244</v>
      </c>
      <c r="J513" s="1">
        <f>'[1]Electricity and CHPs_IN'!F$50-J382</f>
        <v>0.17456268153048804</v>
      </c>
      <c r="K513" s="1">
        <f>'[1]Electricity and CHPs_IN'!G$50-K382</f>
        <v>5.4157397561569579E-2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0.1599038916411844</v>
      </c>
      <c r="J514" s="1">
        <f>'[1]Electricity and CHPs_IN'!F$53-J383</f>
        <v>0.26416376513939793</v>
      </c>
      <c r="K514" s="1">
        <f>'[1]Electricity and CHPs_IN'!G$53-K383</f>
        <v>7.1404115191337408E-2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7.2403933884419236E-2</v>
      </c>
      <c r="J515" s="1">
        <f>'[1]Electricity and CHPs_IN'!F$56-J384</f>
        <v>0.10654120359838232</v>
      </c>
      <c r="K515" s="1">
        <f>'[1]Electricity and CHPs_IN'!G$56-K384</f>
        <v>2.080915566247888E-2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3.8674833636954786E-2</v>
      </c>
      <c r="J516" s="1">
        <f t="shared" si="316"/>
        <v>0.30967465544532469</v>
      </c>
      <c r="K516" s="1">
        <f t="shared" si="316"/>
        <v>0.23400818662623843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2.2158355612035781E-2</v>
      </c>
      <c r="J517" s="1">
        <f>'[1]Electricity and CHPs_IN'!F$46-J397</f>
        <v>0.27785770140791027</v>
      </c>
      <c r="K517" s="1">
        <f>'[1]Electricity and CHPs_IN'!G$46-K397</f>
        <v>0.20316193833473783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1.6516478024919009E-2</v>
      </c>
      <c r="J518" s="1">
        <f>'[1]Electricity and CHPs_IN'!F$57-J398</f>
        <v>3.1816954037414434E-2</v>
      </c>
      <c r="K518" s="1">
        <f>'[1]Electricity and CHPs_IN'!G$57-K398</f>
        <v>3.0846248291500587E-2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0.32978916010618492</v>
      </c>
      <c r="G520" s="13">
        <f t="shared" si="317"/>
        <v>0.3267455097608401</v>
      </c>
      <c r="H520" s="13">
        <f t="shared" si="317"/>
        <v>0.32538441495761888</v>
      </c>
      <c r="I520" s="13">
        <f t="shared" si="317"/>
        <v>0.33008916143361811</v>
      </c>
      <c r="J520" s="13">
        <f t="shared" si="317"/>
        <v>0.33170584005147663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0.79999926330128845</v>
      </c>
      <c r="G523" s="13">
        <f t="shared" si="318"/>
        <v>0.79999941295798627</v>
      </c>
      <c r="H523" s="13">
        <f t="shared" si="318"/>
        <v>0.79999855268981679</v>
      </c>
      <c r="I523" s="13">
        <f t="shared" si="318"/>
        <v>0.79999925168551478</v>
      </c>
      <c r="J523" s="13">
        <f t="shared" si="318"/>
        <v>0.79999927707445906</v>
      </c>
      <c r="K523" s="13">
        <f t="shared" si="318"/>
        <v>0.79999931024863946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0.11272745838519203</v>
      </c>
      <c r="G524" s="13">
        <f t="shared" ref="G524:K524" si="319">IFERROR(G69/G297,"-")</f>
        <v>4.5150981277553834E-2</v>
      </c>
      <c r="H524" s="13">
        <f t="shared" si="319"/>
        <v>0.29219720738342653</v>
      </c>
      <c r="I524" s="13">
        <f t="shared" si="319"/>
        <v>0.25626317607614668</v>
      </c>
      <c r="J524" s="13">
        <f t="shared" si="319"/>
        <v>0.29212540412545673</v>
      </c>
      <c r="K524" s="13">
        <f t="shared" si="319"/>
        <v>0.20292515343221892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7.1462482094743728E-3</v>
      </c>
      <c r="G525" s="13">
        <f t="shared" ref="G525:K525" si="320">IFERROR(G70/(G298+G411),"-")</f>
        <v>2.5756539019821358E-2</v>
      </c>
      <c r="H525" s="13">
        <f t="shared" si="320"/>
        <v>9.5432920445266814E-2</v>
      </c>
      <c r="I525" s="13">
        <f t="shared" si="320"/>
        <v>8.9393294269845575E-2</v>
      </c>
      <c r="J525" s="13">
        <f t="shared" si="320"/>
        <v>9.1090553942153638E-2</v>
      </c>
      <c r="K525" s="13">
        <f t="shared" si="320"/>
        <v>5.8377875765776445E-2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0.14329909895108064</v>
      </c>
      <c r="G526" s="13">
        <f t="shared" ref="G526:K526" si="321">IFERROR(G71/(G299+G463),"-")</f>
        <v>0.23791475615137825</v>
      </c>
      <c r="H526" s="13">
        <f t="shared" si="321"/>
        <v>0.19828167280303458</v>
      </c>
      <c r="I526" s="13">
        <f t="shared" si="321"/>
        <v>0.26037994160883832</v>
      </c>
      <c r="J526" s="13">
        <f t="shared" si="321"/>
        <v>0.21793402636188533</v>
      </c>
      <c r="K526" s="13">
        <f t="shared" si="321"/>
        <v>0.2435194683640981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0.56052633227875681</v>
      </c>
      <c r="K527" s="13">
        <f t="shared" si="322"/>
        <v>0.54897725502701711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0.14724006865540562</v>
      </c>
      <c r="H528" s="13">
        <f t="shared" si="323"/>
        <v>0.34791983475498517</v>
      </c>
      <c r="I528" s="13">
        <f t="shared" si="323"/>
        <v>0.37782514342272444</v>
      </c>
      <c r="J528" s="13">
        <f t="shared" si="323"/>
        <v>0.3652321583639786</v>
      </c>
      <c r="K528" s="13">
        <f t="shared" si="323"/>
        <v>0.39300188483040865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0.46480906366039781</v>
      </c>
      <c r="K529" s="13">
        <f t="shared" si="324"/>
        <v>0.54446132827461846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0.22754365863605902</v>
      </c>
      <c r="G530" s="13">
        <f t="shared" ref="G530:K530" si="325">IFERROR(G84/SUM(G312,G417),"-")</f>
        <v>0.11946497243849684</v>
      </c>
      <c r="H530" s="13">
        <f t="shared" si="325"/>
        <v>0.22243998223398653</v>
      </c>
      <c r="I530" s="13">
        <f t="shared" si="325"/>
        <v>0.23738273033507781</v>
      </c>
      <c r="J530" s="13">
        <f t="shared" si="325"/>
        <v>0.21266589216532614</v>
      </c>
      <c r="K530" s="13">
        <f t="shared" si="325"/>
        <v>0.21065855575839151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0.3999999999999998</v>
      </c>
      <c r="K531" s="13">
        <f t="shared" si="326"/>
        <v>0.39999999999999997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0.29862620899335596</v>
      </c>
      <c r="G532" s="13">
        <f t="shared" ref="G532:K532" si="327">IFERROR(G86/SUM(G314,G469),"-'")</f>
        <v>0.30442165751396716</v>
      </c>
      <c r="H532" s="13">
        <f t="shared" si="327"/>
        <v>0.31964774481847635</v>
      </c>
      <c r="I532" s="13">
        <f t="shared" si="327"/>
        <v>0.35149667397336065</v>
      </c>
      <c r="J532" s="13">
        <f t="shared" si="327"/>
        <v>0.24456574113123195</v>
      </c>
      <c r="K532" s="13">
        <f t="shared" si="327"/>
        <v>0.2133845817072631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0.30611137067003563</v>
      </c>
      <c r="K533" s="13">
        <f t="shared" si="329"/>
        <v>0.31505583853527114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8.3091145301745023E-2</v>
      </c>
      <c r="G535" s="13">
        <f t="shared" ref="G535:K535" si="331">IFERROR(G89/SUM(G317,G472),"-")</f>
        <v>0.23262243414709677</v>
      </c>
      <c r="H535" s="13">
        <f t="shared" si="331"/>
        <v>0.18497185984174119</v>
      </c>
      <c r="I535" s="13">
        <f t="shared" si="331"/>
        <v>0.25189455511644715</v>
      </c>
      <c r="J535" s="13">
        <f t="shared" si="331"/>
        <v>0.27598973067853455</v>
      </c>
      <c r="K535" s="13">
        <f t="shared" si="331"/>
        <v>0.28652076969119455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0.42000000000000004</v>
      </c>
      <c r="J536" s="13">
        <f t="shared" si="332"/>
        <v>0.44000000000000017</v>
      </c>
      <c r="K536" s="13">
        <f t="shared" si="332"/>
        <v>0.44999999999999968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9.5229754677580991E-2</v>
      </c>
      <c r="G537" s="13">
        <f t="shared" ref="G537:K537" si="333">IFERROR(G91/SUM(G319,G474),"-")</f>
        <v>0.26961104238582373</v>
      </c>
      <c r="H537" s="13">
        <f t="shared" si="333"/>
        <v>0.26072491000235387</v>
      </c>
      <c r="I537" s="13">
        <f t="shared" si="333"/>
        <v>0.29169989846127159</v>
      </c>
      <c r="J537" s="13">
        <f t="shared" si="333"/>
        <v>0.30007260330595531</v>
      </c>
      <c r="K537" s="13">
        <f t="shared" si="333"/>
        <v>0.30801825333519872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0.41999999999999987</v>
      </c>
      <c r="J538" s="13">
        <f t="shared" si="334"/>
        <v>0.43999999999999967</v>
      </c>
      <c r="K538" s="13">
        <f t="shared" si="334"/>
        <v>0.44999999999999979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0.3626685361145181</v>
      </c>
      <c r="G539" s="13">
        <f t="shared" ref="G539:K539" si="335">IFERROR(G93/SUM(G321,G476),"-")</f>
        <v>0.36172201027672968</v>
      </c>
      <c r="H539" s="13">
        <f t="shared" si="335"/>
        <v>0.36101213266039556</v>
      </c>
      <c r="I539" s="13">
        <f t="shared" si="335"/>
        <v>0.36395982851254899</v>
      </c>
      <c r="J539" s="13">
        <f t="shared" si="335"/>
        <v>0.37316393238167667</v>
      </c>
      <c r="K539" s="13">
        <f t="shared" si="335"/>
        <v>0.38431167823668216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0.28207009681642381</v>
      </c>
      <c r="G540" s="13">
        <f t="shared" ref="G540:K540" si="336">IFERROR(G94/SUM(G322,G477),"-")</f>
        <v>0.35924878030460394</v>
      </c>
      <c r="H540" s="13">
        <f t="shared" si="336"/>
        <v>0.34173496116395352</v>
      </c>
      <c r="I540" s="13">
        <f t="shared" si="336"/>
        <v>0.35877151676457525</v>
      </c>
      <c r="J540" s="13">
        <f t="shared" si="336"/>
        <v>0.35820056555160151</v>
      </c>
      <c r="K540" s="13">
        <f t="shared" si="336"/>
        <v>0.35820164625332246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0.6000000000000002</v>
      </c>
      <c r="J541" s="13">
        <f t="shared" si="337"/>
        <v>0.60999999999999943</v>
      </c>
      <c r="K541" s="13">
        <f t="shared" si="337"/>
        <v>0.61999999999999966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0.35745695376016584</v>
      </c>
      <c r="G542" s="13">
        <f t="shared" ref="G542:K542" si="338">IFERROR(G129/G357,"-")</f>
        <v>0.35745695376016623</v>
      </c>
      <c r="H542" s="13">
        <f t="shared" si="338"/>
        <v>0.35745695376016601</v>
      </c>
      <c r="I542" s="13">
        <f t="shared" si="338"/>
        <v>0.35745695376016567</v>
      </c>
      <c r="J542" s="13">
        <f t="shared" si="338"/>
        <v>0.35745695376016579</v>
      </c>
      <c r="K542" s="13">
        <f t="shared" si="338"/>
        <v>0.35745695376016595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0.33470839322286922</v>
      </c>
      <c r="K543" s="13">
        <f t="shared" si="339"/>
        <v>0.34140256108732581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3.8247758880843918E-2</v>
      </c>
      <c r="G544" s="13">
        <f t="shared" ref="G544:K544" si="340">IFERROR(G131/SUM(G359,G426),"-")</f>
        <v>3.7721609853208209E-2</v>
      </c>
      <c r="H544" s="13">
        <f t="shared" si="340"/>
        <v>3.8072399218947214E-2</v>
      </c>
      <c r="I544" s="13">
        <f t="shared" si="340"/>
        <v>3.7688403224687334E-2</v>
      </c>
      <c r="J544" s="13">
        <f t="shared" si="340"/>
        <v>3.3871633859669091E-2</v>
      </c>
      <c r="K544" s="13">
        <f t="shared" si="340"/>
        <v>2.7259245994645874E-2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4.8242849883234802E-2</v>
      </c>
      <c r="K545" s="13">
        <f t="shared" si="341"/>
        <v>5.400000000000002E-2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6.198459518890824E-2</v>
      </c>
      <c r="G546" s="13">
        <f t="shared" ref="G546:K546" si="342">IFERROR(G133/SUM(G361,G502),"-")</f>
        <v>6.1984589142158611E-2</v>
      </c>
      <c r="H546" s="13">
        <f t="shared" si="342"/>
        <v>6.1980811594331754E-2</v>
      </c>
      <c r="I546" s="13">
        <f t="shared" si="342"/>
        <v>6.1980903477576552E-2</v>
      </c>
      <c r="J546" s="13">
        <f t="shared" si="342"/>
        <v>6.1972650567355327E-2</v>
      </c>
      <c r="K546" s="13">
        <f t="shared" si="342"/>
        <v>6.1972650567355368E-2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4.7880823847050523E-2</v>
      </c>
      <c r="K547" s="13">
        <f t="shared" si="343"/>
        <v>4.5431760215214251E-2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0.24061644915730615</v>
      </c>
      <c r="G548" s="13">
        <f t="shared" ref="G548:K548" si="344">IFERROR(G150/SUM(G378,G435),"-")</f>
        <v>0.21325804659706588</v>
      </c>
      <c r="H548" s="13">
        <f t="shared" si="344"/>
        <v>0.254107701103511</v>
      </c>
      <c r="I548" s="13">
        <f t="shared" si="344"/>
        <v>0.24676876188650412</v>
      </c>
      <c r="J548" s="13">
        <f t="shared" si="344"/>
        <v>0.30245811860212612</v>
      </c>
      <c r="K548" s="13">
        <f t="shared" si="344"/>
        <v>0.25760370469534366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0.20300290348815636</v>
      </c>
      <c r="K549" s="13">
        <f t="shared" si="345"/>
        <v>0.26541118959132182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0.19375586215614288</v>
      </c>
      <c r="G550" s="13">
        <f t="shared" ref="G550:K550" si="346">IFERROR(G152/SUM(G380,G511),"-")</f>
        <v>0.22544199558305747</v>
      </c>
      <c r="H550" s="13">
        <f t="shared" si="346"/>
        <v>0.24205511803467905</v>
      </c>
      <c r="I550" s="13">
        <f t="shared" si="346"/>
        <v>0.33759468757354172</v>
      </c>
      <c r="J550" s="13">
        <f t="shared" si="346"/>
        <v>0.3519191005468788</v>
      </c>
      <c r="K550" s="13">
        <f t="shared" si="346"/>
        <v>0.33111686728411871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0.32771485614744034</v>
      </c>
      <c r="K551" s="13">
        <f t="shared" si="347"/>
        <v>0.34901437893217729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0.20135252595128425</v>
      </c>
      <c r="J552" s="13">
        <f t="shared" si="348"/>
        <v>0.20853130949449189</v>
      </c>
      <c r="K552" s="13">
        <f t="shared" si="348"/>
        <v>0.23845492036672605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0.23408599882345629</v>
      </c>
      <c r="J553" s="13">
        <f t="shared" si="349"/>
        <v>0.24241928334306168</v>
      </c>
      <c r="K553" s="13">
        <f t="shared" si="349"/>
        <v>0.26265678507400375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0.3010676514715469</v>
      </c>
      <c r="J554" s="13">
        <f t="shared" si="350"/>
        <v>0.30859211370494882</v>
      </c>
      <c r="K554" s="13">
        <f t="shared" si="350"/>
        <v>0.32421867422301587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0.42000000000000015</v>
      </c>
      <c r="K562" s="13">
        <f t="shared" si="352"/>
        <v>0.41999999999999987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0.495856066460998</v>
      </c>
      <c r="J563" s="13">
        <f t="shared" si="353"/>
        <v>0.55005981510744528</v>
      </c>
      <c r="K563" s="13">
        <f t="shared" si="353"/>
        <v>0.6000653195059894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0.47615301180554914</v>
      </c>
      <c r="J564" s="13">
        <f t="shared" si="354"/>
        <v>0.5405385140494674</v>
      </c>
      <c r="K564" s="13">
        <f t="shared" si="354"/>
        <v>0.57551714342292892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0.69992886980148361</v>
      </c>
      <c r="G565" s="13">
        <f t="shared" si="355"/>
        <v>0.69988664811068568</v>
      </c>
      <c r="H565" s="13">
        <f t="shared" si="355"/>
        <v>0.69992338181178726</v>
      </c>
      <c r="I565" s="13">
        <f t="shared" si="355"/>
        <v>0.69977545424433341</v>
      </c>
      <c r="J565" s="13">
        <f t="shared" si="355"/>
        <v>0.69988255240685826</v>
      </c>
      <c r="K565" s="13">
        <f t="shared" si="355"/>
        <v>0.69991823899350303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0.86694383178478596</v>
      </c>
      <c r="G566" s="13">
        <f t="shared" si="355"/>
        <v>0.86692513655971093</v>
      </c>
      <c r="H566" s="13">
        <f t="shared" si="355"/>
        <v>0.86694933195524815</v>
      </c>
      <c r="I566" s="13">
        <f t="shared" si="355"/>
        <v>0.86686613118213685</v>
      </c>
      <c r="J566" s="13">
        <f t="shared" si="355"/>
        <v>0.8669464178493943</v>
      </c>
      <c r="K566" s="13">
        <f t="shared" si="355"/>
        <v>0.86703141099510805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0.89416600135255619</v>
      </c>
      <c r="G567" s="13">
        <f t="shared" si="355"/>
        <v>0.8941297392593901</v>
      </c>
      <c r="H567" s="13">
        <f t="shared" si="355"/>
        <v>0.89416141188867693</v>
      </c>
      <c r="I567" s="13">
        <f t="shared" si="355"/>
        <v>0.89408251039433573</v>
      </c>
      <c r="J567" s="13">
        <f t="shared" si="355"/>
        <v>0.89411736997664937</v>
      </c>
      <c r="K567" s="13">
        <f t="shared" si="355"/>
        <v>0.89420683043227012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0.90401845258120761</v>
      </c>
      <c r="G568" s="13">
        <f t="shared" si="355"/>
        <v>0.90401820430267821</v>
      </c>
      <c r="H568" s="13">
        <f t="shared" si="355"/>
        <v>0.90402560682044786</v>
      </c>
      <c r="I568" s="13">
        <f t="shared" si="355"/>
        <v>0.90400771385605994</v>
      </c>
      <c r="J568" s="13">
        <f t="shared" si="355"/>
        <v>0.90409227282773952</v>
      </c>
      <c r="K568" s="13">
        <f t="shared" si="355"/>
        <v>0.90403897013466317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0.9040539103004841</v>
      </c>
      <c r="G569" s="13">
        <f t="shared" si="355"/>
        <v>0.90405379321528057</v>
      </c>
      <c r="H569" s="13">
        <f t="shared" si="355"/>
        <v>0.90406226156935143</v>
      </c>
      <c r="I569" s="13">
        <f t="shared" si="355"/>
        <v>0.90410186353145117</v>
      </c>
      <c r="J569" s="13">
        <f t="shared" si="355"/>
        <v>0.90417888770911259</v>
      </c>
      <c r="K569" s="13">
        <f t="shared" si="355"/>
        <v>0.90419779227979358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0.90405390253545814</v>
      </c>
      <c r="G570" s="13">
        <f t="shared" si="355"/>
        <v>0.90405378533652725</v>
      </c>
      <c r="H570" s="13">
        <f t="shared" si="355"/>
        <v>0.90406224766368937</v>
      </c>
      <c r="I570" s="13">
        <f t="shared" si="355"/>
        <v>0.90410183924320109</v>
      </c>
      <c r="J570" s="13">
        <f t="shared" si="355"/>
        <v>0.90417888294489934</v>
      </c>
      <c r="K570" s="13">
        <f t="shared" si="355"/>
        <v>0.90419781543421907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0.90401852519785331</v>
      </c>
      <c r="G571" s="13">
        <f t="shared" si="355"/>
        <v>0.90401832529170711</v>
      </c>
      <c r="H571" s="13">
        <f t="shared" si="355"/>
        <v>0.90402579354822132</v>
      </c>
      <c r="I571" s="13">
        <f t="shared" si="355"/>
        <v>0.90401178915060521</v>
      </c>
      <c r="J571" s="13">
        <f t="shared" si="355"/>
        <v>0.904078161780004</v>
      </c>
      <c r="K571" s="13">
        <f t="shared" si="355"/>
        <v>0.90400427806107486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0.59933483503158891</v>
      </c>
      <c r="G573" s="4">
        <f t="shared" ref="G573:K573" si="356">IFERROR(G210/G440,"-")</f>
        <v>0.84844822498215544</v>
      </c>
      <c r="H573" s="4">
        <f t="shared" si="356"/>
        <v>0.83918645837278172</v>
      </c>
      <c r="I573" s="4">
        <f t="shared" si="356"/>
        <v>0.78322084685221394</v>
      </c>
      <c r="J573" s="4">
        <f t="shared" si="356"/>
        <v>0.47325809407917085</v>
      </c>
      <c r="K573" s="4">
        <f t="shared" si="356"/>
        <v>0.45431275912280389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0.85445501111132582</v>
      </c>
      <c r="G575" s="4">
        <f t="shared" ref="G575:K575" si="358">IFERROR(G218/G448,"-")</f>
        <v>0.85445501111132482</v>
      </c>
      <c r="H575" s="4">
        <f t="shared" si="358"/>
        <v>0.85445501111132471</v>
      </c>
      <c r="I575" s="4">
        <f t="shared" si="358"/>
        <v>0.8544550111113246</v>
      </c>
      <c r="J575" s="4">
        <f t="shared" si="358"/>
        <v>0.85445501111132582</v>
      </c>
      <c r="K575" s="4">
        <f t="shared" si="358"/>
        <v>0.85445501111132405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0.69999999999999973</v>
      </c>
      <c r="G576" s="4">
        <f t="shared" ref="G576:K576" si="359">IFERROR(G224/G454,"-")</f>
        <v>0.70000000000000118</v>
      </c>
      <c r="H576" s="4">
        <f t="shared" si="359"/>
        <v>0.70000000000000073</v>
      </c>
      <c r="I576" s="4">
        <f t="shared" si="359"/>
        <v>0.70000000000000073</v>
      </c>
      <c r="J576" s="4">
        <f t="shared" si="359"/>
        <v>0.70000000000000007</v>
      </c>
      <c r="K576" s="4">
        <f t="shared" si="359"/>
        <v>0.69999999999999984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0.84999999999999909</v>
      </c>
      <c r="K578">
        <f t="shared" si="361"/>
        <v>0.8500000000000002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2.9999999999999951</v>
      </c>
      <c r="H579" s="4">
        <f t="shared" si="362"/>
        <v>3.0000000000000013</v>
      </c>
      <c r="I579" s="4">
        <f t="shared" si="362"/>
        <v>2.9999999999999982</v>
      </c>
      <c r="J579" s="4">
        <f t="shared" si="362"/>
        <v>2.9999999999999996</v>
      </c>
      <c r="K579" s="4">
        <f t="shared" si="362"/>
        <v>2.9999999999999991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0.38612520471046241</v>
      </c>
      <c r="G580" s="3">
        <f>[1]Other_transformation!C$5</f>
        <v>0.23724020468472987</v>
      </c>
      <c r="H580" s="3">
        <f>[1]Other_transformation!D$5</f>
        <v>0.5660756385773793</v>
      </c>
      <c r="I580" s="3">
        <f>[1]Other_transformation!E$5</f>
        <v>3.808263301910652E-3</v>
      </c>
      <c r="J580" s="3">
        <f>[1]Other_transformation!F$5</f>
        <v>5.784891796535096E-3</v>
      </c>
      <c r="K580" s="3">
        <f>[1]Other_transformation!G$5</f>
        <v>3.1543342523441039E-3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0.38612520471046241</v>
      </c>
      <c r="G581" s="1">
        <f t="shared" ref="G581:K581" si="363">G580</f>
        <v>0.23724020468472987</v>
      </c>
      <c r="H581" s="1">
        <f t="shared" si="363"/>
        <v>0.5660756385773793</v>
      </c>
      <c r="I581" s="1">
        <f t="shared" si="363"/>
        <v>3.808263301910652E-3</v>
      </c>
      <c r="J581" s="1">
        <f t="shared" si="363"/>
        <v>5.784891796535096E-3</v>
      </c>
      <c r="K581" s="1">
        <f t="shared" si="363"/>
        <v>3.1543342523441039E-3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0.38612520471046241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0.23724020468472987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0.5660756385773793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3.808263301910652E-3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3.373972167843387E-3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8.8793395537059908E-4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2.410919628691709E-3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2.2664002969735048E-3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0.15058882983708013</v>
      </c>
      <c r="G584" s="3">
        <f t="shared" ref="G584:K584" si="364">G585</f>
        <v>9.25236798270445E-2</v>
      </c>
      <c r="H584" s="3">
        <f t="shared" si="364"/>
        <v>0.22076949904517751</v>
      </c>
      <c r="I584" s="3">
        <f t="shared" si="364"/>
        <v>1.4852226877451523E-3</v>
      </c>
      <c r="J584" s="3">
        <f t="shared" si="364"/>
        <v>2.256107800648683E-3</v>
      </c>
      <c r="K584" s="3">
        <f t="shared" si="364"/>
        <v>1.2301903584141984E-3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0.15058882983708013</v>
      </c>
      <c r="G585" s="1">
        <f t="shared" ref="G585:K585" si="365">SUM(G586:G587)</f>
        <v>9.25236798270445E-2</v>
      </c>
      <c r="H585" s="1">
        <f t="shared" si="365"/>
        <v>0.22076949904517751</v>
      </c>
      <c r="I585" s="1">
        <f t="shared" si="365"/>
        <v>1.4852226877451523E-3</v>
      </c>
      <c r="J585" s="1">
        <f t="shared" si="365"/>
        <v>2.256107800648683E-3</v>
      </c>
      <c r="K585" s="1">
        <f t="shared" si="365"/>
        <v>1.2301903584141984E-3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0.15058882983708013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9.25236798270445E-2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0.22076949904517751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1.4852226877451523E-3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1.3158491454589186E-3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3.4629424259453325E-4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9.4025865518976466E-4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8.8389611581966507E-4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1.1270994725498384</v>
      </c>
      <c r="G588" s="3">
        <f t="shared" ref="G588:K588" si="366">G589+G592</f>
        <v>0.69250415747472638</v>
      </c>
      <c r="H588" s="3">
        <f t="shared" si="366"/>
        <v>1.6523747890073688</v>
      </c>
      <c r="I588" s="3">
        <f t="shared" si="366"/>
        <v>1.1116320578277194E-2</v>
      </c>
      <c r="J588" s="3">
        <f t="shared" si="366"/>
        <v>1.7029721080537994E-2</v>
      </c>
      <c r="K588" s="3">
        <f t="shared" si="366"/>
        <v>9.3425143859978601E-3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1.1002637708224614</v>
      </c>
      <c r="G589" s="1">
        <f t="shared" ref="G589:K589" si="367">SUM(G590:G591)</f>
        <v>0.67601596324913771</v>
      </c>
      <c r="H589" s="1">
        <f t="shared" si="367"/>
        <v>1.6130325321262409</v>
      </c>
      <c r="I589" s="1">
        <f t="shared" si="367"/>
        <v>1.0851646278794404E-2</v>
      </c>
      <c r="J589" s="1">
        <f t="shared" si="367"/>
        <v>1.6484049174226741E-2</v>
      </c>
      <c r="K589" s="1">
        <f t="shared" si="367"/>
        <v>8.9882754520545227E-3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1.1002637708224614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0.67601596324913771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1.6130325321262409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1.0851646278794404E-2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9.6141336922697229E-3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2.5301678058285218E-3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6.8699154819570176E-3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6.4581076462260009E-3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2.6835701727377141E-2</v>
      </c>
      <c r="G592" s="1">
        <f t="shared" ref="G592:K592" si="368">SUM(G593:G594)</f>
        <v>1.6488194225588709E-2</v>
      </c>
      <c r="H592" s="1">
        <f t="shared" si="368"/>
        <v>3.9342256881127843E-2</v>
      </c>
      <c r="I592" s="1">
        <f t="shared" si="368"/>
        <v>2.6467429948279014E-4</v>
      </c>
      <c r="J592" s="1">
        <f t="shared" si="368"/>
        <v>5.4567190631125257E-4</v>
      </c>
      <c r="K592" s="1">
        <f t="shared" si="368"/>
        <v>3.5423893394333699E-4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2.6835701727377141E-2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1.6488194225588709E-2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3.9342256881127843E-2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2.6467429948279014E-4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2.344910656651153E-4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6.1711409898256605E-5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3.1118084064613727E-4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2.9252752404508039E-4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0.47619047619047655</v>
      </c>
      <c r="G596" s="4">
        <f t="shared" ref="G596:K597" si="369">IFERROR(SUM(G582,G586)/SUM(G590,G593),"-")</f>
        <v>0.47619047619047605</v>
      </c>
      <c r="H596" s="4">
        <f t="shared" si="369"/>
        <v>0.47619047619047633</v>
      </c>
      <c r="I596" s="4">
        <f t="shared" si="369"/>
        <v>0.47619047619047594</v>
      </c>
      <c r="J596" s="4">
        <f t="shared" si="369"/>
        <v>0.47619047619047633</v>
      </c>
      <c r="K596" s="4">
        <f t="shared" si="369"/>
        <v>0.47619047619047605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0.46666666666666684</v>
      </c>
      <c r="K597" s="4">
        <f t="shared" si="369"/>
        <v>0.46666666666666645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0.1824867976746016</v>
      </c>
      <c r="G598" s="1">
        <f>[1]Other_transformation!C$12</f>
        <v>5.6804110263485889E-3</v>
      </c>
      <c r="H598" s="1">
        <f>[1]Other_transformation!D$12</f>
        <v>3.0640039539317349E-2</v>
      </c>
      <c r="I598" s="1">
        <f>[1]Other_transformation!E$12</f>
        <v>2.0326176320273042E-3</v>
      </c>
      <c r="J598" s="1">
        <f>[1]Other_transformation!F$12</f>
        <v>5.280650302836757E-3</v>
      </c>
      <c r="K598" s="1">
        <f>[1]Other_transformation!G$12</f>
        <v>1.9984069982315273E-3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0.1824867976746016</v>
      </c>
      <c r="G599" s="1">
        <f t="shared" ref="G599:K599" si="370">SUM(G600:G601)</f>
        <v>5.6804110263485889E-3</v>
      </c>
      <c r="H599" s="1">
        <f t="shared" si="370"/>
        <v>3.0640039539317349E-2</v>
      </c>
      <c r="I599" s="1">
        <f t="shared" si="370"/>
        <v>2.0326176320273042E-3</v>
      </c>
      <c r="J599" s="1">
        <f t="shared" si="370"/>
        <v>5.280650302836757E-3</v>
      </c>
      <c r="K599" s="1">
        <f t="shared" si="370"/>
        <v>1.9984069982315273E-3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0.1824867976746016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5.6804110263485889E-3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3.0640039539317349E-2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2.0326176320273042E-3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3.0168790435945794E-3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8.3780184819735697E-4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2.263771259242178E-3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1.1606051500341701E-3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0.68067575532626423</v>
      </c>
      <c r="G602" s="3">
        <f t="shared" ref="G602:K602" si="372">G603+G606</f>
        <v>2.1187933128280233E-2</v>
      </c>
      <c r="H602" s="3">
        <f t="shared" si="372"/>
        <v>0.11428734748165373</v>
      </c>
      <c r="I602" s="3">
        <f t="shared" si="372"/>
        <v>7.5816637674618464E-3</v>
      </c>
      <c r="J602" s="3">
        <f t="shared" si="372"/>
        <v>2.0738160408832498E-2</v>
      </c>
      <c r="K602" s="3">
        <f t="shared" si="372"/>
        <v>7.987936472419313E-3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0.38139740713991749</v>
      </c>
      <c r="G603" s="1">
        <f t="shared" ref="G603:K603" si="373">SUM(G604:G605)</f>
        <v>1.1872059045068543E-2</v>
      </c>
      <c r="H603" s="1">
        <f t="shared" si="373"/>
        <v>6.4037682637173243E-2</v>
      </c>
      <c r="I603" s="1">
        <f t="shared" si="373"/>
        <v>4.2481708509370672E-3</v>
      </c>
      <c r="J603" s="1">
        <f t="shared" si="373"/>
        <v>1.1036559132928815E-2</v>
      </c>
      <c r="K603" s="1">
        <f t="shared" si="373"/>
        <v>4.1766706263038893E-3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0.38139740713991749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1.1872059045068543E-2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6.4037682637173243E-2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4.2481708509370672E-3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6.3052772011126688E-3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1.7510058627324752E-3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4.7312819318161455E-3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2.4256647635714141E-3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0.29927834818634674</v>
      </c>
      <c r="G606" s="1">
        <f t="shared" ref="G606:K606" si="374">SUM(G607:G608)</f>
        <v>9.315874083211691E-3</v>
      </c>
      <c r="H606" s="1">
        <f t="shared" si="374"/>
        <v>5.0249664844480478E-2</v>
      </c>
      <c r="I606" s="1">
        <f t="shared" si="374"/>
        <v>3.3334929165247788E-3</v>
      </c>
      <c r="J606" s="1">
        <f t="shared" si="374"/>
        <v>9.7016012759036825E-3</v>
      </c>
      <c r="K606" s="1">
        <f t="shared" si="374"/>
        <v>3.8112658461154246E-3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0.29927834818634674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9.315874083211691E-3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5.0249664844480478E-2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3.3334929165247788E-3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4.9476816314951095E-3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1.3739950310436644E-3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4.7539196444085722E-3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2.4372708150717601E-3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0.26809651474530821</v>
      </c>
      <c r="G610">
        <f t="shared" ref="G610:K611" si="375">IFERROR(G600/SUM(G604,G607),"-")</f>
        <v>0.26809651474530838</v>
      </c>
      <c r="H610">
        <f t="shared" si="375"/>
        <v>0.26809651474530827</v>
      </c>
      <c r="I610">
        <f t="shared" si="375"/>
        <v>0.26809651474530827</v>
      </c>
      <c r="J610">
        <f t="shared" si="375"/>
        <v>0.26809651474530838</v>
      </c>
      <c r="K610">
        <f t="shared" si="375"/>
        <v>0.26809651474530849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0.23866348448687372</v>
      </c>
      <c r="K611">
        <f t="shared" si="375"/>
        <v>0.23866348448687344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6.9575013297804933</v>
      </c>
      <c r="G612" s="3">
        <f t="shared" ref="G612" si="376">G613+G614+G619</f>
        <v>9.7053099989154621</v>
      </c>
      <c r="H612" s="3">
        <f t="shared" ref="H612" si="377">H613+H614+H619</f>
        <v>10.799963358852594</v>
      </c>
      <c r="I612" s="3">
        <f t="shared" ref="I612" si="378">I613+I614+I619</f>
        <v>11.370252975731386</v>
      </c>
      <c r="J612" s="3">
        <f t="shared" ref="J612" si="379">J613+J614+J619</f>
        <v>11.299304830493776</v>
      </c>
      <c r="K612" s="3">
        <f t="shared" ref="K612" si="380">K613+K614+K619</f>
        <v>17.292445904694592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1.3280463953379109</v>
      </c>
      <c r="G613" s="1">
        <f>[1]Other_transformation!C$19</f>
        <v>4.0579385535877179</v>
      </c>
      <c r="H613" s="1">
        <f>[1]Other_transformation!D$19</f>
        <v>5.3611269024819741</v>
      </c>
      <c r="I613" s="1">
        <f>[1]Other_transformation!E$19</f>
        <v>5.7397640929886204</v>
      </c>
      <c r="J613" s="1">
        <f>[1]Other_transformation!F$19</f>
        <v>5.8260318182798514</v>
      </c>
      <c r="K613" s="1">
        <f>[1]Other_transformation!G$19</f>
        <v>9.4405275723176683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5.6294549344425828</v>
      </c>
      <c r="G614" s="1">
        <f>[1]Other_transformation!C$20</f>
        <v>5.6371876557882441</v>
      </c>
      <c r="H614" s="1">
        <f>[1]Other_transformation!D$20</f>
        <v>5.4279974021988338</v>
      </c>
      <c r="I614" s="1">
        <f>[1]Other_transformation!E$20</f>
        <v>5.624072548949095</v>
      </c>
      <c r="J614" s="1">
        <f>[1]Other_transformation!F$20</f>
        <v>5.4637176635546405</v>
      </c>
      <c r="K614" s="1">
        <f>[1]Other_transformation!G$20</f>
        <v>7.8409217681874832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5.6294549344425828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5.6371876557882441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5.4279974021988338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5.624072548949095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5.4448721543452088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7.8162604154716755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1.4498754188682328E-2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1.6159435758569304E-2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4.3467550207490048E-3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8.501916957237567E-3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1.0183789539500892E-2</v>
      </c>
      <c r="H619" s="1">
        <f>[1]Other_transformation!D$21</f>
        <v>1.0839054171785595E-2</v>
      </c>
      <c r="I619" s="1">
        <f>[1]Other_transformation!E$21</f>
        <v>6.4163337936698553E-3</v>
      </c>
      <c r="J619" s="1">
        <f>[1]Other_transformation!F$21</f>
        <v>9.5553486592845158E-3</v>
      </c>
      <c r="K619" s="1">
        <f>[1]Other_transformation!G$21</f>
        <v>1.0996564189442018E-2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1.0183789539500892E-2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1.0839054171785595E-2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6.4163337936698553E-3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3.2441157414648137E-3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2.7712470965155118E-3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6.3112329178197021E-3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8.2253170929265061E-3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0.1125890986888516</v>
      </c>
      <c r="G622" s="3">
        <f t="shared" ref="G622" si="381">G623+G624+G629</f>
        <v>0.11315110469734506</v>
      </c>
      <c r="H622" s="3">
        <f t="shared" ref="H622" si="382">H623+H624+H629</f>
        <v>0.10899351021084809</v>
      </c>
      <c r="I622" s="3">
        <f t="shared" ref="I622" si="383">I623+I624+I629</f>
        <v>0.11273810433072874</v>
      </c>
      <c r="J622" s="3">
        <f t="shared" ref="J622" si="384">J623+J624+J629</f>
        <v>0.10930411837187992</v>
      </c>
      <c r="K622" s="3">
        <f t="shared" ref="K622" si="385">K623+K624+K629</f>
        <v>0.15676507087701097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0.1125890986888516</v>
      </c>
      <c r="G624" s="1">
        <f t="shared" ref="G624:K624" si="386">SUM(G625:G628)</f>
        <v>0.11274375311576502</v>
      </c>
      <c r="H624" s="1">
        <f t="shared" si="386"/>
        <v>0.10855994804397667</v>
      </c>
      <c r="I624" s="1">
        <f t="shared" si="386"/>
        <v>0.11248145097898195</v>
      </c>
      <c r="J624" s="1">
        <f t="shared" si="386"/>
        <v>0.10889744308690427</v>
      </c>
      <c r="K624" s="1">
        <f t="shared" si="386"/>
        <v>0.15632520830943328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0.1125890986888516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0.11274375311576502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0.10855994804397667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0.11248145097898195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0.10889744308690427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0.15632520830943328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4.073515815800367E-4</v>
      </c>
      <c r="H629" s="1">
        <f t="shared" si="387"/>
        <v>4.3356216687142436E-4</v>
      </c>
      <c r="I629" s="1">
        <f t="shared" si="387"/>
        <v>2.566533517467948E-4</v>
      </c>
      <c r="J629" s="1">
        <f t="shared" si="387"/>
        <v>4.066752849756459E-4</v>
      </c>
      <c r="K629" s="1">
        <f t="shared" si="387"/>
        <v>4.3986256757768121E-4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4.073515815800367E-4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4.3356216687142436E-4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2.566533517467948E-4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1.2976462965859261E-4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1.1084988386062062E-4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2.7691065531705328E-4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3.2901268371706062E-4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1.2220547447401072E-3</v>
      </c>
      <c r="H632" s="3">
        <f t="shared" ref="H632" si="389">H633+H634+H639</f>
        <v>1.3006865006142711E-3</v>
      </c>
      <c r="I632" s="3">
        <f t="shared" ref="I632" si="390">I633+I634+I639</f>
        <v>7.699600552403844E-4</v>
      </c>
      <c r="J632" s="3">
        <f t="shared" ref="J632" si="391">J633+J634+J639</f>
        <v>1.1476505758610484E-3</v>
      </c>
      <c r="K632" s="3">
        <f t="shared" ref="K632" si="392">K633+K634+K639</f>
        <v>1.3195877027330424E-3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1.2220547447401072E-3</v>
      </c>
      <c r="H639" s="1">
        <f t="shared" ref="H639" si="399">SUM(H640:H641)</f>
        <v>1.3006865006142711E-3</v>
      </c>
      <c r="I639" s="1">
        <f t="shared" ref="I639" si="400">SUM(I640:I641)</f>
        <v>7.699600552403844E-4</v>
      </c>
      <c r="J639" s="1">
        <f t="shared" ref="J639" si="401">SUM(J640:J641)</f>
        <v>1.1476505758610484E-3</v>
      </c>
      <c r="K639" s="1">
        <f t="shared" ref="K639" si="402">SUM(K640:K641)</f>
        <v>1.3195877027330424E-3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1.2220547447401072E-3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1.3006865006142711E-3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7.699600552403844E-4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3.8929388897577751E-4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3.3254965158186162E-4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7.5835668688527084E-4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9.8703805115118071E-4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13.477658346516545</v>
      </c>
      <c r="G642" s="3">
        <f t="shared" ref="G642" si="403">G643+G644+G649</f>
        <v>21.312193897005937</v>
      </c>
      <c r="H642" s="3">
        <f t="shared" ref="H642" si="404">H643+H644+H649</f>
        <v>24.680509483211075</v>
      </c>
      <c r="I642" s="3">
        <f t="shared" ref="I642" si="405">I643+I644+I649</f>
        <v>26.094578385019069</v>
      </c>
      <c r="J642" s="3">
        <f t="shared" ref="J642" si="406">J643+J644+J649</f>
        <v>26.065961060539518</v>
      </c>
      <c r="K642" s="3">
        <f t="shared" ref="K642" si="407">K643+K644+K649</f>
        <v>40.492047077961203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3.7982126906664213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11.605704263260854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15.33282294109843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16.415725305947422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16.662451000280356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26.999908856828501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9.6794456558501238</v>
      </c>
      <c r="G644" s="1">
        <f t="shared" ref="G644" si="408">SUM(G645:G648)</f>
        <v>9.6927415178667573</v>
      </c>
      <c r="H644" s="1">
        <f t="shared" ref="H644" si="409">SUM(H645:H648)</f>
        <v>9.333053818980737</v>
      </c>
      <c r="I644" s="1">
        <f t="shared" ref="I644" si="410">SUM(I645:I648)</f>
        <v>9.6701910284501924</v>
      </c>
      <c r="J644" s="1">
        <f t="shared" ref="J644" si="411">SUM(J645:J648)</f>
        <v>9.3896808670848664</v>
      </c>
      <c r="K644" s="1">
        <f t="shared" ref="K644" si="412">SUM(K645:K648)</f>
        <v>13.476081494595995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9.6794456558501238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9.6927415178667573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9.333053818980737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9.6701910284501924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9.3620687499569879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13.439501480088138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2.071250598383189E-2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2.3084908226527565E-2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6.8996111440460329E-3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1.3495106281329472E-2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1.3748115878326209E-2</v>
      </c>
      <c r="H649" s="1">
        <f t="shared" ref="H649" si="414">SUM(H650:H651)</f>
        <v>1.463272313191057E-2</v>
      </c>
      <c r="I649" s="1">
        <f t="shared" ref="I649" si="415">SUM(I650:I651)</f>
        <v>8.6620506214543126E-3</v>
      </c>
      <c r="J649" s="1">
        <f t="shared" ref="J649" si="416">SUM(J650:J651)</f>
        <v>1.382919317429481E-2</v>
      </c>
      <c r="K649" s="1">
        <f t="shared" ref="K649" si="417">SUM(K650:K651)</f>
        <v>1.6056726536705042E-2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1.3748115878326209E-2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1.463272313191057E-2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8.6620506214543126E-3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4.379556250977492E-3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3.7411835802959449E-3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9.4496369233173175E-3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1.2315542956409098E-2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0.34965034965035002</v>
      </c>
      <c r="G653" s="4">
        <f t="shared" si="418"/>
        <v>0.34965034965035025</v>
      </c>
      <c r="H653" s="4">
        <f t="shared" si="418"/>
        <v>0.34965034965035002</v>
      </c>
      <c r="I653" s="4">
        <f t="shared" si="418"/>
        <v>0.34965034965035036</v>
      </c>
      <c r="J653" s="4">
        <f t="shared" si="418"/>
        <v>0.34965034965035002</v>
      </c>
      <c r="K653" s="4">
        <f t="shared" si="418"/>
        <v>0.34965034965035002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0.59322033898305138</v>
      </c>
      <c r="G654" s="4">
        <f t="shared" si="419"/>
        <v>0.59322033898305093</v>
      </c>
      <c r="H654" s="4">
        <f t="shared" si="419"/>
        <v>0.59322033898305082</v>
      </c>
      <c r="I654" s="4">
        <f t="shared" si="419"/>
        <v>0.59322033898305049</v>
      </c>
      <c r="J654" s="4">
        <f t="shared" si="419"/>
        <v>0.59322033898305093</v>
      </c>
      <c r="K654" s="4">
        <f t="shared" si="419"/>
        <v>0.5932203389830516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0.70000000000000018</v>
      </c>
      <c r="K656" s="4">
        <f t="shared" si="419"/>
        <v>0.7000000000000004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0.63000000000000056</v>
      </c>
      <c r="K657" s="4">
        <f t="shared" si="419"/>
        <v>0.63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0.85925925925925917</v>
      </c>
      <c r="H658" s="4">
        <f t="shared" si="420"/>
        <v>0.85925925925925839</v>
      </c>
      <c r="I658" s="4">
        <f t="shared" si="420"/>
        <v>0.85925925925925872</v>
      </c>
      <c r="J658" s="4">
        <f t="shared" si="420"/>
        <v>0.8592592592592605</v>
      </c>
      <c r="K658" s="4">
        <f t="shared" si="420"/>
        <v>0.85925925925925839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0.77743730469625494</v>
      </c>
      <c r="K659" s="4">
        <f t="shared" si="420"/>
        <v>0.77474195506982102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4.8231150265846809E-3</v>
      </c>
      <c r="G660" s="3">
        <f t="shared" ref="G660:K660" si="421">SUM(G661,G665,G674)</f>
        <v>2.9680068556045859E-2</v>
      </c>
      <c r="H660" s="3">
        <f t="shared" si="421"/>
        <v>8.2355921603769019E-2</v>
      </c>
      <c r="I660" s="3">
        <f t="shared" si="421"/>
        <v>0.54025824516116339</v>
      </c>
      <c r="J660" s="3">
        <f t="shared" si="421"/>
        <v>10.937506645281552</v>
      </c>
      <c r="K660" s="3">
        <f t="shared" si="421"/>
        <v>31.310360998479013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4.8231150265846809E-3</v>
      </c>
      <c r="G661" s="1">
        <f>[1]Other_transformation!C$28</f>
        <v>2.9680068556045859E-2</v>
      </c>
      <c r="H661" s="1">
        <f>[1]Other_transformation!D$28</f>
        <v>8.2355921603769019E-2</v>
      </c>
      <c r="I661" s="1">
        <f>[1]Other_transformation!E$28</f>
        <v>0.54025824516116339</v>
      </c>
      <c r="J661" s="1">
        <f>[1]Other_transformation!F$28</f>
        <v>10.937506645281552</v>
      </c>
      <c r="K661" s="1">
        <f>[1]Other_transformation!G$28</f>
        <v>31.128095193248761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4.8231150265846809E-3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2.9680068556045859E-2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8.2355921603769019E-2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0.53985121057881336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10.289352638847154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26.344814128842131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4.07034582350018E-4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0.40939206105558801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4.5399829268192127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0.23876194537880943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0.24329813758741642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0.17292703767117787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4.3883373496748368E-3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0.16853870032150303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0.17292703767117787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4.3883373496748368E-3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0.16853870032150303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9.3387675590732282E-3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1.2346357606890252E-3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8.104131798384203E-3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7.0410438344301919E-3</v>
      </c>
      <c r="G677" s="3">
        <f t="shared" ref="G677:K677" si="433">SUM(G678,G682,G684,G693)</f>
        <v>4.2766669389115088E-2</v>
      </c>
      <c r="H677" s="3">
        <f t="shared" si="433"/>
        <v>0.11640412947529187</v>
      </c>
      <c r="I677" s="3">
        <f t="shared" si="433"/>
        <v>0.74007978789200435</v>
      </c>
      <c r="J677" s="3">
        <f t="shared" si="433"/>
        <v>14.079270888519035</v>
      </c>
      <c r="K677" s="3">
        <f t="shared" si="433"/>
        <v>38.2007813985959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7.0410438344301919E-3</v>
      </c>
      <c r="G678" s="1">
        <f t="shared" ref="G678:K678" si="434">SUM(G679:G681)</f>
        <v>4.2766669389115088E-2</v>
      </c>
      <c r="H678" s="1">
        <f t="shared" si="434"/>
        <v>0.11640412947529187</v>
      </c>
      <c r="I678" s="1">
        <f t="shared" si="434"/>
        <v>0.74007978789200435</v>
      </c>
      <c r="J678" s="1">
        <f t="shared" si="434"/>
        <v>14.043593816221053</v>
      </c>
      <c r="K678" s="1">
        <f t="shared" si="434"/>
        <v>37.907684790832917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7.0410438344301919E-3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4.2766669389115088E-2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0.11640412947529187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0.73952220627234677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13.276584050125354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32.12782210834402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5.5758161965755912E-4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0.52824782071688803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5.5365645449014798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0.23876194537880943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0.24329813758741642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3.567707229798301E-2</v>
      </c>
      <c r="K682" s="1">
        <f t="shared" si="441"/>
        <v>2.7033126398601819E-2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3.567707229798301E-2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2.7033126398601819E-2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0.25003311406487005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5.774128091677419E-3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0.24425898597319262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0.25003311406487005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5.774128091677419E-3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0.24425898597319262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1.6030367299511933E-2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2.0577262678150433E-3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1.3972641031696891E-2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0.68499999999999994</v>
      </c>
      <c r="G697" s="4">
        <f t="shared" ref="G697:K697" si="450">IFERROR(G662/G679,"-")</f>
        <v>0.69399999999999973</v>
      </c>
      <c r="H697" s="4">
        <f t="shared" si="450"/>
        <v>0.70750000000000013</v>
      </c>
      <c r="I697" s="4">
        <f t="shared" si="450"/>
        <v>0.73000000000000032</v>
      </c>
      <c r="J697" s="4">
        <f t="shared" si="450"/>
        <v>0.77500000000000036</v>
      </c>
      <c r="K697" s="4">
        <f t="shared" si="450"/>
        <v>0.82000000000000106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0.72999999999999976</v>
      </c>
      <c r="J698" s="4">
        <f t="shared" si="452"/>
        <v>0.77499999999999958</v>
      </c>
      <c r="K698" s="4">
        <f t="shared" si="452"/>
        <v>0.81999999999999984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0.89999999999999991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0.75999999999999968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0.6900000000000005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0.59999999999999964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0.5800000000000004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1.1765149205649277</v>
      </c>
      <c r="G704" s="1">
        <f>[1]Other_transformation!C$39</f>
        <v>4.6199842036574781</v>
      </c>
      <c r="H704" s="1">
        <f>[1]Other_transformation!D$39</f>
        <v>3.3168417803649004</v>
      </c>
      <c r="I704" s="1">
        <f>[1]Other_transformation!E$39</f>
        <v>2.9415972011794338</v>
      </c>
      <c r="J704" s="1">
        <f>[1]Other_transformation!F$39</f>
        <v>4.4219466136473651</v>
      </c>
      <c r="K704" s="1">
        <f>[1]Other_transformation!G$39</f>
        <v>8.8428445818386301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1.2891187346744655</v>
      </c>
      <c r="G705" s="1">
        <f>[1]Other_transformation!C$38</f>
        <v>5.062161207420294</v>
      </c>
      <c r="H705" s="1">
        <f>[1]Other_transformation!D$38</f>
        <v>3.6342954978983935</v>
      </c>
      <c r="I705" s="1">
        <f>[1]Other_transformation!E$38</f>
        <v>3.2231363968470026</v>
      </c>
      <c r="J705" s="1">
        <f>[1]Other_transformation!F$38</f>
        <v>4.8451695118715179</v>
      </c>
      <c r="K705" s="1">
        <f>[1]Other_transformation!G$38</f>
        <v>9.6891900128126505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0.91265054871925888</v>
      </c>
      <c r="G706" s="14">
        <f t="shared" si="456"/>
        <v>0.91265054871925899</v>
      </c>
      <c r="H706" s="14">
        <f t="shared" si="456"/>
        <v>0.91265054871925877</v>
      </c>
      <c r="I706" s="14">
        <f t="shared" si="456"/>
        <v>0.91265054871925944</v>
      </c>
      <c r="J706" s="14">
        <f t="shared" si="456"/>
        <v>0.91265054871925899</v>
      </c>
      <c r="K706" s="14">
        <f t="shared" si="456"/>
        <v>0.9126505487192591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5.9799196654392111</v>
      </c>
      <c r="G707" s="17" cm="1">
        <f t="array" ref="G707">SUMPRODUCT(("CT_CWODPLT"=[1]OUT_SyntheticFuels!$C$4:$C$1000)*1,("Var_Fout"=[1]OUT_SyntheticFuels!$B$4:$B$1000)*1,[1]OUT_SyntheticFuels!F$4:F$1000)</f>
        <v>6.9699543188005668</v>
      </c>
      <c r="H707" s="17" cm="1">
        <f t="array" ref="H707">SUMPRODUCT(("CT_CWODPLT"=[1]OUT_SyntheticFuels!$C$4:$C$1000)*1,("Var_Fout"=[1]OUT_SyntheticFuels!$B$4:$B$1000)*1,[1]OUT_SyntheticFuels!G$4:G$1000)</f>
        <v>6.8658515959338908</v>
      </c>
      <c r="I707" s="17" cm="1">
        <f t="array" ref="I707">SUMPRODUCT(("CT_CWODPLT"=[1]OUT_SyntheticFuels!$C$4:$C$1000)*1,("Var_Fout"=[1]OUT_SyntheticFuels!$B$4:$B$1000)*1,[1]OUT_SyntheticFuels!H$4:H$1000)</f>
        <v>7.1312494703972504</v>
      </c>
      <c r="J707" s="17" cm="1">
        <f t="array" ref="J707">SUMPRODUCT(("CT_CWODPLT"=[1]OUT_SyntheticFuels!$C$4:$C$1000)*1,("Var_Fout"=[1]OUT_SyntheticFuels!$B$4:$B$1000)*1,[1]OUT_SyntheticFuels!I$4:I$1000)</f>
        <v>7.4996580166678735</v>
      </c>
      <c r="K707" s="17" cm="1">
        <f t="array" ref="K707">SUMPRODUCT(("CT_CWODPLT"=[1]OUT_SyntheticFuels!$C$4:$C$1000)*1,("Var_Fout"=[1]OUT_SyntheticFuels!$B$4:$B$1000)*1,[1]OUT_SyntheticFuels!J$4:J$1000)</f>
        <v>7.6762628013820864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5.9799196654392111</v>
      </c>
      <c r="G708" s="18">
        <f t="shared" ref="G708:K708" si="457">G707</f>
        <v>6.9699543188005668</v>
      </c>
      <c r="H708" s="18">
        <f t="shared" si="457"/>
        <v>6.8658515959338908</v>
      </c>
      <c r="I708" s="18">
        <f t="shared" si="457"/>
        <v>7.1312494703972504</v>
      </c>
      <c r="J708" s="18">
        <f t="shared" si="457"/>
        <v>7.4996580166678735</v>
      </c>
      <c r="K708" s="18">
        <f t="shared" si="457"/>
        <v>7.6762628013820864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7.1189519826657337</v>
      </c>
      <c r="G709" s="17" cm="1">
        <f t="array" ref="G709">SUMPRODUCT(("CT_CWODPLT"=[1]OUT_SyntheticFuels!$C$4:$C$1000)*1,("Var_Fin"=[1]OUT_SyntheticFuels!$B$4:$B$1000)*1,[1]OUT_SyntheticFuels!F$4:F$1000)</f>
        <v>8.2975646652387685</v>
      </c>
      <c r="H709" s="17" cm="1">
        <f t="array" ref="H709">SUMPRODUCT(("CT_CWODPLT"=[1]OUT_SyntheticFuels!$C$4:$C$1000)*1,("Var_Fin"=[1]OUT_SyntheticFuels!$B$4:$B$1000)*1,[1]OUT_SyntheticFuels!G$4:G$1000)</f>
        <v>8.1736328523022532</v>
      </c>
      <c r="I709" s="17" cm="1">
        <f t="array" ref="I709">SUMPRODUCT(("CT_CWODPLT"=[1]OUT_SyntheticFuels!$C$4:$C$1000)*1,("Var_Fin"=[1]OUT_SyntheticFuels!$B$4:$B$1000)*1,[1]OUT_SyntheticFuels!H$4:H$1000)</f>
        <v>8.4895827028538626</v>
      </c>
      <c r="J709" s="17" cm="1">
        <f t="array" ref="J709">SUMPRODUCT(("CT_CWODPLT"=[1]OUT_SyntheticFuels!$C$4:$C$1000)*1,("Var_Fin"=[1]OUT_SyntheticFuels!$B$4:$B$1000)*1,[1]OUT_SyntheticFuels!I$4:I$1000)</f>
        <v>8.9281643055569937</v>
      </c>
      <c r="K709" s="17" cm="1">
        <f t="array" ref="K709">SUMPRODUCT(("CT_CWODPLT"=[1]OUT_SyntheticFuels!$C$4:$C$1000)*1,("Var_Fin"=[1]OUT_SyntheticFuels!$B$4:$B$1000)*1,[1]OUT_SyntheticFuels!J$4:J$1000)</f>
        <v>9.1384080968834276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7.1189519826657337</v>
      </c>
      <c r="G710" s="18">
        <f t="shared" si="458"/>
        <v>8.2975646652387685</v>
      </c>
      <c r="H710" s="18">
        <f t="shared" si="458"/>
        <v>8.1736328523022532</v>
      </c>
      <c r="I710" s="18">
        <f t="shared" si="458"/>
        <v>8.4895827028538626</v>
      </c>
      <c r="J710" s="18">
        <f t="shared" si="458"/>
        <v>8.9281643055569937</v>
      </c>
      <c r="K710" s="18">
        <f t="shared" si="458"/>
        <v>9.1384080968834276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0.8399999999999993</v>
      </c>
      <c r="G711" s="14">
        <f t="shared" si="459"/>
        <v>0.84000000000000019</v>
      </c>
      <c r="H711" s="14">
        <f t="shared" si="459"/>
        <v>0.83999999999999975</v>
      </c>
      <c r="I711" s="14">
        <f t="shared" si="459"/>
        <v>0.84000000000000064</v>
      </c>
      <c r="J711" s="14">
        <f t="shared" si="459"/>
        <v>0.83999999999999986</v>
      </c>
      <c r="K711" s="14">
        <f t="shared" si="459"/>
        <v>0.84000000000000075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4.0938111667267592</v>
      </c>
      <c r="K712" s="17">
        <f t="shared" si="460"/>
        <v>11.304730139335938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2.5127188843163013E-2</v>
      </c>
      <c r="K713" s="18">
        <f t="shared" si="461"/>
        <v>2.5029467487287904E-2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2.5127188843163013E-2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2.5029467487287904E-2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4.0686839778835964</v>
      </c>
      <c r="K715" s="18">
        <f t="shared" si="463"/>
        <v>11.27970067184865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3.2583982026433369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10.465053479712953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0.33885985452490658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0.81464149492755267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0.47142592071535272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5.6972081435121998E-6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6.9473730069270143</v>
      </c>
      <c r="K719" s="17">
        <f t="shared" si="465"/>
        <v>19.239485378891178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6.9473730069270143</v>
      </c>
      <c r="K720" s="18">
        <f t="shared" si="467"/>
        <v>19.239485378891178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3.2632712783328618E-2</v>
      </c>
      <c r="K721" s="18">
        <f t="shared" si="469"/>
        <v>3.2505801931542747E-2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3.2632712783328618E-2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3.2505801931542747E-2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6.9147402941436855</v>
      </c>
      <c r="K723" s="18">
        <f t="shared" si="470"/>
        <v>19.206979576959636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5.6178611400920708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18.043196190004462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0.48408550646415244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1.1637735641822202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0.81279364758746198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9.8227729523614471E-6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0.76999999999999935</v>
      </c>
      <c r="K728" s="14">
        <f t="shared" si="472"/>
        <v>0.76999999999999968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0.58000689611027578</v>
      </c>
      <c r="K729" s="16">
        <f t="shared" si="474"/>
        <v>0.5799999827918717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0.69999999999999973</v>
      </c>
      <c r="K730" s="16">
        <f t="shared" si="475"/>
        <v>0.69999999999999873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0.58000689611027523</v>
      </c>
      <c r="K731" s="16">
        <f t="shared" si="476"/>
        <v>0.57999998280959564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0.29981788835810047</v>
      </c>
      <c r="K732" s="17">
        <f t="shared" ref="K732" si="481">K733</f>
        <v>0.82862106471915664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0.29981788835810047</v>
      </c>
      <c r="K733" s="18">
        <f t="shared" ref="K733" si="486">SUM(K737,K739)</f>
        <v>0.82862106471915664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0.24244454159420495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0.64117794147218532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5.7340606666496402E-2</v>
      </c>
      <c r="K735" s="18">
        <f>K733-K734-K736</f>
        <v>0.1871666858164612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3.2740097399121586E-5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2.7643743051011636E-4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1.4171734507543922E-3</v>
      </c>
      <c r="K737" s="18">
        <f t="shared" ref="K737" si="492">K738</f>
        <v>1.4116619662830378E-3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1.4171734507543922E-3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1.4116619662830378E-3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0.2984007149073461</v>
      </c>
      <c r="K739" s="18">
        <f t="shared" ref="K739" si="499">SUM(K740:K742)</f>
        <v>0.82720940275287358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0.23883774850987463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0.76708844282185085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2.5007857263938105E-2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6.0120542325653385E-2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3.4555109133533407E-2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4.1760536939605686E-7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1.1459822144342818E-3</v>
      </c>
      <c r="K743" s="18">
        <f t="shared" si="500"/>
        <v>1.0923286314266085E-3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1.1459822144342818E-3</v>
      </c>
      <c r="K744" s="18">
        <f t="shared" si="501"/>
        <v>1.0923286314266085E-3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0.24129855937977071</v>
      </c>
      <c r="K745" s="18">
        <f t="shared" si="504"/>
        <v>0.64008561284075871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0.19313360110023634</v>
      </c>
      <c r="K746" s="18">
        <f t="shared" si="505"/>
        <v>0.59356466983170064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2.0222337378906337E-2</v>
      </c>
      <c r="K747" s="18">
        <f t="shared" si="506"/>
        <v>4.65206198705784E-2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2.794262090062807E-2</v>
      </c>
      <c r="K748" s="18">
        <f t="shared" si="507"/>
        <v>3.2313847969559712E-7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2.7103648105496203E-4</v>
      </c>
      <c r="K749" s="18">
        <f t="shared" si="508"/>
        <v>3.1886238833657405E-4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2.7103648105496203E-4</v>
      </c>
      <c r="K750" s="18">
        <f t="shared" si="509"/>
        <v>3.1886238833657405E-4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5.7069570185441447E-2</v>
      </c>
      <c r="K751" s="18">
        <f t="shared" si="512"/>
        <v>0.18684782342812462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4.5678066340254432E-2</v>
      </c>
      <c r="K752" s="18">
        <f t="shared" si="513"/>
        <v>0.17326786354355708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4.7827890283539086E-3</v>
      </c>
      <c r="K753" s="18">
        <f t="shared" si="514"/>
        <v>1.3579865556995753E-2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6.6087148168331193E-3</v>
      </c>
      <c r="K754" s="18">
        <f t="shared" si="515"/>
        <v>9.4327571790019929E-8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1.547552651485895E-7</v>
      </c>
      <c r="K755" s="18">
        <f t="shared" si="516"/>
        <v>4.7094651985513264E-7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1.547552651485895E-7</v>
      </c>
      <c r="K756" s="18">
        <f t="shared" si="517"/>
        <v>4.7094651985513264E-7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3.2585342133973002E-5</v>
      </c>
      <c r="K757" s="18">
        <f t="shared" si="520"/>
        <v>2.7596648399026122E-4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2.6081069383893995E-5</v>
      </c>
      <c r="K758" s="18">
        <f t="shared" si="521"/>
        <v>2.55909446593117E-4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2.7308566778602042E-6</v>
      </c>
      <c r="K759" s="18">
        <f t="shared" si="522"/>
        <v>2.0056898079233799E-5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3.7734160722188051E-6</v>
      </c>
      <c r="K760" s="18">
        <f t="shared" si="523"/>
        <v>1.393179104397985E-10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142.21815436519415</v>
      </c>
      <c r="G761" s="17">
        <f t="shared" si="526"/>
        <v>140.22442533109734</v>
      </c>
      <c r="H761" s="17">
        <f t="shared" si="526"/>
        <v>140.78369657887046</v>
      </c>
      <c r="I761" s="17">
        <f t="shared" si="526"/>
        <v>144.123818122274</v>
      </c>
      <c r="J761" s="17">
        <f t="shared" si="526"/>
        <v>146.49426154121656</v>
      </c>
      <c r="K761" s="17">
        <f t="shared" si="526"/>
        <v>143.35086927712715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60.07009192540459</v>
      </c>
      <c r="G762" s="18">
        <f>[1]Industry!C$11</f>
        <v>62.338827233329724</v>
      </c>
      <c r="H762" s="18">
        <f>[1]Industry!D$11</f>
        <v>63.996422057401617</v>
      </c>
      <c r="I762" s="18">
        <f>[1]Industry!E$11</f>
        <v>66.387510270615607</v>
      </c>
      <c r="J762" s="18">
        <f>[1]Industry!F$11</f>
        <v>68.85922199424995</v>
      </c>
      <c r="K762" s="18">
        <f>[1]Industry!G$11</f>
        <v>72.989302696606387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11.646987699576968</v>
      </c>
      <c r="G763" s="1">
        <f t="shared" si="528"/>
        <v>12.259029957175684</v>
      </c>
      <c r="H763" s="1">
        <f t="shared" si="528"/>
        <v>12.445306976167274</v>
      </c>
      <c r="I763" s="1">
        <f t="shared" si="528"/>
        <v>12.972281389381742</v>
      </c>
      <c r="J763" s="1">
        <f t="shared" si="528"/>
        <v>13.06433604820019</v>
      </c>
      <c r="K763" s="1">
        <f>K762-K764-K765</f>
        <v>13.030858589078257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0.35970657365663344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0.45110129314047881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0.98224387588919493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1.2966398587480512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1.2652176024180433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1.5912904891567703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48.063397652170991</v>
      </c>
      <c r="G765" s="1">
        <f>[1]Industry!C$11-[1]Industry!C$33</f>
        <v>49.628695983013557</v>
      </c>
      <c r="H765" s="1">
        <f>[1]Industry!D$11-[1]Industry!D$33</f>
        <v>50.568871205345147</v>
      </c>
      <c r="I765" s="1">
        <f>[1]Industry!E$11-[1]Industry!E$33</f>
        <v>52.118589022485814</v>
      </c>
      <c r="J765" s="1">
        <f>[1]Industry!F$11-[1]Industry!F$33</f>
        <v>54.529668343631712</v>
      </c>
      <c r="K765" s="1">
        <f>[1]Industry!G$11-[1]Industry!G$33</f>
        <v>58.367153618371354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11.627922588937</v>
      </c>
      <c r="G766" s="1">
        <f t="shared" ref="G766:K766" si="529">SUM(G769,G774)</f>
        <v>7.9565439474779245</v>
      </c>
      <c r="H766" s="1">
        <f t="shared" si="529"/>
        <v>7.9388758794405012</v>
      </c>
      <c r="I766" s="1">
        <f t="shared" si="529"/>
        <v>6.4950465664633299</v>
      </c>
      <c r="J766" s="1">
        <f t="shared" si="529"/>
        <v>3.403452884030032</v>
      </c>
      <c r="K766" s="1">
        <f t="shared" si="529"/>
        <v>0.29431068477256372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8.8978570130284318</v>
      </c>
      <c r="G767" s="1">
        <f t="shared" ref="G767:K767" si="530">SUM(G771,G775)</f>
        <v>7.9440357359429088</v>
      </c>
      <c r="H767" s="1">
        <f t="shared" si="530"/>
        <v>7.9129127405795323</v>
      </c>
      <c r="I767" s="1">
        <f t="shared" si="530"/>
        <v>6.4772743752337352</v>
      </c>
      <c r="J767" s="1">
        <f t="shared" si="530"/>
        <v>3.3754022701083306</v>
      </c>
      <c r="K767" s="1">
        <f t="shared" si="530"/>
        <v>0.29431068477256372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2.7300655759085686</v>
      </c>
      <c r="G768" s="1">
        <f t="shared" ref="G768:K768" si="531">G773</f>
        <v>1.2508211535015882E-2</v>
      </c>
      <c r="H768" s="1">
        <f t="shared" si="531"/>
        <v>2.5963138860968581E-2</v>
      </c>
      <c r="I768" s="1">
        <f t="shared" si="531"/>
        <v>1.7772191229594621E-2</v>
      </c>
      <c r="J768" s="1">
        <f t="shared" si="531"/>
        <v>2.8050613921701512E-2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11.627922588937</v>
      </c>
      <c r="G769" s="1">
        <f t="shared" ref="G769:K769" si="532">SUM(G770,G772)</f>
        <v>7.9565439474779245</v>
      </c>
      <c r="H769" s="1">
        <f t="shared" si="532"/>
        <v>7.918558234094311</v>
      </c>
      <c r="I769" s="1">
        <f t="shared" si="532"/>
        <v>6.3300723312193785</v>
      </c>
      <c r="J769" s="1">
        <f t="shared" si="532"/>
        <v>3.0347377061696297</v>
      </c>
      <c r="K769" s="1">
        <f t="shared" si="532"/>
        <v>2.5769237577896104E-5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8.8978570130284318</v>
      </c>
      <c r="G770" s="1">
        <f>[1]Industry!C$34</f>
        <v>7.9440357359429088</v>
      </c>
      <c r="H770" s="1">
        <f>[1]Industry!D$34</f>
        <v>7.8925950952333421</v>
      </c>
      <c r="I770" s="1">
        <f>[1]Industry!E$34</f>
        <v>6.3123001399897838</v>
      </c>
      <c r="J770" s="1">
        <f>[1]Industry!F$34</f>
        <v>3.0066870922479283</v>
      </c>
      <c r="K770" s="1">
        <f>[1]Industry!G$34</f>
        <v>2.5769237577896104E-5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8.8978570130284318</v>
      </c>
      <c r="G771" s="1">
        <f t="shared" ref="G771:K771" si="533">G770</f>
        <v>7.9440357359429088</v>
      </c>
      <c r="H771" s="1">
        <f t="shared" si="533"/>
        <v>7.8925950952333421</v>
      </c>
      <c r="I771" s="1">
        <f t="shared" si="533"/>
        <v>6.3123001399897838</v>
      </c>
      <c r="J771" s="1">
        <f t="shared" si="533"/>
        <v>3.0066870922479283</v>
      </c>
      <c r="K771" s="1">
        <f t="shared" si="533"/>
        <v>2.5769237577896104E-5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2.7300655759085686</v>
      </c>
      <c r="G772" s="1">
        <f>[1]Industry!C$35</f>
        <v>1.2508211535015882E-2</v>
      </c>
      <c r="H772" s="1">
        <f>[1]Industry!D$35</f>
        <v>2.5963138860968581E-2</v>
      </c>
      <c r="I772" s="1">
        <f>[1]Industry!E$35</f>
        <v>1.7772191229594621E-2</v>
      </c>
      <c r="J772" s="1">
        <f>[1]Industry!F$35</f>
        <v>2.8050613921701512E-2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2.7300655759085686</v>
      </c>
      <c r="G773" s="1">
        <f t="shared" ref="G773:K773" si="534">G772</f>
        <v>1.2508211535015882E-2</v>
      </c>
      <c r="H773" s="1">
        <f t="shared" si="534"/>
        <v>2.5963138860968581E-2</v>
      </c>
      <c r="I773" s="1">
        <f t="shared" si="534"/>
        <v>1.7772191229594621E-2</v>
      </c>
      <c r="J773" s="1">
        <f t="shared" si="534"/>
        <v>2.8050613921701512E-2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2.0317645346190523E-2</v>
      </c>
      <c r="I774" s="1">
        <f>[1]Industry!E$36</f>
        <v>0.16497423524395141</v>
      </c>
      <c r="J774" s="1">
        <f>[1]Industry!F$36</f>
        <v>0.36871517786040253</v>
      </c>
      <c r="K774" s="1">
        <f>[1]Industry!G$36</f>
        <v>0.29428491553498581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2.0317645346190523E-2</v>
      </c>
      <c r="I775" s="1">
        <f t="shared" si="535"/>
        <v>0.16497423524395141</v>
      </c>
      <c r="J775" s="1">
        <f t="shared" si="535"/>
        <v>0.36871517786040253</v>
      </c>
      <c r="K775" s="1">
        <f t="shared" si="535"/>
        <v>0.29428491553498581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35.989201078911556</v>
      </c>
      <c r="G776" s="1">
        <f>SUM([1]Industry!C$37:C$39)</f>
        <v>32.362624574657424</v>
      </c>
      <c r="H776" s="1">
        <f>SUM([1]Industry!D$37:D$39)</f>
        <v>36.978841888578934</v>
      </c>
      <c r="I776" s="1">
        <f>SUM([1]Industry!E$37:E$39)</f>
        <v>30.679249992797761</v>
      </c>
      <c r="J776" s="1">
        <f>SUM([1]Industry!F$37:F$39)</f>
        <v>20.797743050384582</v>
      </c>
      <c r="K776" s="1">
        <f>SUM([1]Industry!G$37:G$39)</f>
        <v>12.795525738731433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35.478750241916501</v>
      </c>
      <c r="G777" s="1">
        <f>SUM([1]Industry!C$37:C$38)-G778</f>
        <v>31.76083916186133</v>
      </c>
      <c r="H777" s="1">
        <f>SUM([1]Industry!D$37:D$38)-H778</f>
        <v>34.430057339293931</v>
      </c>
      <c r="I777" s="1">
        <f>SUM([1]Industry!E$37:E$38)-I778</f>
        <v>24.252680908863031</v>
      </c>
      <c r="J777" s="1">
        <f>SUM([1]Industry!F$37:F$38)-J778</f>
        <v>14.37062885985722</v>
      </c>
      <c r="K777" s="1">
        <f>SUM([1]Industry!G$37:G$38)-K778</f>
        <v>6.3682867677144355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7.3664751185804164E-2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4.9658330431049315E-2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0.51045083699505511</v>
      </c>
      <c r="G779" s="1">
        <f t="shared" si="540"/>
        <v>0.60178541279609377</v>
      </c>
      <c r="H779" s="1">
        <f t="shared" si="540"/>
        <v>2.5487845492850028</v>
      </c>
      <c r="I779" s="1">
        <f t="shared" si="540"/>
        <v>6.42656908393473</v>
      </c>
      <c r="J779" s="1">
        <f t="shared" si="540"/>
        <v>6.4271141905273623</v>
      </c>
      <c r="K779" s="1">
        <f t="shared" si="540"/>
        <v>6.4272389710169975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35.252775494151436</v>
      </c>
      <c r="G780" s="1">
        <f>[1]Industry!C$37</f>
        <v>31.807031180279026</v>
      </c>
      <c r="H780" s="1">
        <f>[1]Industry!D$37</f>
        <v>31.580533436155005</v>
      </c>
      <c r="I780" s="1">
        <f>[1]Industry!E$37</f>
        <v>21.420825187622267</v>
      </c>
      <c r="J780" s="1">
        <f>[1]Industry!F$37</f>
        <v>10.359906096421854</v>
      </c>
      <c r="K780" s="1">
        <f>[1]Industry!G$37</f>
        <v>2.4565271638356765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35.179731597249088</v>
      </c>
      <c r="G781" s="1">
        <f>[1]Industry!C$37*G777/SUM(G777:G778)</f>
        <v>31.757378260994638</v>
      </c>
      <c r="H781" s="1">
        <f>[1]Industry!D$37*H777/SUM(H777:H778)</f>
        <v>31.580533436155001</v>
      </c>
      <c r="I781" s="1">
        <f>[1]Industry!E$37*I777/SUM(I777:I778)</f>
        <v>21.420825187622267</v>
      </c>
      <c r="J781" s="1">
        <f>[1]Industry!F$37*J777/SUM(J777:J778)</f>
        <v>10.359906096421854</v>
      </c>
      <c r="K781" s="1">
        <f>[1]Industry!G$37*K777/SUM(K777:K778)</f>
        <v>2.4565271638356765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7.3043896902348138E-2</v>
      </c>
      <c r="G782" s="1">
        <f t="shared" ref="G782:K782" si="545">G780-G781</f>
        <v>4.9652919284387309E-2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0.73642558476012376</v>
      </c>
      <c r="G783" s="1">
        <f t="shared" ref="G783:K783" si="546">SUM(G784:G786)</f>
        <v>0.55559339437840072</v>
      </c>
      <c r="H783" s="1">
        <f t="shared" si="546"/>
        <v>5.3983084524239286</v>
      </c>
      <c r="I783" s="1">
        <f t="shared" si="546"/>
        <v>9.258424805175494</v>
      </c>
      <c r="J783" s="1">
        <f t="shared" si="546"/>
        <v>10.437836953962726</v>
      </c>
      <c r="K783" s="1">
        <f t="shared" si="546"/>
        <v>10.338998574895756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0.29901864466741351</v>
      </c>
      <c r="G784" s="1">
        <f>[1]Industry!C$38*G777/SUM(G777:G778)</f>
        <v>3.4609008666929742E-3</v>
      </c>
      <c r="H784" s="1">
        <f>[1]Industry!D$38*H777/SUM(H777:H778)</f>
        <v>2.8495239031389286</v>
      </c>
      <c r="I784" s="1">
        <f>[1]Industry!E$38*I777/SUM(I777:I778)</f>
        <v>2.8318557212407649</v>
      </c>
      <c r="J784" s="1">
        <f>[1]Industry!F$38*J777/SUM(J777:J778)</f>
        <v>4.010722763435365</v>
      </c>
      <c r="K784" s="1">
        <f>[1]Industry!G$38*K777/SUM(K777:K778)</f>
        <v>3.911759603878759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6.2085428345548532E-4</v>
      </c>
      <c r="G785" s="1">
        <f>[1]Industry!C$38-G784</f>
        <v>5.4111466624511516E-6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0.43678608580925476</v>
      </c>
      <c r="G786" s="1">
        <f>[1]Industry!C$39</f>
        <v>0.55212708236504526</v>
      </c>
      <c r="H786" s="1">
        <f>[1]Industry!D$39</f>
        <v>2.5487845492850001</v>
      </c>
      <c r="I786" s="1">
        <f>[1]Industry!E$39</f>
        <v>6.4265690839347291</v>
      </c>
      <c r="J786" s="1">
        <f>[1]Industry!F$39</f>
        <v>6.4271141905273623</v>
      </c>
      <c r="K786" s="1">
        <f>[1]Industry!G$39</f>
        <v>6.4272389710169975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3.5600666849916793</v>
      </c>
      <c r="G787" s="1">
        <f>[1]Industry!C$18</f>
        <v>3.4647829859235308</v>
      </c>
      <c r="H787" s="1">
        <f>[1]Industry!D$18</f>
        <v>0.15768845205567328</v>
      </c>
      <c r="I787" s="1">
        <f>[1]Industry!E$18</f>
        <v>1.5638470798872955E-2</v>
      </c>
      <c r="J787" s="1">
        <f>[1]Industry!F$18</f>
        <v>2.3134172795866079E-2</v>
      </c>
      <c r="K787" s="1">
        <f>[1]Industry!G$18</f>
        <v>7.0287001893676116E-3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3.5600666849916793</v>
      </c>
      <c r="G788" s="1">
        <f t="shared" ref="G788:K788" si="549">G787</f>
        <v>3.4647829859235308</v>
      </c>
      <c r="H788" s="1">
        <f t="shared" si="549"/>
        <v>0.15768845205567328</v>
      </c>
      <c r="I788" s="1">
        <f t="shared" si="549"/>
        <v>1.5638470798872955E-2</v>
      </c>
      <c r="J788" s="1">
        <f t="shared" si="549"/>
        <v>2.3134172795866079E-2</v>
      </c>
      <c r="K788" s="1">
        <f t="shared" si="549"/>
        <v>7.0287001893676116E-3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12.728727953681013</v>
      </c>
      <c r="G789" s="1">
        <f>[1]Industry!C$19</f>
        <v>13.638514162016428</v>
      </c>
      <c r="H789" s="1">
        <f>[1]Industry!D$19</f>
        <v>13.373408321171475</v>
      </c>
      <c r="I789" s="1">
        <f>[1]Industry!E$19</f>
        <v>17.592043234623816</v>
      </c>
      <c r="J789" s="1">
        <f>[1]Industry!F$19</f>
        <v>20.819452848235507</v>
      </c>
      <c r="K789" s="1">
        <f>[1]Industry!G$19</f>
        <v>27.362629780233032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4.545036603781516</v>
      </c>
      <c r="G790" s="1">
        <f t="shared" ref="G790:K790" si="552">SUM(G791:G799)</f>
        <v>5.8646761026158671</v>
      </c>
      <c r="H790" s="1">
        <f t="shared" si="552"/>
        <v>6.1236587122759794</v>
      </c>
      <c r="I790" s="1">
        <f t="shared" si="552"/>
        <v>9.0927884935360908</v>
      </c>
      <c r="J790" s="1">
        <f t="shared" si="552"/>
        <v>10.570763300700255</v>
      </c>
      <c r="K790" s="1">
        <f t="shared" si="552"/>
        <v>14.826448912236495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0.9304789428610869</v>
      </c>
      <c r="G791" s="1">
        <f t="shared" ref="G791:K791" si="555">G233</f>
        <v>2.0405500720013592</v>
      </c>
      <c r="H791" s="1">
        <f t="shared" si="555"/>
        <v>0.20617374161304508</v>
      </c>
      <c r="I791" s="1">
        <f t="shared" si="555"/>
        <v>1.2170557124146226</v>
      </c>
      <c r="J791" s="1">
        <f t="shared" si="555"/>
        <v>0.11844332319799153</v>
      </c>
      <c r="K791" s="1">
        <f t="shared" si="555"/>
        <v>5.4734712854306582E-2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1.0127792140720229</v>
      </c>
      <c r="G792" s="1">
        <f t="shared" ref="G792:K792" si="556">G239</f>
        <v>0.15100414693605441</v>
      </c>
      <c r="H792" s="1">
        <f t="shared" si="556"/>
        <v>0.13981386270474105</v>
      </c>
      <c r="I792" s="1">
        <f t="shared" si="556"/>
        <v>0.15320838466878742</v>
      </c>
      <c r="J792" s="1">
        <f t="shared" si="556"/>
        <v>0.25753994323009638</v>
      </c>
      <c r="K792" s="1">
        <f t="shared" si="556"/>
        <v>0.14833815215427817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9.6932812688409309E-2</v>
      </c>
      <c r="K793" s="1">
        <f t="shared" si="557"/>
        <v>8.5996348854689431E-2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7.8789685499964825E-3</v>
      </c>
      <c r="J794" s="1">
        <f t="shared" si="558"/>
        <v>4.1148756357070979E-2</v>
      </c>
      <c r="K794" s="1">
        <f t="shared" si="558"/>
        <v>7.5051707899922056E-3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1.9355254871746093</v>
      </c>
      <c r="G795" s="1">
        <f t="shared" ref="G795:K795" si="559">G272</f>
        <v>1.8594751613318841</v>
      </c>
      <c r="H795" s="1">
        <f t="shared" si="559"/>
        <v>2.5509980173951634</v>
      </c>
      <c r="I795" s="1">
        <f t="shared" si="559"/>
        <v>2.2440382839215669</v>
      </c>
      <c r="J795" s="1">
        <f t="shared" si="559"/>
        <v>0.31550742840344448</v>
      </c>
      <c r="K795" s="1">
        <f t="shared" si="559"/>
        <v>5.7287089907429589E-3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1.2104776420727725</v>
      </c>
      <c r="K796" s="1">
        <f t="shared" si="560"/>
        <v>2.0043702320437147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0.66625295967379661</v>
      </c>
      <c r="G797" s="1">
        <f t="shared" ref="G797:K797" si="561">G281</f>
        <v>1.8136467223465693</v>
      </c>
      <c r="H797" s="1">
        <f t="shared" si="561"/>
        <v>3.2266730905630303</v>
      </c>
      <c r="I797" s="1">
        <f t="shared" si="561"/>
        <v>5.4514070184844101</v>
      </c>
      <c r="J797" s="1">
        <f t="shared" si="561"/>
        <v>7.7357674372838927</v>
      </c>
      <c r="K797" s="1">
        <f t="shared" si="561"/>
        <v>2.3872543830702142E-2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0.55040458808639336</v>
      </c>
      <c r="K798" s="1">
        <f t="shared" si="562"/>
        <v>12.313037392560634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1.9200125496705578E-2</v>
      </c>
      <c r="J799" s="1">
        <f t="shared" si="563"/>
        <v>0.24454136938018389</v>
      </c>
      <c r="K799" s="1">
        <f t="shared" si="563"/>
        <v>0.18286565015743583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7.1200443465045513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7.6289501375967257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7.311197610222778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8.3793358504197553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10.301601768120978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11.724511407738552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9.001980213920616</v>
      </c>
      <c r="G801" s="1">
        <f t="shared" ref="G801:K801" si="564">G802</f>
        <v>10.609989800500014</v>
      </c>
      <c r="H801" s="1">
        <f t="shared" si="564"/>
        <v>9.7332735575624216</v>
      </c>
      <c r="I801" s="1">
        <f t="shared" si="564"/>
        <v>13.328531037647302</v>
      </c>
      <c r="J801" s="1">
        <f t="shared" si="564"/>
        <v>13.718654660603773</v>
      </c>
      <c r="K801" s="1">
        <f t="shared" si="564"/>
        <v>9.4370144020633493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9.001980213920616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10.609989800500014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9.7332735575624216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13.328531037647302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13.718654660603773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9.4370144020633493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0.62587013122975488</v>
      </c>
      <c r="G803" s="1">
        <f t="shared" ref="G803:K803" si="566">G804</f>
        <v>0.73762001333193927</v>
      </c>
      <c r="H803" s="1">
        <f t="shared" si="566"/>
        <v>0.73950977067877788</v>
      </c>
      <c r="I803" s="1">
        <f t="shared" si="566"/>
        <v>0.74914348291698396</v>
      </c>
      <c r="J803" s="1">
        <f t="shared" si="566"/>
        <v>0.79129187349278618</v>
      </c>
      <c r="K803" s="1">
        <f t="shared" si="566"/>
        <v>0.79347569149179542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0.62587013122975488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0.73762001333193927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0.73950977067877788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0.74914348291698396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0.79129187349278618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0.79347569149179542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7.7981239790214429</v>
      </c>
      <c r="G805" s="1">
        <f>[1]Industry!C$21</f>
        <v>8.0802235883810791</v>
      </c>
      <c r="H805" s="1">
        <f>[1]Industry!D$21</f>
        <v>5.6082968337135908</v>
      </c>
      <c r="I805" s="1">
        <f>[1]Industry!E$21</f>
        <v>5.5454550923611459</v>
      </c>
      <c r="J805" s="1">
        <f>[1]Industry!F$21</f>
        <v>5.4537367313418708</v>
      </c>
      <c r="K805" s="1">
        <f>[1]Industry!G$21</f>
        <v>1.4983436997444418E-2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7.7981239790214429</v>
      </c>
      <c r="G806" s="1">
        <f t="shared" ref="G806:K806" si="568">G805</f>
        <v>8.0802235883810791</v>
      </c>
      <c r="H806" s="1">
        <f t="shared" si="568"/>
        <v>5.6082968337135908</v>
      </c>
      <c r="I806" s="1">
        <f t="shared" si="568"/>
        <v>5.5454550923611459</v>
      </c>
      <c r="J806" s="1">
        <f t="shared" si="568"/>
        <v>5.4537367313418708</v>
      </c>
      <c r="K806" s="1">
        <f t="shared" si="568"/>
        <v>1.4983436997444418E-2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7.7981239790214429</v>
      </c>
      <c r="G808" s="1">
        <f t="shared" ref="G808:K808" si="569">G806</f>
        <v>8.0802235883810791</v>
      </c>
      <c r="H808" s="1">
        <f t="shared" si="569"/>
        <v>5.6082968337135908</v>
      </c>
      <c r="I808" s="1">
        <f t="shared" si="569"/>
        <v>5.5454550923611459</v>
      </c>
      <c r="J808" s="1">
        <f t="shared" si="569"/>
        <v>5.4537367313418708</v>
      </c>
      <c r="K808" s="1">
        <f t="shared" si="569"/>
        <v>1.4983436997444418E-2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9.3960013435413117E-2</v>
      </c>
      <c r="I809" s="1">
        <f>[1]Industry!E$22</f>
        <v>9.4051222550790847E-2</v>
      </c>
      <c r="J809" s="1">
        <f>[1]Industry!F$22</f>
        <v>9.4207381758547981E-2</v>
      </c>
      <c r="K809" s="1">
        <f>[1]Industry!G$22</f>
        <v>9.4287276844837731E-2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9.3960013435413117E-2</v>
      </c>
      <c r="I810" s="1">
        <f t="shared" si="572"/>
        <v>9.4051222550790847E-2</v>
      </c>
      <c r="J810" s="1">
        <f t="shared" si="572"/>
        <v>9.4207381758547981E-2</v>
      </c>
      <c r="K810" s="1">
        <f t="shared" si="572"/>
        <v>9.4287276844837731E-2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8.6820133250986829E-3</v>
      </c>
      <c r="I811" s="1">
        <f>[1]Industry!E$23</f>
        <v>0.30955296584132624</v>
      </c>
      <c r="J811" s="1">
        <f>[1]Industry!F$23</f>
        <v>9.5164048923107831</v>
      </c>
      <c r="K811" s="1">
        <f>[1]Industry!G$23</f>
        <v>15.611585306519283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8.6820133250986829E-3</v>
      </c>
      <c r="I812" s="1">
        <f t="shared" si="575"/>
        <v>0.30955296584132624</v>
      </c>
      <c r="J812" s="1">
        <f t="shared" si="575"/>
        <v>9.5164048923107831</v>
      </c>
      <c r="K812" s="1">
        <f t="shared" si="575"/>
        <v>15.611585306519283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0.74854225120498197</v>
      </c>
      <c r="G813" s="1">
        <f>[1]Industry!C$24</f>
        <v>0.94981067881400083</v>
      </c>
      <c r="H813" s="1">
        <f>[1]Industry!D$24</f>
        <v>2.1547377915069985</v>
      </c>
      <c r="I813" s="1">
        <f>[1]Industry!E$24</f>
        <v>2.9275957856570223</v>
      </c>
      <c r="J813" s="1">
        <f>[1]Industry!F$24</f>
        <v>3.0169610520128449</v>
      </c>
      <c r="K813" s="1">
        <f>[1]Industry!G$24</f>
        <v>3.9507255626776705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0.74854225120498197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0.94981067881400083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2.104333171800588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2.857491688180712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2.9435959778536915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3.8976108254477104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5.0404619706410525E-2</v>
      </c>
      <c r="I815" s="1">
        <f t="shared" si="580"/>
        <v>7.0104097476310301E-2</v>
      </c>
      <c r="J815" s="1">
        <f t="shared" si="580"/>
        <v>7.3365074159153387E-2</v>
      </c>
      <c r="K815" s="1">
        <f t="shared" si="580"/>
        <v>5.3114737229960074E-2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72.708796000508954</v>
      </c>
      <c r="G816" s="17">
        <f>[1]Industry!C$71</f>
        <v>74.036106656359223</v>
      </c>
      <c r="H816" s="17">
        <f>[1]Industry!D$71</f>
        <v>75.312185668674175</v>
      </c>
      <c r="I816" s="17">
        <f>[1]Industry!E$71</f>
        <v>76.769474325592242</v>
      </c>
      <c r="J816" s="17">
        <f>[1]Industry!F$71</f>
        <v>79.72496950632231</v>
      </c>
      <c r="K816" s="17">
        <f>[1]Industry!G$71</f>
        <v>83.58495506372816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58.98557801888289</v>
      </c>
      <c r="G817" s="18">
        <f t="shared" ref="G817:K817" si="581">SUM(G818:G820)</f>
        <v>61.364734744984894</v>
      </c>
      <c r="H817" s="18">
        <f t="shared" si="581"/>
        <v>64.155961565727679</v>
      </c>
      <c r="I817" s="18">
        <f t="shared" si="581"/>
        <v>67.234788430763871</v>
      </c>
      <c r="J817" s="18">
        <f t="shared" si="581"/>
        <v>69.800458817234443</v>
      </c>
      <c r="K817" s="18">
        <f t="shared" si="581"/>
        <v>72.823302642981858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9.8139315418502768</v>
      </c>
      <c r="G818" s="1">
        <f>[1]Industry!C$55</f>
        <v>10.335126790016849</v>
      </c>
      <c r="H818" s="1">
        <f>[1]Industry!D$55</f>
        <v>10.500513312692757</v>
      </c>
      <c r="I818" s="1">
        <f>[1]Industry!E$55</f>
        <v>10.959633333423961</v>
      </c>
      <c r="J818" s="1">
        <f>[1]Industry!F$55</f>
        <v>11.066600314492133</v>
      </c>
      <c r="K818" s="1">
        <f>[1]Industry!G$55</f>
        <v>11.067361849429927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1.1082488248616154</v>
      </c>
      <c r="G819" s="1">
        <f>[1]Industry!C$56</f>
        <v>1.4009119719544796</v>
      </c>
      <c r="H819" s="1">
        <f>[1]Industry!D$56</f>
        <v>3.0865770476897829</v>
      </c>
      <c r="I819" s="1">
        <f>[1]Industry!E$56</f>
        <v>4.1541315469287632</v>
      </c>
      <c r="J819" s="1">
        <f>[1]Industry!F$56</f>
        <v>4.2088135802717348</v>
      </c>
      <c r="K819" s="1">
        <f>[1]Industry!G$56</f>
        <v>5.4889013146044805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49.628695983013564</v>
      </c>
      <c r="H820" s="1">
        <f>[1]Industry!D$3-([1]Industry!D$6-[1]Industry!D$70)</f>
        <v>50.56887120534514</v>
      </c>
      <c r="I820" s="1">
        <f>[1]Industry!E$3-([1]Industry!E$6-[1]Industry!E$70)</f>
        <v>52.121023550411145</v>
      </c>
      <c r="J820" s="1">
        <f>[1]Industry!F$3-([1]Industry!F$6-[1]Industry!F$70)</f>
        <v>54.52504492247057</v>
      </c>
      <c r="K820" s="1">
        <f>[1]Industry!G$3-([1]Industry!G$6-[1]Industry!G$70)</f>
        <v>56.267039478947446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8.7636124732592453</v>
      </c>
      <c r="G821" s="1">
        <f t="shared" ref="G821:K821" si="583">SUM(G822:G823)</f>
        <v>6.1946723009304536</v>
      </c>
      <c r="H821" s="1">
        <f t="shared" si="583"/>
        <v>6.1946154266350248</v>
      </c>
      <c r="I821" s="1">
        <f t="shared" si="583"/>
        <v>5.0888457575132646</v>
      </c>
      <c r="J821" s="1">
        <f t="shared" si="583"/>
        <v>2.6864878849014175</v>
      </c>
      <c r="K821" s="1">
        <f t="shared" si="583"/>
        <v>0.23436796651690922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6.9177468857480626</v>
      </c>
      <c r="G822" s="1">
        <f>[1]Industry!C$57</f>
        <v>6.1861785998876009</v>
      </c>
      <c r="H822" s="1">
        <f>[1]Industry!D$57</f>
        <v>6.1768712439197317</v>
      </c>
      <c r="I822" s="1">
        <f>[1]Industry!E$57</f>
        <v>5.0765696164214225</v>
      </c>
      <c r="J822" s="1">
        <f>[1]Industry!F$57</f>
        <v>2.6667016831063974</v>
      </c>
      <c r="K822" s="1">
        <f>[1]Industry!G$57</f>
        <v>0.23436796651690922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1.8458655875111822</v>
      </c>
      <c r="G823" s="1">
        <f>[1]Industry!C$58</f>
        <v>8.493701042852542E-3</v>
      </c>
      <c r="H823" s="1">
        <f>[1]Industry!D$58</f>
        <v>1.7744182715293225E-2</v>
      </c>
      <c r="I823" s="1">
        <f>[1]Industry!E$58</f>
        <v>1.2276141091842481E-2</v>
      </c>
      <c r="J823" s="1">
        <f>[1]Industry!F$58</f>
        <v>1.978620179502022E-2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28.930367404918925</v>
      </c>
      <c r="G824" s="1">
        <f t="shared" ref="G824:K824" si="584">SUM(G825:G827)</f>
        <v>26.022533234060806</v>
      </c>
      <c r="H824" s="1">
        <f t="shared" si="584"/>
        <v>29.657556533303111</v>
      </c>
      <c r="I824" s="1">
        <f t="shared" si="584"/>
        <v>24.301048521890948</v>
      </c>
      <c r="J824" s="1">
        <f t="shared" si="584"/>
        <v>16.397537514491571</v>
      </c>
      <c r="K824" s="1">
        <f t="shared" si="584"/>
        <v>9.9182595743500706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28.619812497908544</v>
      </c>
      <c r="G825" s="1">
        <f>[1]Industry!C$59</f>
        <v>25.629970878499257</v>
      </c>
      <c r="H825" s="1">
        <f>[1]Industry!D$59</f>
        <v>27.738039003402125</v>
      </c>
      <c r="I825" s="1">
        <f>[1]Industry!E$59</f>
        <v>19.585640427871535</v>
      </c>
      <c r="J825" s="1">
        <f>[1]Industry!F$59</f>
        <v>11.680829499681654</v>
      </c>
      <c r="K825" s="1">
        <f>[1]Industry!G$59</f>
        <v>5.187874447556819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0.10733171535935181</v>
      </c>
      <c r="I826" s="1">
        <f>[1]Industry!E$60</f>
        <v>0.14611747534182026</v>
      </c>
      <c r="J826" s="1">
        <f>[1]Industry!F$60</f>
        <v>0.14702982534495723</v>
      </c>
      <c r="K826" s="1">
        <f>[1]Industry!G$60</f>
        <v>0.10277306766100967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0.31055490701038019</v>
      </c>
      <c r="G827" s="1">
        <f>[1]Industry!C$68</f>
        <v>0.39256235556154701</v>
      </c>
      <c r="H827" s="1">
        <f>[1]Industry!D$68</f>
        <v>1.812185814541635</v>
      </c>
      <c r="I827" s="1">
        <f>[1]Industry!E$68</f>
        <v>4.5692906186775915</v>
      </c>
      <c r="J827" s="1">
        <f>[1]Industry!F$68</f>
        <v>4.5696781894649598</v>
      </c>
      <c r="K827" s="1">
        <f>[1]Industry!G$68</f>
        <v>4.6276120591322414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2.3674443455194685</v>
      </c>
      <c r="G828" s="1">
        <f t="shared" ref="G828:K828" si="587">G829</f>
        <v>2.30754546862507</v>
      </c>
      <c r="H828" s="1">
        <f t="shared" si="587"/>
        <v>0.10525704174716193</v>
      </c>
      <c r="I828" s="1">
        <f t="shared" si="587"/>
        <v>1.0477775435244883E-2</v>
      </c>
      <c r="J828" s="1">
        <f t="shared" si="587"/>
        <v>1.5615566637209607E-2</v>
      </c>
      <c r="K828" s="1">
        <f t="shared" si="587"/>
        <v>4.7795161287699749E-3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2.3674443455194685</v>
      </c>
      <c r="G829" s="1">
        <f>[1]Industry!C$61</f>
        <v>2.30754546862507</v>
      </c>
      <c r="H829" s="1">
        <f>[1]Industry!D$61</f>
        <v>0.10525704174716193</v>
      </c>
      <c r="I829" s="1">
        <f>[1]Industry!E$61</f>
        <v>1.0477775435244883E-2</v>
      </c>
      <c r="J829" s="1">
        <f>[1]Industry!F$61</f>
        <v>1.5615566637209607E-2</v>
      </c>
      <c r="K829" s="1">
        <f>[1]Industry!G$61</f>
        <v>4.7795161287699749E-3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11.767406843289486</v>
      </c>
      <c r="G830" s="1">
        <f t="shared" ref="G830:K830" si="588">G831+G841</f>
        <v>12.635488242653691</v>
      </c>
      <c r="H830" s="1">
        <f t="shared" si="588"/>
        <v>12.429600313316818</v>
      </c>
      <c r="I830" s="1">
        <f t="shared" si="588"/>
        <v>16.437596555997878</v>
      </c>
      <c r="J830" s="1">
        <f t="shared" si="588"/>
        <v>19.678130084821049</v>
      </c>
      <c r="K830" s="1">
        <f t="shared" si="588"/>
        <v>25.208981491283602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5.1850948579545628</v>
      </c>
      <c r="G831" s="1">
        <f>[1]Industry!C$62</f>
        <v>5.5675988360599424</v>
      </c>
      <c r="H831" s="1">
        <f>[1]Industry!D$62</f>
        <v>5.6343793850152943</v>
      </c>
      <c r="I831" s="1">
        <f>[1]Industry!E$62</f>
        <v>8.6081397794636061</v>
      </c>
      <c r="J831" s="1">
        <f>[1]Industry!F$62</f>
        <v>9.9505615876696432</v>
      </c>
      <c r="K831" s="1">
        <f>[1]Industry!G$62</f>
        <v>14.070695653931995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1.0615143512925476</v>
      </c>
      <c r="G832" s="1">
        <f t="shared" ref="G832:K832" si="589">IFERROR(G791/G$790,0)*G$831</f>
        <v>1.9371852779268373</v>
      </c>
      <c r="H832" s="1">
        <f t="shared" si="589"/>
        <v>0.18970049345618362</v>
      </c>
      <c r="I832" s="1">
        <f t="shared" si="589"/>
        <v>1.1521862297036116</v>
      </c>
      <c r="J832" s="1">
        <f t="shared" si="589"/>
        <v>0.11149408501577185</v>
      </c>
      <c r="K832" s="1">
        <f t="shared" si="589"/>
        <v>5.1944703066604592E-2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1.155404621111066</v>
      </c>
      <c r="G833" s="1">
        <f t="shared" si="590"/>
        <v>0.14335497783865736</v>
      </c>
      <c r="H833" s="1">
        <f t="shared" si="590"/>
        <v>0.1286427579942912</v>
      </c>
      <c r="I833" s="1">
        <f t="shared" si="590"/>
        <v>0.14504232574553905</v>
      </c>
      <c r="J833" s="1">
        <f t="shared" si="590"/>
        <v>0.24242970857423846</v>
      </c>
      <c r="K833" s="1">
        <f t="shared" si="590"/>
        <v>0.140776864722266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9.124562674278848E-2</v>
      </c>
      <c r="K834" s="1">
        <f t="shared" si="590"/>
        <v>8.1612829831763919E-2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7.4590168510552972E-3</v>
      </c>
      <c r="J835" s="1">
        <f t="shared" si="590"/>
        <v>3.8734500313702368E-2</v>
      </c>
      <c r="K835" s="1">
        <f t="shared" si="590"/>
        <v>7.12260735135336E-3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2.2080973435151461</v>
      </c>
      <c r="G836" s="1">
        <f t="shared" si="590"/>
        <v>1.765282781652004</v>
      </c>
      <c r="H836" s="1">
        <f t="shared" si="590"/>
        <v>2.347173693989892</v>
      </c>
      <c r="I836" s="1">
        <f t="shared" si="590"/>
        <v>2.1244302814473923</v>
      </c>
      <c r="J836" s="1">
        <f t="shared" si="590"/>
        <v>0.29699615897063664</v>
      </c>
      <c r="K836" s="1">
        <f t="shared" si="590"/>
        <v>5.4366976998896869E-3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1.1394571976788415</v>
      </c>
      <c r="K837" s="1">
        <f t="shared" si="590"/>
        <v>1.9022008358057938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0.76007854203580283</v>
      </c>
      <c r="G838" s="1">
        <f t="shared" si="590"/>
        <v>1.7217757986424438</v>
      </c>
      <c r="H838" s="1">
        <f t="shared" si="590"/>
        <v>2.9688624395749281</v>
      </c>
      <c r="I838" s="1">
        <f t="shared" si="590"/>
        <v>5.1608451734274894</v>
      </c>
      <c r="J838" s="1">
        <f t="shared" si="590"/>
        <v>7.2818989625359931</v>
      </c>
      <c r="K838" s="1">
        <f t="shared" si="590"/>
        <v>2.2655681121980298E-2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0.51811156830337768</v>
      </c>
      <c r="K839" s="1">
        <f t="shared" si="590"/>
        <v>11.685401052656426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1.8176752288517169E-2</v>
      </c>
      <c r="J840" s="1">
        <f t="shared" si="590"/>
        <v>0.23019377953429315</v>
      </c>
      <c r="K840" s="1">
        <f t="shared" si="590"/>
        <v>0.17354438167591879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6.5823119853349228</v>
      </c>
      <c r="G841" s="1">
        <f>[1]Industry!C$63</f>
        <v>7.067889406593749</v>
      </c>
      <c r="H841" s="1">
        <f>[1]Industry!D$63</f>
        <v>6.795220928301525</v>
      </c>
      <c r="I841" s="1">
        <f>[1]Industry!E$63</f>
        <v>7.8294567765342729</v>
      </c>
      <c r="J841" s="1">
        <f>[1]Industry!F$63</f>
        <v>9.7275684971514043</v>
      </c>
      <c r="K841" s="1">
        <f>[1]Industry!G$63</f>
        <v>11.138285837351605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5.3111683262131564</v>
      </c>
      <c r="G842" s="1">
        <f t="shared" ref="G842:K842" si="591">G843</f>
        <v>6.2669673088286784</v>
      </c>
      <c r="H842" s="1">
        <f t="shared" si="591"/>
        <v>5.7588535215577661</v>
      </c>
      <c r="I842" s="1">
        <f t="shared" si="591"/>
        <v>7.9082617490040565</v>
      </c>
      <c r="J842" s="1">
        <f t="shared" si="591"/>
        <v>8.1854639474935897</v>
      </c>
      <c r="K842" s="1">
        <f t="shared" si="591"/>
        <v>5.6622086412380064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5.3111683262131564</v>
      </c>
      <c r="G843" s="1">
        <f>[1]Industry!C$64</f>
        <v>6.2669673088286784</v>
      </c>
      <c r="H843" s="1">
        <f>[1]Industry!D$64</f>
        <v>5.7588535215577661</v>
      </c>
      <c r="I843" s="1">
        <f>[1]Industry!E$64</f>
        <v>7.9082617490040565</v>
      </c>
      <c r="J843" s="1">
        <f>[1]Industry!F$64</f>
        <v>8.1854639474935897</v>
      </c>
      <c r="K843" s="1">
        <f>[1]Industry!G$64</f>
        <v>5.6622086412380064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0.46157922178194422</v>
      </c>
      <c r="G844" s="1">
        <f t="shared" ref="G844:K844" si="592">G845</f>
        <v>0.54460944317674898</v>
      </c>
      <c r="H844" s="1">
        <f t="shared" si="592"/>
        <v>0.54692910123117977</v>
      </c>
      <c r="I844" s="1">
        <f t="shared" si="592"/>
        <v>0.55561474983009651</v>
      </c>
      <c r="J844" s="1">
        <f t="shared" si="592"/>
        <v>0.59017185564670271</v>
      </c>
      <c r="K844" s="1">
        <f t="shared" si="592"/>
        <v>0.5951067686188467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0.46157922178194422</v>
      </c>
      <c r="G845" s="1">
        <f>[1]Industry!C$65</f>
        <v>0.54460944317674898</v>
      </c>
      <c r="H845" s="1">
        <f>[1]Industry!D$65</f>
        <v>0.54692910123117977</v>
      </c>
      <c r="I845" s="1">
        <f>[1]Industry!E$65</f>
        <v>0.55561474983009651</v>
      </c>
      <c r="J845" s="1">
        <f>[1]Industry!F$65</f>
        <v>0.59017185564670271</v>
      </c>
      <c r="K845" s="1">
        <f>[1]Industry!G$65</f>
        <v>0.5951067686188467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4.1174094609233194</v>
      </c>
      <c r="G846" s="1">
        <f t="shared" ref="G846:K846" si="593">G847</f>
        <v>4.2663580546652087</v>
      </c>
      <c r="H846" s="1">
        <f t="shared" si="593"/>
        <v>2.9611807282007758</v>
      </c>
      <c r="I846" s="1">
        <f t="shared" si="593"/>
        <v>2.9280002887666874</v>
      </c>
      <c r="J846" s="1">
        <f t="shared" si="593"/>
        <v>2.8795729941485066</v>
      </c>
      <c r="K846" s="1">
        <f t="shared" si="593"/>
        <v>8.1509897266097715E-3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4.1174094609233194</v>
      </c>
      <c r="G847" s="1">
        <f>[1]Industry!C$66</f>
        <v>4.2663580546652087</v>
      </c>
      <c r="H847" s="1">
        <f>[1]Industry!D$66</f>
        <v>2.9611807282007758</v>
      </c>
      <c r="I847" s="1">
        <f>[1]Industry!E$66</f>
        <v>2.9280002887666874</v>
      </c>
      <c r="J847" s="1">
        <f>[1]Industry!F$66</f>
        <v>2.8795729941485066</v>
      </c>
      <c r="K847" s="1">
        <f>[1]Industry!G$66</f>
        <v>8.1509897266097715E-3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9.3960013435413117E-2</v>
      </c>
      <c r="I848" s="1">
        <f t="shared" si="594"/>
        <v>9.4051222550790847E-2</v>
      </c>
      <c r="J848" s="1">
        <f t="shared" si="594"/>
        <v>9.4207381758547981E-2</v>
      </c>
      <c r="K848" s="1">
        <f t="shared" si="594"/>
        <v>9.4287276844837731E-2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9.3960013435413117E-2</v>
      </c>
      <c r="I849" s="1">
        <f>[1]Industry!E$67</f>
        <v>9.4051222550790847E-2</v>
      </c>
      <c r="J849" s="1">
        <f>[1]Industry!F$67</f>
        <v>9.4207381758547981E-2</v>
      </c>
      <c r="K849" s="1">
        <f>[1]Industry!G$67</f>
        <v>9.4287276844837731E-2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0.21119221742677291</v>
      </c>
      <c r="J850" s="1">
        <f t="shared" si="595"/>
        <v>7.6235870844188094</v>
      </c>
      <c r="K850" s="1">
        <f t="shared" si="595"/>
        <v>12.642956803262846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0.21119221742677291</v>
      </c>
      <c r="J851" s="1">
        <f>[1]Industry!F$69</f>
        <v>7.6235870844188094</v>
      </c>
      <c r="K851" s="1">
        <f>[1]Industry!G$69</f>
        <v>12.642956803262846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4.8946291275496208</v>
      </c>
      <c r="H852" s="1">
        <f t="shared" si="596"/>
        <v>4.8954620344608051</v>
      </c>
      <c r="I852" s="1">
        <f t="shared" si="596"/>
        <v>5.0402165164266224</v>
      </c>
      <c r="J852" s="1">
        <f t="shared" si="596"/>
        <v>6.8492856013224186</v>
      </c>
      <c r="K852" s="1">
        <f t="shared" si="596"/>
        <v>13.821908047247085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0.91822363276765095</v>
      </c>
      <c r="H853" s="1">
        <f>[1]Industry!D$6-H854</f>
        <v>0.91831940559641412</v>
      </c>
      <c r="I853" s="1">
        <f>[1]Industry!E$6-I854</f>
        <v>0.91959590960285009</v>
      </c>
      <c r="J853" s="1">
        <f>[1]Industry!F$6-J854</f>
        <v>0.55050430408138062</v>
      </c>
      <c r="K853" s="1">
        <f>[1]Industry!G$6-K854</f>
        <v>1.1623151755238297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3.9764054947819698</v>
      </c>
      <c r="H854" s="1">
        <f>[1]Industry!D$70</f>
        <v>3.977142628864391</v>
      </c>
      <c r="I854" s="1">
        <f>[1]Industry!E$70</f>
        <v>4.1206206068237723</v>
      </c>
      <c r="J854" s="1">
        <f>[1]Industry!F$70</f>
        <v>6.298781297241038</v>
      </c>
      <c r="K854" s="1">
        <f>[1]Industry!G$70</f>
        <v>12.659592871723255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0.84261542941328338</v>
      </c>
      <c r="G856" s="4">
        <f t="shared" ref="G856:K856" si="597">IFERROR(G818/G763,"-")</f>
        <v>0.84306236513985344</v>
      </c>
      <c r="H856" s="4">
        <f t="shared" si="597"/>
        <v>0.84373276872970748</v>
      </c>
      <c r="I856" s="4">
        <f t="shared" si="597"/>
        <v>0.84485010804612959</v>
      </c>
      <c r="J856" s="4">
        <f t="shared" si="597"/>
        <v>0.84708478667897746</v>
      </c>
      <c r="K856" s="4">
        <f t="shared" si="597"/>
        <v>0.84931946531182345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3.0809801822513285</v>
      </c>
      <c r="G857" s="4">
        <f t="shared" si="600"/>
        <v>3.1055374774069144</v>
      </c>
      <c r="H857" s="4">
        <f t="shared" si="600"/>
        <v>3.1423734201402889</v>
      </c>
      <c r="I857" s="4">
        <f t="shared" si="600"/>
        <v>3.2037666580292501</v>
      </c>
      <c r="J857" s="4">
        <f t="shared" si="600"/>
        <v>3.326553133807169</v>
      </c>
      <c r="K857" s="4">
        <f t="shared" si="600"/>
        <v>3.4493396095850897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1.0000000000000002</v>
      </c>
      <c r="G858" s="4">
        <f t="shared" si="601"/>
        <v>1.0000000000000002</v>
      </c>
      <c r="H858" s="4">
        <f t="shared" si="601"/>
        <v>0.99999999999999989</v>
      </c>
      <c r="I858" s="4">
        <f t="shared" si="601"/>
        <v>1.0000467113168447</v>
      </c>
      <c r="J858" s="4">
        <f t="shared" si="601"/>
        <v>0.99991521274011774</v>
      </c>
      <c r="K858" s="4">
        <f t="shared" si="601"/>
        <v>0.96401890431122739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0.7774621322436347</v>
      </c>
      <c r="G859" s="4">
        <f t="shared" ref="G859:K860" si="602">IFERROR(G822/G767,"-")</f>
        <v>0.77871988564932348</v>
      </c>
      <c r="H859" s="4">
        <f t="shared" si="602"/>
        <v>0.78060651575785545</v>
      </c>
      <c r="I859" s="4">
        <f t="shared" si="602"/>
        <v>0.78375089927207731</v>
      </c>
      <c r="J859" s="4">
        <f t="shared" si="602"/>
        <v>0.79003966630051825</v>
      </c>
      <c r="K859" s="4">
        <f t="shared" si="602"/>
        <v>0.79632843332896053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0.67612500000000053</v>
      </c>
      <c r="G860" s="4">
        <f t="shared" si="602"/>
        <v>0.6790500000000006</v>
      </c>
      <c r="H860" s="4">
        <f t="shared" si="602"/>
        <v>0.68343750000000036</v>
      </c>
      <c r="I860" s="4">
        <f t="shared" si="602"/>
        <v>0.69074999999999975</v>
      </c>
      <c r="J860" s="4">
        <f t="shared" si="602"/>
        <v>0.70537500000000053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0.80667476454950093</v>
      </c>
      <c r="G861" s="4">
        <f t="shared" ref="G861:K863" si="603">IFERROR(G825/G777,"-")</f>
        <v>0.80696768583104472</v>
      </c>
      <c r="H861" s="4">
        <f t="shared" si="603"/>
        <v>0.80563441210844522</v>
      </c>
      <c r="I861" s="4">
        <f t="shared" si="603"/>
        <v>0.80756599657871442</v>
      </c>
      <c r="J861" s="4">
        <f t="shared" si="603"/>
        <v>0.81282660721346534</v>
      </c>
      <c r="K861" s="4">
        <f t="shared" si="603"/>
        <v>0.81464209084584549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0.60839337405844751</v>
      </c>
      <c r="G863" s="4">
        <f t="shared" si="603"/>
        <v>0.65232946364979616</v>
      </c>
      <c r="H863" s="4">
        <f t="shared" si="603"/>
        <v>0.71099999999999919</v>
      </c>
      <c r="I863" s="4">
        <f t="shared" si="603"/>
        <v>0.71099999999999974</v>
      </c>
      <c r="J863" s="4">
        <f t="shared" si="603"/>
        <v>0.71100000000000085</v>
      </c>
      <c r="K863" s="4">
        <f t="shared" si="603"/>
        <v>0.72000000000000053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0.66500000000000048</v>
      </c>
      <c r="G864" s="4">
        <f t="shared" ref="G864:K864" si="604">IFERROR(G829/G788,"-")</f>
        <v>0.66599999999999959</v>
      </c>
      <c r="H864" s="4">
        <f t="shared" si="604"/>
        <v>0.66750000000000009</v>
      </c>
      <c r="I864" s="4">
        <f t="shared" si="604"/>
        <v>0.67000000000000026</v>
      </c>
      <c r="J864" s="4">
        <f t="shared" si="604"/>
        <v>0.67500000000000016</v>
      </c>
      <c r="K864" s="4">
        <f t="shared" si="604"/>
        <v>0.67999999999999983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1.1408257644483022</v>
      </c>
      <c r="G865" s="4">
        <f t="shared" ref="G865:K865" si="605">IFERROR(G832/G791,"-")</f>
        <v>0.94934464216644177</v>
      </c>
      <c r="H865" s="4">
        <f t="shared" si="605"/>
        <v>0.92010016392980298</v>
      </c>
      <c r="I865" s="4">
        <f t="shared" si="605"/>
        <v>0.94669966045982334</v>
      </c>
      <c r="J865" s="4">
        <f t="shared" si="605"/>
        <v>0.9413285781368762</v>
      </c>
      <c r="K865" s="4">
        <f t="shared" si="605"/>
        <v>0.94902668448944882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1.140825764448302</v>
      </c>
      <c r="G866" s="4">
        <f t="shared" si="606"/>
        <v>0.94934464216644177</v>
      </c>
      <c r="H866" s="4">
        <f t="shared" si="606"/>
        <v>0.92010016392980287</v>
      </c>
      <c r="I866" s="4">
        <f t="shared" si="606"/>
        <v>0.94669966045982334</v>
      </c>
      <c r="J866" s="4">
        <f t="shared" si="606"/>
        <v>0.94132857813687631</v>
      </c>
      <c r="K866" s="4">
        <f t="shared" si="606"/>
        <v>0.94902668448944882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0.94132857813687609</v>
      </c>
      <c r="K867" s="4">
        <f t="shared" si="606"/>
        <v>0.94902668448944882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0.94669966045982346</v>
      </c>
      <c r="J868" s="4">
        <f t="shared" si="606"/>
        <v>0.94132857813687609</v>
      </c>
      <c r="K868" s="4">
        <f t="shared" si="606"/>
        <v>0.94902668448944882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1.1408257644483022</v>
      </c>
      <c r="G869" s="4">
        <f t="shared" si="606"/>
        <v>0.94934464216644177</v>
      </c>
      <c r="H869" s="4">
        <f t="shared" si="606"/>
        <v>0.92010016392980287</v>
      </c>
      <c r="I869" s="4">
        <f t="shared" si="606"/>
        <v>0.94669966045982346</v>
      </c>
      <c r="J869" s="4">
        <f t="shared" si="606"/>
        <v>0.94132857813687609</v>
      </c>
      <c r="K869" s="4">
        <f t="shared" si="606"/>
        <v>0.94902668448944882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0.9413285781368762</v>
      </c>
      <c r="K870" s="4">
        <f t="shared" si="606"/>
        <v>0.94902668448944882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1.1408257644483022</v>
      </c>
      <c r="G871" s="4">
        <f t="shared" si="606"/>
        <v>0.94934464216644177</v>
      </c>
      <c r="H871" s="4">
        <f t="shared" si="606"/>
        <v>0.92010016392980298</v>
      </c>
      <c r="I871" s="4">
        <f t="shared" si="606"/>
        <v>0.94669966045982346</v>
      </c>
      <c r="J871" s="4">
        <f t="shared" si="606"/>
        <v>0.9413285781368762</v>
      </c>
      <c r="K871" s="4">
        <f t="shared" si="606"/>
        <v>0.94902668448944871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0.9413285781368762</v>
      </c>
      <c r="K872" s="4">
        <f t="shared" si="606"/>
        <v>0.94902668448944871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0.94669966045982346</v>
      </c>
      <c r="J873" s="4">
        <f t="shared" si="606"/>
        <v>0.9413285781368762</v>
      </c>
      <c r="K873" s="4">
        <f t="shared" si="606"/>
        <v>0.94902668448944882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0.92447626236575087</v>
      </c>
      <c r="G874" s="4">
        <f t="shared" si="606"/>
        <v>0.92645636412827281</v>
      </c>
      <c r="H874" s="4">
        <f t="shared" si="606"/>
        <v>0.92942651677205446</v>
      </c>
      <c r="I874" s="4">
        <f t="shared" si="606"/>
        <v>0.93437677117835816</v>
      </c>
      <c r="J874" s="4">
        <f t="shared" si="606"/>
        <v>0.94427727999096611</v>
      </c>
      <c r="K874" s="4">
        <f>IFERROR(K841/K800,"-")</f>
        <v>0.94999999999999829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0.58999999999999919</v>
      </c>
      <c r="G875" s="4">
        <f t="shared" ref="G875:K875" si="607">IFERROR(G843/G802,"-")</f>
        <v>0.59066666666666701</v>
      </c>
      <c r="H875" s="4">
        <f t="shared" si="607"/>
        <v>0.59166666666666667</v>
      </c>
      <c r="I875" s="4">
        <f t="shared" si="607"/>
        <v>0.5933333333333326</v>
      </c>
      <c r="J875" s="4">
        <f t="shared" si="607"/>
        <v>0.59666666666666701</v>
      </c>
      <c r="K875" s="4">
        <f t="shared" si="607"/>
        <v>0.59999999999999964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0.73750000000000004</v>
      </c>
      <c r="G876" s="4">
        <f t="shared" ref="G876:K876" si="608">IFERROR(G845/G804,"-")</f>
        <v>0.73833333333333395</v>
      </c>
      <c r="H876" s="4">
        <f t="shared" si="608"/>
        <v>0.7395833333333337</v>
      </c>
      <c r="I876" s="4">
        <f t="shared" si="608"/>
        <v>0.74166666666666681</v>
      </c>
      <c r="J876" s="4">
        <f t="shared" si="608"/>
        <v>0.7458333333333329</v>
      </c>
      <c r="K876" s="4">
        <f t="shared" si="608"/>
        <v>0.75000000000000022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0.52799999999999969</v>
      </c>
      <c r="G877" s="4">
        <f t="shared" ref="G877:K877" si="609">IFERROR(G847/G806,"-")</f>
        <v>0.52799999999999991</v>
      </c>
      <c r="H877" s="4">
        <f t="shared" si="609"/>
        <v>0.52800000000000002</v>
      </c>
      <c r="I877" s="4">
        <f t="shared" si="609"/>
        <v>0.52800000000000047</v>
      </c>
      <c r="J877" s="4">
        <f t="shared" si="609"/>
        <v>0.5279999999999998</v>
      </c>
      <c r="K877" s="4">
        <f t="shared" si="609"/>
        <v>0.54400000000000048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0.6822490517988703</v>
      </c>
      <c r="J879" s="4">
        <f t="shared" si="611"/>
        <v>0.80109948774653728</v>
      </c>
      <c r="K879" s="4">
        <f t="shared" si="611"/>
        <v>0.80984451963268844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140.10153903562264</v>
      </c>
      <c r="G880" s="17">
        <f t="shared" si="612"/>
        <v>139.80336862396575</v>
      </c>
      <c r="H880" s="17">
        <f t="shared" si="612"/>
        <v>142.63701356918799</v>
      </c>
      <c r="I880" s="17">
        <f t="shared" si="612"/>
        <v>137.29360292301115</v>
      </c>
      <c r="J880" s="17">
        <f t="shared" si="612"/>
        <v>126.74428305041759</v>
      </c>
      <c r="K880" s="17">
        <f t="shared" si="612"/>
        <v>114.05119211009418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60.950062437864837</v>
      </c>
      <c r="G881" s="1">
        <f>[1]Services!C$11</f>
        <v>60.132004097972803</v>
      </c>
      <c r="H881" s="1">
        <f>[1]Services!D$11</f>
        <v>65.275402890693456</v>
      </c>
      <c r="I881" s="1">
        <f>[1]Services!E$11</f>
        <v>65.888450676424299</v>
      </c>
      <c r="J881" s="1">
        <f>[1]Services!F$11</f>
        <v>66.281264867523404</v>
      </c>
      <c r="K881" s="1">
        <f>[1]Services!G$11</f>
        <v>66.000870595864882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2.6236475989183288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4.8518842560281664E-3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2.5070346391392748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2.0866761195086858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1.3016838388919034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0.69781542468095381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1.3316402640340659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1.4252136284794734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1.4490544684819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1.5215360116261247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1.6033001832390708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2.2822250813073865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58.701938585237301</v>
      </c>
      <c r="H884" s="1">
        <f>[1]Services!D$11-[1]Services!D$28</f>
        <v>61.319313783072282</v>
      </c>
      <c r="I884" s="1">
        <f>[1]Services!E$11-[1]Services!E$28</f>
        <v>62.280238545289485</v>
      </c>
      <c r="J884" s="1">
        <f>[1]Services!F$11-[1]Services!F$28</f>
        <v>63.376280845392429</v>
      </c>
      <c r="K884" s="1">
        <f>[1]Services!G$11-[1]Services!G$28</f>
        <v>63.02083008987654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30.25668752878498</v>
      </c>
      <c r="G885" s="1">
        <f t="shared" ref="G885:K885" si="615">G886</f>
        <v>27.24543752867088</v>
      </c>
      <c r="H885" s="1">
        <f t="shared" si="615"/>
        <v>25.903920962230121</v>
      </c>
      <c r="I885" s="1">
        <f t="shared" si="615"/>
        <v>18.149949788919496</v>
      </c>
      <c r="J885" s="1">
        <f t="shared" si="615"/>
        <v>6.1755555352088516</v>
      </c>
      <c r="K885" s="1">
        <f t="shared" si="615"/>
        <v>0.84774176004132595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30.25668752878498</v>
      </c>
      <c r="G886" s="1">
        <f t="shared" ref="G886:K886" si="616">SUM(G889,G891)</f>
        <v>27.24543752867088</v>
      </c>
      <c r="H886" s="1">
        <f t="shared" si="616"/>
        <v>25.903920962230121</v>
      </c>
      <c r="I886" s="1">
        <f t="shared" si="616"/>
        <v>18.149949788919496</v>
      </c>
      <c r="J886" s="1">
        <f t="shared" si="616"/>
        <v>6.1755555352088516</v>
      </c>
      <c r="K886" s="1">
        <f t="shared" si="616"/>
        <v>0.84774176004132595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30.25668752878498</v>
      </c>
      <c r="G887" s="1">
        <f t="shared" ref="G887:K887" si="617">G888</f>
        <v>27.24543752867088</v>
      </c>
      <c r="H887" s="1">
        <f t="shared" si="617"/>
        <v>25.895466915044953</v>
      </c>
      <c r="I887" s="1">
        <f t="shared" si="617"/>
        <v>18.143070293842477</v>
      </c>
      <c r="J887" s="1">
        <f t="shared" si="617"/>
        <v>6.1556557071951783</v>
      </c>
      <c r="K887" s="1">
        <f t="shared" si="617"/>
        <v>3.4346814077303723E-5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30.25668752878498</v>
      </c>
      <c r="G888" s="1">
        <f>[1]Services!C$12</f>
        <v>27.24543752867088</v>
      </c>
      <c r="H888" s="1">
        <f>[1]Services!D$12</f>
        <v>25.895466915044953</v>
      </c>
      <c r="I888" s="1">
        <f>[1]Services!E$12</f>
        <v>18.143070293842477</v>
      </c>
      <c r="J888" s="1">
        <f>[1]Services!F$12</f>
        <v>6.1556557071951783</v>
      </c>
      <c r="K888" s="1">
        <f>[1]Services!G$12</f>
        <v>3.4346814077303723E-5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30.25668752878498</v>
      </c>
      <c r="G889" s="1">
        <f t="shared" ref="G889:K889" si="618">G888</f>
        <v>27.24543752867088</v>
      </c>
      <c r="H889" s="1">
        <f t="shared" si="618"/>
        <v>25.895466915044953</v>
      </c>
      <c r="I889" s="1">
        <f t="shared" si="618"/>
        <v>18.143070293842477</v>
      </c>
      <c r="J889" s="1">
        <f t="shared" si="618"/>
        <v>6.1556557071951783</v>
      </c>
      <c r="K889" s="1">
        <f t="shared" si="618"/>
        <v>3.4346814077303723E-5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8.4540471851677693E-3</v>
      </c>
      <c r="I890">
        <f t="shared" si="619"/>
        <v>6.8794950770178134E-3</v>
      </c>
      <c r="J890">
        <f t="shared" si="619"/>
        <v>1.9899828013673324E-2</v>
      </c>
      <c r="K890">
        <f t="shared" si="619"/>
        <v>0.84770741322724863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8.4540471851677693E-3</v>
      </c>
      <c r="I891">
        <f>[1]Services!E$13</f>
        <v>6.8794950770178134E-3</v>
      </c>
      <c r="J891">
        <f>[1]Services!F$13</f>
        <v>1.9899828013673324E-2</v>
      </c>
      <c r="K891">
        <f>[1]Services!G$13</f>
        <v>0.84770741322724863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26.951060436546335</v>
      </c>
      <c r="G892" s="1">
        <f t="shared" ref="G892:K892" si="620">SUM(G893:G895)</f>
        <v>28.287094541701745</v>
      </c>
      <c r="H892" s="1">
        <f t="shared" si="620"/>
        <v>27.451668209754835</v>
      </c>
      <c r="I892" s="1">
        <f t="shared" si="620"/>
        <v>27.504367608986019</v>
      </c>
      <c r="J892" s="1">
        <f t="shared" si="620"/>
        <v>27.346979362842596</v>
      </c>
      <c r="K892" s="1">
        <f t="shared" si="620"/>
        <v>22.234305598294881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25.548733313931816</v>
      </c>
      <c r="G893" s="1">
        <f>SUM([1]Services!C$14:C$15)</f>
        <v>26.749821119304755</v>
      </c>
      <c r="H893" s="1">
        <f>SUM([1]Services!D$14:D$15)</f>
        <v>25.927063675873647</v>
      </c>
      <c r="I893" s="1">
        <f>SUM([1]Services!E$14:E$15)</f>
        <v>25.733023788362356</v>
      </c>
      <c r="J893" s="1">
        <f>SUM([1]Services!F$14:F$15)</f>
        <v>23.262711106404062</v>
      </c>
      <c r="K893" s="1">
        <f>SUM([1]Services!G$14:G$15)</f>
        <v>14.318778480111412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2.7729161821944483E-2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2.7476179388355147E-2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0.13858440696514182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5.325814474422251E-2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1.4023271226145182</v>
      </c>
      <c r="G895" s="1">
        <f>[1]Services!C$16</f>
        <v>1.5372734223969879</v>
      </c>
      <c r="H895" s="1">
        <f>[1]Services!D$16</f>
        <v>1.4968753720592443</v>
      </c>
      <c r="I895" s="1">
        <f>[1]Services!E$16</f>
        <v>1.7438676412353096</v>
      </c>
      <c r="J895" s="1">
        <f>[1]Services!F$16</f>
        <v>3.9456838494733941</v>
      </c>
      <c r="K895" s="1">
        <f>[1]Services!G$16</f>
        <v>7.8622689734392441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25.271009770883335</v>
      </c>
      <c r="G896" s="1">
        <f>[1]Services!C$14</f>
        <v>22.5059212206931</v>
      </c>
      <c r="H896" s="1">
        <f>[1]Services!D$14</f>
        <v>25.888338260190817</v>
      </c>
      <c r="I896" s="1">
        <f>[1]Services!E$14</f>
        <v>25.725959772429029</v>
      </c>
      <c r="J896" s="1">
        <f>[1]Services!F$14</f>
        <v>23.252236127812111</v>
      </c>
      <c r="K896" s="1">
        <f>[1]Services!G$14</f>
        <v>14.305217131918765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25.271009770883335</v>
      </c>
      <c r="G897" s="1">
        <f>[1]Services!C$14*IFERROR(G893/SUM(G893:G894),0)</f>
        <v>22.5059212206931</v>
      </c>
      <c r="H897" s="1">
        <f>[1]Services!D$14*IFERROR(H893/SUM(H893:H894),0)</f>
        <v>25.860680096035662</v>
      </c>
      <c r="I897" s="1">
        <f>[1]Services!E$14*IFERROR(I893/SUM(I893:I894),0)</f>
        <v>25.698520433653393</v>
      </c>
      <c r="J897" s="1">
        <f>[1]Services!F$14*IFERROR(J893/SUM(J893:J894),0)</f>
        <v>23.114534462853207</v>
      </c>
      <c r="K897" s="1">
        <f>[1]Services!G$14*IFERROR(K893/SUM(K893:K894),0)</f>
        <v>14.252206598721845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2.7658164155155873E-2</v>
      </c>
      <c r="I898" s="1">
        <f t="shared" si="624"/>
        <v>2.7439338775636202E-2</v>
      </c>
      <c r="J898" s="1">
        <f t="shared" si="624"/>
        <v>0.13770166495890379</v>
      </c>
      <c r="K898" s="1">
        <f t="shared" si="624"/>
        <v>5.3010533196919951E-2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1.6800506656630003</v>
      </c>
      <c r="G899" s="1">
        <f>[1]Services!C$15+G902</f>
        <v>5.7811733210086427</v>
      </c>
      <c r="H899" s="1">
        <f>[1]Services!D$15+H902</f>
        <v>1.5356007877420756</v>
      </c>
      <c r="I899" s="1">
        <f>[1]Services!E$15+I902</f>
        <v>1.7509316571686384</v>
      </c>
      <c r="J899" s="1">
        <f>[1]Services!F$15+J902</f>
        <v>3.9561588280653441</v>
      </c>
      <c r="K899" s="1">
        <f>[1]Services!G$15+K902</f>
        <v>7.8758303216318923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0.27772354304848212</v>
      </c>
      <c r="G900" s="1">
        <f>[1]Services!C$15*G893/SUM(G893:G894)</f>
        <v>4.2438998986116543</v>
      </c>
      <c r="H900" s="1">
        <f>[1]Services!D$15*H893/SUM(H893:H894)</f>
        <v>3.8684042849505065E-2</v>
      </c>
      <c r="I900" s="1">
        <f>[1]Services!E$15*I893/SUM(I893:I894)</f>
        <v>7.0564814456741736E-3</v>
      </c>
      <c r="J900" s="1">
        <f>[1]Services!F$15*J893/SUM(J893:J894)</f>
        <v>1.0412944902605342E-2</v>
      </c>
      <c r="K900" s="1">
        <f>[1]Services!G$15*K893/SUM(K893:K894)</f>
        <v>1.3511094198463096E-2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4.1372833326248822E-5</v>
      </c>
      <c r="I901" s="1">
        <f>[1]Services!E$15*I894/SUM(I893:I894)</f>
        <v>7.5344876547165424E-6</v>
      </c>
      <c r="J901" s="1">
        <f>[1]Services!F$15*J894/SUM(J893:J894)</f>
        <v>6.2033689344617705E-5</v>
      </c>
      <c r="K901" s="1">
        <f>[1]Services!G$15*K894/SUM(K893:K894)</f>
        <v>5.0253994184912741E-5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1.4023271226145182</v>
      </c>
      <c r="G902" s="1">
        <f>[1]Services!C$16</f>
        <v>1.5372734223969879</v>
      </c>
      <c r="H902" s="1">
        <f>[1]Services!D$16</f>
        <v>1.4968753720592443</v>
      </c>
      <c r="I902" s="1">
        <f>[1]Services!E$16</f>
        <v>1.7438676412353096</v>
      </c>
      <c r="J902" s="1">
        <f>[1]Services!F$16</f>
        <v>3.9456838494733941</v>
      </c>
      <c r="K902" s="1">
        <f>[1]Services!G$16</f>
        <v>7.8622689734392441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7.7270158833589484</v>
      </c>
      <c r="G903" s="1">
        <f>[1]Services!C$17</f>
        <v>8.3698240572092573</v>
      </c>
      <c r="H903" s="1">
        <f>[1]Services!D$17</f>
        <v>8.99008524964378</v>
      </c>
      <c r="I903" s="1">
        <f>[1]Services!E$17</f>
        <v>12.252407428601108</v>
      </c>
      <c r="J903" s="1">
        <f>[1]Services!F$17</f>
        <v>11.875671718255822</v>
      </c>
      <c r="K903" s="1">
        <f>[1]Services!G$17</f>
        <v>10.441668858651743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2.1169711161790699</v>
      </c>
      <c r="G904" s="1">
        <f>[1]Services!C$51/0.99</f>
        <v>2.2930769292535151</v>
      </c>
      <c r="H904" s="1">
        <f>[1]Services!D$51/0.99</f>
        <v>2.7259141044094362</v>
      </c>
      <c r="I904" s="1">
        <f>[1]Services!E$51/0.99</f>
        <v>4.0853211221024877</v>
      </c>
      <c r="J904" s="1">
        <f>[1]Services!F$51/0.99</f>
        <v>3.7074457956635598</v>
      </c>
      <c r="K904" s="1">
        <f>[1]Services!G$51/0.99</f>
        <v>2.1891364183932707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1.4242937023941473</v>
      </c>
      <c r="G905" s="1">
        <f t="shared" ref="G905:K905" si="626">G904-SUM(G906:G909)</f>
        <v>1.5423142899452233</v>
      </c>
      <c r="H905" s="1">
        <f t="shared" si="626"/>
        <v>1.8632542094079532</v>
      </c>
      <c r="I905" s="1">
        <f t="shared" si="626"/>
        <v>1.6191065076100974</v>
      </c>
      <c r="J905" s="1">
        <f t="shared" si="626"/>
        <v>1.0359711560522871</v>
      </c>
      <c r="K905" s="1">
        <f t="shared" si="626"/>
        <v>1.480346006625513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0.69267741378492254</v>
      </c>
      <c r="G906" s="1">
        <f t="shared" si="627"/>
        <v>0.75076263930829179</v>
      </c>
      <c r="H906" s="1">
        <f t="shared" si="627"/>
        <v>0.8626598950014831</v>
      </c>
      <c r="I906" s="1">
        <f t="shared" si="627"/>
        <v>2.3901191500963042</v>
      </c>
      <c r="J906" s="1">
        <f t="shared" si="627"/>
        <v>2.541978153559008</v>
      </c>
      <c r="K906" s="1">
        <f t="shared" si="627"/>
        <v>0.65765566819347587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5.6759915415284237E-3</v>
      </c>
      <c r="J907" s="1">
        <f t="shared" si="627"/>
        <v>1.8312484615338482E-2</v>
      </c>
      <c r="K907" s="1">
        <f t="shared" si="627"/>
        <v>6.6932332127389877E-3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5.6636128319067579E-2</v>
      </c>
      <c r="J908" s="1">
        <f t="shared" si="628"/>
        <v>8.3157160010762149E-2</v>
      </c>
      <c r="K908" s="1">
        <f t="shared" si="628"/>
        <v>1.6654918654003932E-2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1.3783344535490115E-2</v>
      </c>
      <c r="J909" s="1">
        <f t="shared" si="629"/>
        <v>2.8026841426163882E-2</v>
      </c>
      <c r="K909" s="1">
        <f t="shared" si="629"/>
        <v>2.7786591707539041E-2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5.610044767179879</v>
      </c>
      <c r="G910" s="1">
        <f t="shared" ref="G910:K910" si="630">G903-G904</f>
        <v>6.0767471279557421</v>
      </c>
      <c r="H910" s="1">
        <f t="shared" si="630"/>
        <v>6.2641711452343438</v>
      </c>
      <c r="I910" s="1">
        <f t="shared" si="630"/>
        <v>8.1670863064986214</v>
      </c>
      <c r="J910" s="1">
        <f t="shared" si="630"/>
        <v>8.1682259225922618</v>
      </c>
      <c r="K910" s="1">
        <f t="shared" si="630"/>
        <v>8.2525324402584737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8.5744285503677684</v>
      </c>
      <c r="G911" s="1">
        <f t="shared" ref="G911:K911" si="631">G912</f>
        <v>9.4890586223796483</v>
      </c>
      <c r="H911" s="1">
        <f t="shared" si="631"/>
        <v>8.6224401703447615</v>
      </c>
      <c r="I911" s="1">
        <f t="shared" si="631"/>
        <v>6.6413888989706766</v>
      </c>
      <c r="J911" s="1">
        <f t="shared" si="631"/>
        <v>3.1449125927662993</v>
      </c>
      <c r="K911" s="1">
        <f t="shared" si="631"/>
        <v>0.51913818951907631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8.5744285503677684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9.4890586223796483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8.6224401703447615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6.6413888989706766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3.1449125927662993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0.51913818951907631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2.0856822636515604</v>
      </c>
      <c r="G913" s="1">
        <f t="shared" ref="G913:K913" si="632">G914</f>
        <v>2.4001399746047474</v>
      </c>
      <c r="H913" s="1">
        <f t="shared" si="632"/>
        <v>2.3596502190845783</v>
      </c>
      <c r="I913" s="1">
        <f t="shared" si="632"/>
        <v>2.4682672302360915</v>
      </c>
      <c r="J913" s="1">
        <f t="shared" si="632"/>
        <v>2.5307208831967198</v>
      </c>
      <c r="K913" s="1">
        <f t="shared" si="632"/>
        <v>2.4052581642663537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2.0856822636515604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2.4001399746047474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2.3596502190845783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2.4682672302360915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2.5307208831967198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2.4052581642663537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0.69615898565890388</v>
      </c>
      <c r="I915" s="1">
        <f t="shared" si="633"/>
        <v>0.71091305067994037</v>
      </c>
      <c r="J915" s="1">
        <f t="shared" si="633"/>
        <v>5.1165561410123566</v>
      </c>
      <c r="K915" s="1">
        <f t="shared" si="633"/>
        <v>5.1166864227176756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0.69615898565890388</v>
      </c>
      <c r="I916" s="1">
        <f>[1]Services!E$19</f>
        <v>0.71091305067994037</v>
      </c>
      <c r="J916" s="1">
        <f>[1]Services!F$19</f>
        <v>5.1165561410123566</v>
      </c>
      <c r="K916" s="1">
        <f>[1]Services!G$19</f>
        <v>5.1166864227176756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4.8616042691579913E-3</v>
      </c>
      <c r="I917" s="1">
        <f>[1]Services!E$20</f>
        <v>2.6171812290844865E-2</v>
      </c>
      <c r="J917" s="1">
        <f>[1]Services!F$20</f>
        <v>0.10404147318995496</v>
      </c>
      <c r="K917" s="1">
        <f>[1]Services!G$20</f>
        <v>9.5292293077547774E-2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4.8616042691579913E-3</v>
      </c>
      <c r="I919" s="1">
        <f t="shared" si="635"/>
        <v>2.6171812290844865E-2</v>
      </c>
      <c r="J919" s="1">
        <f t="shared" si="635"/>
        <v>0.10404147318995496</v>
      </c>
      <c r="K919" s="1">
        <f t="shared" si="635"/>
        <v>9.5292293077547774E-2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4.8616042691579913E-3</v>
      </c>
      <c r="I920" s="1">
        <f>[1]Services!E$20</f>
        <v>2.6171812290844865E-2</v>
      </c>
      <c r="J920" s="1">
        <f>[1]Services!F$20</f>
        <v>0.10404147318995496</v>
      </c>
      <c r="K920" s="1">
        <f>[1]Services!G$20</f>
        <v>9.5292293077547774E-2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2.9296085808749472</v>
      </c>
      <c r="G921" s="1">
        <f t="shared" ref="G921:K921" si="636">G922</f>
        <v>3.1924785277940178</v>
      </c>
      <c r="H921" s="1">
        <f t="shared" si="636"/>
        <v>3.3328252775083707</v>
      </c>
      <c r="I921" s="1">
        <f t="shared" si="636"/>
        <v>3.6516864279027015</v>
      </c>
      <c r="J921" s="1">
        <f t="shared" si="636"/>
        <v>4.168580476421579</v>
      </c>
      <c r="K921" s="1">
        <f t="shared" si="636"/>
        <v>6.3902302276606813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2.9296085808749472</v>
      </c>
      <c r="G922" s="1">
        <f>[1]Services!C$21-G923</f>
        <v>3.1924785277940178</v>
      </c>
      <c r="H922" s="1">
        <f>[1]Services!D$21-H923</f>
        <v>3.3328252775083707</v>
      </c>
      <c r="I922" s="1">
        <f>[1]Services!E$21-I923</f>
        <v>3.6516864279027015</v>
      </c>
      <c r="J922" s="1">
        <f>[1]Services!F$21-J923</f>
        <v>4.168580476421579</v>
      </c>
      <c r="K922" s="1">
        <f>[1]Services!G$21-K923</f>
        <v>6.3902302276606813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2.7174578585505611E-2</v>
      </c>
      <c r="I923" s="1">
        <f>[1]Services!E$50-I894</f>
        <v>2.8575226563889344E-2</v>
      </c>
      <c r="J923" s="1">
        <f>[1]Services!F$50-J894</f>
        <v>0.16075791207956461</v>
      </c>
      <c r="K923" s="1">
        <f>[1]Services!G$50-K894</f>
        <v>6.8170425272604654E-2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73.238750339839157</v>
      </c>
      <c r="G924" s="17">
        <f>[1]Services!C$59</f>
        <v>78.634484479106447</v>
      </c>
      <c r="H924" s="17">
        <f>[1]Services!D$59</f>
        <v>79.251472788724413</v>
      </c>
      <c r="I924" s="17">
        <f>[1]Services!E$59</f>
        <v>77.850141638439013</v>
      </c>
      <c r="J924" s="17">
        <f>[1]Services!F$59</f>
        <v>75.352460843048149</v>
      </c>
      <c r="K924" s="17">
        <f>[1]Services!G$59</f>
        <v>71.414659456004159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63.650101853834428</v>
      </c>
      <c r="G925" s="1">
        <f t="shared" ref="G925:K925" si="639">SUM(G926:G928)</f>
        <v>63.324070215605055</v>
      </c>
      <c r="H925" s="1">
        <f t="shared" si="639"/>
        <v>68.404531603771758</v>
      </c>
      <c r="I925" s="1">
        <f t="shared" si="639"/>
        <v>69.383636395363851</v>
      </c>
      <c r="J925" s="1">
        <f t="shared" si="639"/>
        <v>70.368490104014242</v>
      </c>
      <c r="K925" s="1">
        <f t="shared" si="639"/>
        <v>72.356210052291516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2.3940784340129753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4.4394740942657746E-3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2.3033380747092056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1.9301754105455373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1.2203285989611607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0.66292465344690565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4.2612488449090131</v>
      </c>
      <c r="G927" s="1">
        <f>[1]Services!C$47</f>
        <v>4.6176921562734909</v>
      </c>
      <c r="H927" s="1">
        <f>[1]Services!D$47</f>
        <v>4.7818797459902704</v>
      </c>
      <c r="I927" s="1">
        <f>[1]Services!E$47</f>
        <v>5.1732224395288267</v>
      </c>
      <c r="J927" s="1">
        <f>[1]Services!F$47</f>
        <v>5.77188065966065</v>
      </c>
      <c r="K927" s="1">
        <f>[1]Services!G$47</f>
        <v>8.6724553089680683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58.701938585237301</v>
      </c>
      <c r="H928" s="1">
        <f>[1]Services!D$3-([1]Services!D$6-[1]Services!D$58)</f>
        <v>61.319313783072282</v>
      </c>
      <c r="I928" s="1">
        <f>[1]Services!E$3-([1]Services!E$6-[1]Services!E$58)</f>
        <v>62.280238545289485</v>
      </c>
      <c r="J928" s="1">
        <f>[1]Services!F$3-([1]Services!F$6-[1]Services!F$58)</f>
        <v>63.376280845392436</v>
      </c>
      <c r="K928" s="1">
        <f>[1]Services!G$3-([1]Services!G$6-[1]Services!G$58)</f>
        <v>63.020830089876547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24.843113534664127</v>
      </c>
      <c r="G929" s="1">
        <f t="shared" ref="G929:K929" si="642">G930</f>
        <v>22.41493940732385</v>
      </c>
      <c r="H929" s="1">
        <f t="shared" si="642"/>
        <v>21.374443615759798</v>
      </c>
      <c r="I929" s="1">
        <f t="shared" si="642"/>
        <v>15.050082126950548</v>
      </c>
      <c r="J929" s="1">
        <f t="shared" si="642"/>
        <v>5.1720277607374161</v>
      </c>
      <c r="K929" s="1">
        <f t="shared" si="642"/>
        <v>0.70998372403460985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24.843113534664127</v>
      </c>
      <c r="G930" s="1">
        <f>[1]Services!C$48</f>
        <v>22.41493940732385</v>
      </c>
      <c r="H930" s="1">
        <f>[1]Services!D$48</f>
        <v>21.374443615759798</v>
      </c>
      <c r="I930" s="1">
        <f>[1]Services!E$48</f>
        <v>15.050082126950548</v>
      </c>
      <c r="J930" s="1">
        <f>[1]Services!F$48</f>
        <v>5.1720277607374161</v>
      </c>
      <c r="K930" s="1">
        <f>[1]Services!G$48</f>
        <v>0.70998372403460985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25.412867854003228</v>
      </c>
      <c r="G931" s="1">
        <f t="shared" ref="G931:K931" si="643">SUM(G932:G934)</f>
        <v>26.667768172824491</v>
      </c>
      <c r="H931" s="1">
        <f t="shared" si="643"/>
        <v>25.886791785987267</v>
      </c>
      <c r="I931" s="1">
        <f t="shared" si="643"/>
        <v>25.920045427182909</v>
      </c>
      <c r="J931" s="1">
        <f t="shared" si="643"/>
        <v>25.695948298892496</v>
      </c>
      <c r="K931" s="1">
        <f t="shared" si="643"/>
        <v>20.536234289393111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24.189758137658846</v>
      </c>
      <c r="G932" s="1">
        <f>[1]Services!C$49</f>
        <v>25.326958293809838</v>
      </c>
      <c r="H932" s="1">
        <f>[1]Services!D$49</f>
        <v>24.526313346069745</v>
      </c>
      <c r="I932" s="1">
        <f>[1]Services!E$49</f>
        <v>24.342992664545228</v>
      </c>
      <c r="J932" s="1">
        <f>[1]Services!F$49</f>
        <v>21.955180526337095</v>
      </c>
      <c r="K932" s="1">
        <f>[1]Services!G$49</f>
        <v>13.557334720742583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5.4903740407450094E-2</v>
      </c>
      <c r="I933" s="1">
        <f>[1]Services!E$50</f>
        <v>5.605140595224449E-2</v>
      </c>
      <c r="J933" s="1">
        <f>[1]Services!F$50</f>
        <v>0.29934231904470643</v>
      </c>
      <c r="K933" s="1">
        <f>[1]Services!G$50</f>
        <v>0.12142857001682716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1.2231097163443811</v>
      </c>
      <c r="G934" s="1">
        <f>[1]Services!C$56</f>
        <v>1.3408098790146523</v>
      </c>
      <c r="H934" s="1">
        <f>[1]Services!D$56</f>
        <v>1.305574699510071</v>
      </c>
      <c r="I934" s="1">
        <f>[1]Services!E$56</f>
        <v>1.5210013566854361</v>
      </c>
      <c r="J934" s="1">
        <f>[1]Services!F$56</f>
        <v>3.4414254535106958</v>
      </c>
      <c r="K934" s="1">
        <f>[1]Services!G$56</f>
        <v>6.8574709986337021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7.6497457245253573</v>
      </c>
      <c r="G935" s="1">
        <f t="shared" ref="G935:K935" si="648">G936+G942</f>
        <v>8.2861258166371581</v>
      </c>
      <c r="H935" s="1">
        <f t="shared" si="648"/>
        <v>8.9001843971473296</v>
      </c>
      <c r="I935" s="1">
        <f t="shared" si="648"/>
        <v>12.129883354315098</v>
      </c>
      <c r="J935" s="1">
        <f t="shared" si="648"/>
        <v>11.756915001073267</v>
      </c>
      <c r="K935" s="1">
        <f t="shared" si="648"/>
        <v>10.337252170065224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2.0958014050172791</v>
      </c>
      <c r="G936" s="1">
        <f>[1]Services!C$51</f>
        <v>2.27014615996098</v>
      </c>
      <c r="H936" s="1">
        <f>[1]Services!D$51</f>
        <v>2.6986549633653416</v>
      </c>
      <c r="I936" s="1">
        <f>[1]Services!E$51</f>
        <v>4.0444679108814627</v>
      </c>
      <c r="J936" s="1">
        <f>[1]Services!F$51</f>
        <v>3.670371337706924</v>
      </c>
      <c r="K936" s="1">
        <f>[1]Services!G$51</f>
        <v>2.1672450542093378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1.4100507653702057</v>
      </c>
      <c r="G937" s="1">
        <f t="shared" ref="G937:K937" si="649">IFERROR(G905/G$904,0)*G$936</f>
        <v>1.5268911470457711</v>
      </c>
      <c r="H937" s="1">
        <f t="shared" si="649"/>
        <v>1.8446216673138736</v>
      </c>
      <c r="I937" s="1">
        <f t="shared" si="649"/>
        <v>1.6029154425339964</v>
      </c>
      <c r="J937" s="1">
        <f t="shared" si="649"/>
        <v>1.0256114444917641</v>
      </c>
      <c r="K937" s="1">
        <f t="shared" si="649"/>
        <v>1.4655425465592578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0.68575063964707328</v>
      </c>
      <c r="G938" s="1">
        <f t="shared" ref="G938:K941" si="650">IFERROR(G906/G$904,0)*G$936</f>
        <v>0.74325501291520879</v>
      </c>
      <c r="H938" s="1">
        <f t="shared" si="650"/>
        <v>0.85403329605146816</v>
      </c>
      <c r="I938" s="1">
        <f t="shared" si="650"/>
        <v>2.3662179585953411</v>
      </c>
      <c r="J938" s="1">
        <f t="shared" si="650"/>
        <v>2.5165583720234181</v>
      </c>
      <c r="K938" s="1">
        <f t="shared" si="650"/>
        <v>0.65107911151154108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5.6192316261131393E-3</v>
      </c>
      <c r="J939" s="1">
        <f t="shared" si="650"/>
        <v>1.8129359769185095E-2</v>
      </c>
      <c r="K939" s="1">
        <f t="shared" si="650"/>
        <v>6.6263008806115974E-3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5.6069767035876905E-2</v>
      </c>
      <c r="J940" s="1">
        <f t="shared" si="650"/>
        <v>8.2325588410654515E-2</v>
      </c>
      <c r="K940" s="1">
        <f t="shared" si="650"/>
        <v>1.6488369467463893E-2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1.3645511090135214E-2</v>
      </c>
      <c r="J941" s="1">
        <f t="shared" si="650"/>
        <v>2.7746573011902243E-2</v>
      </c>
      <c r="K941" s="1">
        <f t="shared" si="650"/>
        <v>2.7508725790463647E-2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5.5539443195080782</v>
      </c>
      <c r="G942" s="1">
        <f>[1]Services!C$52</f>
        <v>6.0159796566761781</v>
      </c>
      <c r="H942" s="1">
        <f>[1]Services!D$52</f>
        <v>6.201529433781988</v>
      </c>
      <c r="I942" s="1">
        <f>[1]Services!E$52</f>
        <v>8.0854154434336358</v>
      </c>
      <c r="J942" s="1">
        <f>[1]Services!F$52</f>
        <v>8.0865436633663421</v>
      </c>
      <c r="K942" s="1">
        <f>[1]Services!G$52</f>
        <v>8.1700071158558867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6.1735885562648001</v>
      </c>
      <c r="G943" s="1">
        <f t="shared" ref="G943:K943" si="651">G944</f>
        <v>6.8321222081133453</v>
      </c>
      <c r="H943" s="1">
        <f t="shared" si="651"/>
        <v>6.2081569226482243</v>
      </c>
      <c r="I943" s="1">
        <f t="shared" si="651"/>
        <v>4.7818000072588847</v>
      </c>
      <c r="J943" s="1">
        <f t="shared" si="651"/>
        <v>2.2643370667917364</v>
      </c>
      <c r="K943" s="1">
        <f t="shared" si="651"/>
        <v>0.37377949645373498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6.1735885562648001</v>
      </c>
      <c r="G944" s="1">
        <f>[1]Services!C$53</f>
        <v>6.8321222081133453</v>
      </c>
      <c r="H944" s="1">
        <f>[1]Services!D$53</f>
        <v>6.2081569226482243</v>
      </c>
      <c r="I944" s="1">
        <f>[1]Services!E$53</f>
        <v>4.7818000072588847</v>
      </c>
      <c r="J944" s="1">
        <f>[1]Services!F$53</f>
        <v>2.2643370667917364</v>
      </c>
      <c r="K944" s="1">
        <f>[1]Services!G$53</f>
        <v>0.37377949645373498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1.8771140372864044</v>
      </c>
      <c r="G945" s="1">
        <f t="shared" ref="G945:K945" si="652">G946</f>
        <v>2.1601259771442725</v>
      </c>
      <c r="H945" s="1">
        <f t="shared" si="652"/>
        <v>2.1236851971761221</v>
      </c>
      <c r="I945" s="1">
        <f t="shared" si="652"/>
        <v>2.2214405072124852</v>
      </c>
      <c r="J945" s="1">
        <f t="shared" si="652"/>
        <v>2.2776487948770443</v>
      </c>
      <c r="K945" s="1">
        <f t="shared" si="652"/>
        <v>2.1647323478397205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1.8771140372864044</v>
      </c>
      <c r="G946" s="1">
        <f>[1]Services!C$54</f>
        <v>2.1601259771442725</v>
      </c>
      <c r="H946" s="1">
        <f>[1]Services!D$54</f>
        <v>2.1236851971761221</v>
      </c>
      <c r="I946" s="1">
        <f>[1]Services!E$54</f>
        <v>2.2214405072124852</v>
      </c>
      <c r="J946" s="1">
        <f>[1]Services!F$54</f>
        <v>2.2776487948770443</v>
      </c>
      <c r="K946" s="1">
        <f>[1]Services!G$54</f>
        <v>2.1647323478397205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0.69615898565890388</v>
      </c>
      <c r="I947" s="1">
        <f t="shared" si="653"/>
        <v>0.71091305067994037</v>
      </c>
      <c r="J947" s="1">
        <f t="shared" si="653"/>
        <v>5.1165561410123566</v>
      </c>
      <c r="K947" s="1">
        <f t="shared" si="653"/>
        <v>5.1166864227176756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0.69615898565890388</v>
      </c>
      <c r="I948" s="1">
        <f>[1]Services!E$55</f>
        <v>0.71091305067994037</v>
      </c>
      <c r="J948" s="1">
        <f>[1]Services!F$55</f>
        <v>5.1165561410123566</v>
      </c>
      <c r="K948" s="1">
        <f>[1]Services!G$55</f>
        <v>5.1166864227176756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2.0018276865120914E-2</v>
      </c>
      <c r="J949" s="1">
        <f t="shared" si="654"/>
        <v>3.7446786045608339E-2</v>
      </c>
      <c r="K949" s="1">
        <f t="shared" si="654"/>
        <v>3.9604895550840388E-2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2.0018276865120914E-2</v>
      </c>
      <c r="J950" s="1">
        <f>[1]Services!F$57</f>
        <v>3.7446786045608339E-2</v>
      </c>
      <c r="K950" s="1">
        <f>[1]Services!G$57</f>
        <v>3.9604895550840388E-2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6.963939993062902</v>
      </c>
      <c r="H951" s="1">
        <f>[1]Services!D$58</f>
        <v>6.9768340636473063</v>
      </c>
      <c r="I951" s="1">
        <f>[1]Services!E$58</f>
        <v>9.9125610378996765</v>
      </c>
      <c r="J951" s="1">
        <f>[1]Services!F$58</f>
        <v>16.039371734996411</v>
      </c>
      <c r="K951" s="1">
        <f>[1]Services!G$58</f>
        <v>22.801006147534263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0.91250000000000009</v>
      </c>
      <c r="G953" s="4">
        <f t="shared" si="657"/>
        <v>0.91500000000000048</v>
      </c>
      <c r="H953" s="4">
        <f t="shared" si="657"/>
        <v>0.91874999999999873</v>
      </c>
      <c r="I953" s="4">
        <f t="shared" si="657"/>
        <v>0.92500000000000138</v>
      </c>
      <c r="J953" s="4">
        <f t="shared" si="657"/>
        <v>0.937500000000001</v>
      </c>
      <c r="K953" s="4">
        <f t="shared" si="657"/>
        <v>0.94999999999999929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3.200000000000002</v>
      </c>
      <c r="G954" s="4">
        <f t="shared" si="657"/>
        <v>3.239999999999998</v>
      </c>
      <c r="H954" s="4">
        <f t="shared" si="657"/>
        <v>3.3000000000000003</v>
      </c>
      <c r="I954" s="4">
        <f t="shared" si="657"/>
        <v>3.4000000000000017</v>
      </c>
      <c r="J954" s="4">
        <f t="shared" si="657"/>
        <v>3.599999999999997</v>
      </c>
      <c r="K954" s="4">
        <f t="shared" si="657"/>
        <v>3.8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</v>
      </c>
      <c r="I955" s="4">
        <f t="shared" si="657"/>
        <v>1</v>
      </c>
      <c r="J955" s="4">
        <f t="shared" si="657"/>
        <v>1.0000000000000002</v>
      </c>
      <c r="K955" s="4">
        <f t="shared" si="657"/>
        <v>1.0000000000000002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0.82107843137254866</v>
      </c>
      <c r="G956" s="4">
        <f t="shared" si="658"/>
        <v>0.82270432925645598</v>
      </c>
      <c r="H956" s="4">
        <f t="shared" si="658"/>
        <v>0.82514317608231413</v>
      </c>
      <c r="I956" s="4">
        <f t="shared" si="658"/>
        <v>0.82920792079207783</v>
      </c>
      <c r="J956" s="4">
        <f t="shared" si="658"/>
        <v>0.83750000000000047</v>
      </c>
      <c r="K956" s="4">
        <f t="shared" si="658"/>
        <v>0.83749999999999925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0.94680851063829785</v>
      </c>
      <c r="G957" s="4">
        <f t="shared" si="659"/>
        <v>0.94680851063829852</v>
      </c>
      <c r="H957" s="4">
        <f t="shared" si="659"/>
        <v>0.94597342964419973</v>
      </c>
      <c r="I957" s="4">
        <f t="shared" si="659"/>
        <v>0.94598259671116602</v>
      </c>
      <c r="J957" s="4">
        <f t="shared" si="659"/>
        <v>0.94379285483595188</v>
      </c>
      <c r="K957" s="4">
        <f t="shared" si="659"/>
        <v>0.94682201694603596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1.9800000000000006</v>
      </c>
      <c r="I958" s="4">
        <f t="shared" si="659"/>
        <v>2.0399999999999996</v>
      </c>
      <c r="J958" s="4">
        <f t="shared" si="659"/>
        <v>2.1600000000000006</v>
      </c>
      <c r="K958" s="4">
        <f t="shared" si="659"/>
        <v>2.2799999999999971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0.87219999999999887</v>
      </c>
      <c r="G959" s="4">
        <f t="shared" si="659"/>
        <v>0.87219999999999964</v>
      </c>
      <c r="H959" s="4">
        <f t="shared" si="659"/>
        <v>0.87219999999999875</v>
      </c>
      <c r="I959" s="4">
        <f t="shared" si="659"/>
        <v>0.87219999999999953</v>
      </c>
      <c r="J959" s="4">
        <f t="shared" si="659"/>
        <v>0.87220000000000042</v>
      </c>
      <c r="K959" s="4">
        <f t="shared" si="659"/>
        <v>0.8721999999999992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0.98999999999999988</v>
      </c>
      <c r="G960" s="4">
        <f t="shared" si="660"/>
        <v>0.99</v>
      </c>
      <c r="H960" s="4">
        <f t="shared" si="660"/>
        <v>0.99</v>
      </c>
      <c r="I960" s="4">
        <f t="shared" si="660"/>
        <v>0.99</v>
      </c>
      <c r="J960" s="4">
        <f t="shared" si="660"/>
        <v>0.98999999999999988</v>
      </c>
      <c r="K960" s="4">
        <f t="shared" si="660"/>
        <v>0.99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0.98999999999999988</v>
      </c>
      <c r="H961" s="4">
        <f t="shared" si="660"/>
        <v>0.98999999999999988</v>
      </c>
      <c r="I961" s="4">
        <f t="shared" si="660"/>
        <v>0.99</v>
      </c>
      <c r="J961" s="4">
        <f t="shared" si="660"/>
        <v>0.9900000000000001</v>
      </c>
      <c r="K961" s="4">
        <f t="shared" si="660"/>
        <v>0.99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0.98999999999999988</v>
      </c>
      <c r="K962" s="4">
        <f t="shared" si="660"/>
        <v>0.99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0.98999999999999988</v>
      </c>
      <c r="K963" s="4">
        <f t="shared" si="660"/>
        <v>0.99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</v>
      </c>
      <c r="K964" s="4">
        <f t="shared" si="660"/>
        <v>0.98999999999999988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0.98999999999999966</v>
      </c>
      <c r="G965" s="4">
        <f t="shared" si="660"/>
        <v>0.98999999999999888</v>
      </c>
      <c r="H965" s="4">
        <f t="shared" si="660"/>
        <v>0.98999999999999799</v>
      </c>
      <c r="I965" s="4">
        <f t="shared" si="660"/>
        <v>0.9900000000000001</v>
      </c>
      <c r="J965" s="4">
        <f t="shared" si="660"/>
        <v>0.99000000000000032</v>
      </c>
      <c r="K965" s="4">
        <f t="shared" si="660"/>
        <v>0.98999999999999977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0.72000000000000075</v>
      </c>
      <c r="G966" s="4">
        <f t="shared" si="661"/>
        <v>0.71999999999999986</v>
      </c>
      <c r="H966" s="4">
        <f t="shared" si="661"/>
        <v>0.71999999999999953</v>
      </c>
      <c r="I966" s="4">
        <f t="shared" si="661"/>
        <v>0.71999999999999964</v>
      </c>
      <c r="J966" s="4">
        <f t="shared" si="661"/>
        <v>0.72000000000000031</v>
      </c>
      <c r="K966" s="4">
        <f t="shared" si="661"/>
        <v>0.72000000000000008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</v>
      </c>
      <c r="G967" s="4">
        <f t="shared" si="662"/>
        <v>0.89999999999999991</v>
      </c>
      <c r="H967" s="4">
        <f t="shared" si="662"/>
        <v>0.90000000000000069</v>
      </c>
      <c r="I967" s="4">
        <f t="shared" si="662"/>
        <v>0.90000000000000113</v>
      </c>
      <c r="J967" s="4">
        <f t="shared" si="662"/>
        <v>0.89999999999999858</v>
      </c>
      <c r="K967" s="4">
        <f t="shared" si="662"/>
        <v>0.90000000000000091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0.76487927708863657</v>
      </c>
      <c r="J969" s="4">
        <f t="shared" si="664"/>
        <v>0.35992172061269667</v>
      </c>
      <c r="K969" s="4">
        <f t="shared" si="664"/>
        <v>0.41561488628057652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217.18047809203208</v>
      </c>
      <c r="G970" s="3">
        <f>[1]Residential!C$26</f>
        <v>216.46901606739544</v>
      </c>
      <c r="H970" s="3">
        <f>[1]Residential!D$26</f>
        <v>216.03503145210809</v>
      </c>
      <c r="I970" s="3">
        <f>[1]Residential!E$26</f>
        <v>211.42367627062612</v>
      </c>
      <c r="J970" s="3">
        <f>[1]Residential!F$26</f>
        <v>192.4411135996196</v>
      </c>
      <c r="K970" s="3">
        <f>[1]Residential!G$26</f>
        <v>175.80428135948085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69.470236917732223</v>
      </c>
      <c r="G971" s="1">
        <f>[1]Residential!C$15</f>
        <v>69.677186948004532</v>
      </c>
      <c r="H971" s="1">
        <f>[1]Residential!D$15</f>
        <v>73.001544532103679</v>
      </c>
      <c r="I971" s="1">
        <f>[1]Residential!E$15</f>
        <v>67.462351375904973</v>
      </c>
      <c r="J971" s="1">
        <f>[1]Residential!F$15</f>
        <v>63.413385536324704</v>
      </c>
      <c r="K971" s="1">
        <f>[1]Residential!G$15</f>
        <v>69.080828643064962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15.333313311265796</v>
      </c>
      <c r="G972" s="1">
        <f t="shared" ref="G972:K972" si="665">SUM(G973:G974)</f>
        <v>14.764427281202995</v>
      </c>
      <c r="H972" s="1">
        <f t="shared" si="665"/>
        <v>16.58613535513609</v>
      </c>
      <c r="I972" s="1">
        <f t="shared" si="665"/>
        <v>13.106111866496143</v>
      </c>
      <c r="J972" s="1">
        <f t="shared" si="665"/>
        <v>11.352634617907109</v>
      </c>
      <c r="K972" s="1">
        <f t="shared" si="665"/>
        <v>17.561358434148811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9.3769338480417677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7.7831232715366117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9.2098509330056544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5.1724496577086363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1.8000242955829198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0.58067847179505738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5.9563794632240281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6.9813040096663821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7.3762844221304364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7.9336622087875064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9.5526103223241883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16.980679962353754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9.5599739681256786</v>
      </c>
      <c r="G975" s="1">
        <f t="shared" ref="G975:K975" si="669">SUM(G976:G977)</f>
        <v>10.085377432582977</v>
      </c>
      <c r="H975" s="1">
        <f t="shared" si="669"/>
        <v>11.78187441387391</v>
      </c>
      <c r="I975" s="1">
        <f t="shared" si="669"/>
        <v>9.5179229886604322</v>
      </c>
      <c r="J975" s="1">
        <f t="shared" si="669"/>
        <v>7.0088404561861495</v>
      </c>
      <c r="K975" s="1">
        <f t="shared" si="669"/>
        <v>6.5873381156582145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8.4110613509342969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8.7989300957557699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8.6195445877434302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4.6946396470419449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1.6134425136511392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0.51415373002874809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1.148912617191381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1.2864473368272062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3.1623298261304793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4.8232833416184873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5.39539794253501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6.0731843856294665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44.576949638340757</v>
      </c>
      <c r="G978" s="1">
        <f>[1]Residential!C$3-([1]Residential!C$10-[1]Residential!C$244)</f>
        <v>44.827382234218561</v>
      </c>
      <c r="H978" s="1">
        <f>[1]Residential!D$3-([1]Residential!D$10-[1]Residential!D$244)</f>
        <v>44.633534763093678</v>
      </c>
      <c r="I978" s="1">
        <f>[1]Residential!E$3-([1]Residential!E$10-[1]Residential!E$244)</f>
        <v>44.8383165207484</v>
      </c>
      <c r="J978" s="1">
        <f>[1]Residential!F$3-([1]Residential!F$10-[1]Residential!F$244)</f>
        <v>45.051910462231447</v>
      </c>
      <c r="K978" s="1">
        <f>[1]Residential!G$3-([1]Residential!G$10-[1]Residential!G$244)</f>
        <v>44.932132093257934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60.231976300444444</v>
      </c>
      <c r="G979" s="1">
        <f>SUM([1]Residential!C$16:C$17)</f>
        <v>51.320105440191917</v>
      </c>
      <c r="H979" s="1">
        <f>SUM([1]Residential!D$16:D$17)</f>
        <v>44.400991896554309</v>
      </c>
      <c r="I979" s="1">
        <f>SUM([1]Residential!E$16:E$17)</f>
        <v>42.120888638942034</v>
      </c>
      <c r="J979" s="1">
        <f>SUM([1]Residential!F$16:F$17)</f>
        <v>24.258777126345198</v>
      </c>
      <c r="K979" s="1">
        <f>SUM([1]Residential!G$16:G$17)</f>
        <v>7.0398273107746517E-2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60.231976300444444</v>
      </c>
      <c r="G980" s="1">
        <f>[1]Residential!C$16</f>
        <v>51.320105440191917</v>
      </c>
      <c r="H980" s="1">
        <f>[1]Residential!D$16</f>
        <v>44.392560451391233</v>
      </c>
      <c r="I980" s="1">
        <f>[1]Residential!E$16</f>
        <v>42.113710916695908</v>
      </c>
      <c r="J980" s="1">
        <f>[1]Residential!F$16</f>
        <v>24.235627168254211</v>
      </c>
      <c r="K980" s="1">
        <f>[1]Residential!G$16</f>
        <v>3.4723346314232465E-5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8.4314451630768377E-3</v>
      </c>
      <c r="I981" s="1">
        <f>[1]Residential!E$17</f>
        <v>7.177722246123233E-3</v>
      </c>
      <c r="J981" s="1">
        <f>[1]Residential!F$17</f>
        <v>2.3149958090985939E-2</v>
      </c>
      <c r="K981" s="1">
        <f>[1]Residential!G$17</f>
        <v>7.036354976143229E-2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50.37150606293828</v>
      </c>
      <c r="G982" s="1">
        <f t="shared" ref="G982:K982" si="672">SUM(G984,G986)</f>
        <v>42.958163124784392</v>
      </c>
      <c r="H982" s="1">
        <f t="shared" si="672"/>
        <v>44.034712082088035</v>
      </c>
      <c r="I982" s="1">
        <f t="shared" si="672"/>
        <v>42.073560854643162</v>
      </c>
      <c r="J982" s="1">
        <f t="shared" si="672"/>
        <v>24.231919706818637</v>
      </c>
      <c r="K982" s="1">
        <f t="shared" si="672"/>
        <v>6.2090737458441222E-2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50.37150606293828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42.958163124784392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44.034712082088035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42.073560854643162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24.231919706818637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6.2090737458441222E-2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50.37150606293828</v>
      </c>
      <c r="G984" s="1">
        <f t="shared" ref="G984:K984" si="673">G985</f>
        <v>42.958163124784392</v>
      </c>
      <c r="H984" s="1">
        <f t="shared" si="673"/>
        <v>44.026350190960535</v>
      </c>
      <c r="I984" s="1">
        <f t="shared" si="673"/>
        <v>42.066391197414205</v>
      </c>
      <c r="J984" s="1">
        <f t="shared" si="673"/>
        <v>24.208795378549517</v>
      </c>
      <c r="K984" s="1">
        <f t="shared" si="673"/>
        <v>3.062572538357192E-5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50.37150606293828</v>
      </c>
      <c r="G985" s="1">
        <f t="shared" ref="G985:K985" si="674">G983*IFERROR(G980/G979,0)</f>
        <v>42.958163124784392</v>
      </c>
      <c r="H985" s="1">
        <f t="shared" si="674"/>
        <v>44.026350190960535</v>
      </c>
      <c r="I985" s="1">
        <f t="shared" si="674"/>
        <v>42.066391197414205</v>
      </c>
      <c r="J985" s="1">
        <f t="shared" si="674"/>
        <v>24.208795378549517</v>
      </c>
      <c r="K985" s="1">
        <f t="shared" si="674"/>
        <v>3.062572538357192E-5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8.3618911274996321E-3</v>
      </c>
      <c r="I986" s="1">
        <f t="shared" si="675"/>
        <v>7.1696572289567939E-3</v>
      </c>
      <c r="J986" s="1">
        <f t="shared" si="675"/>
        <v>2.3124328269119587E-2</v>
      </c>
      <c r="K986" s="1">
        <f t="shared" si="675"/>
        <v>6.206011173305765E-2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8.3618911274996321E-3</v>
      </c>
      <c r="I987" s="1">
        <f t="shared" si="676"/>
        <v>7.1696572289567939E-3</v>
      </c>
      <c r="J987" s="1">
        <f t="shared" si="676"/>
        <v>2.3124328269119587E-2</v>
      </c>
      <c r="K987" s="1">
        <f t="shared" si="676"/>
        <v>6.206011173305765E-2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9.8604702375061546</v>
      </c>
      <c r="G988" s="1">
        <f t="shared" ref="G988:K988" si="677">G989</f>
        <v>8.3619423154075285</v>
      </c>
      <c r="H988" s="1">
        <f t="shared" si="677"/>
        <v>0.36627981446627028</v>
      </c>
      <c r="I988" s="1">
        <f t="shared" si="677"/>
        <v>4.7327784298869163E-2</v>
      </c>
      <c r="J988" s="1">
        <f t="shared" si="677"/>
        <v>2.6857419526564234E-2</v>
      </c>
      <c r="K988" s="1">
        <f t="shared" si="677"/>
        <v>8.3075356493052949E-3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9.8604702375061546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8.3619423154075285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0.36627981446627028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4.7327784298869163E-2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2.6857419526564234E-2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8.3075356493052949E-3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9.8604702375061546</v>
      </c>
      <c r="G990" s="1">
        <f t="shared" ref="G990:K990" si="678">IFERROR(G980/G979,0)*G989</f>
        <v>8.3619423154075285</v>
      </c>
      <c r="H990" s="1">
        <f t="shared" si="678"/>
        <v>0.3662102604306936</v>
      </c>
      <c r="I990" s="1">
        <f t="shared" si="678"/>
        <v>4.7319719281696003E-2</v>
      </c>
      <c r="J990" s="1">
        <f t="shared" si="678"/>
        <v>2.6831789704696716E-2</v>
      </c>
      <c r="K990" s="1">
        <f t="shared" si="678"/>
        <v>4.09762093066055E-6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6.955403557667994E-5</v>
      </c>
      <c r="I991" s="1">
        <f t="shared" si="679"/>
        <v>8.0650171731602716E-6</v>
      </c>
      <c r="J991" s="1">
        <f t="shared" si="679"/>
        <v>2.5629821867517721E-5</v>
      </c>
      <c r="K991" s="1">
        <f t="shared" si="679"/>
        <v>8.303438028374634E-3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47.002059007585125</v>
      </c>
      <c r="G992" s="1">
        <f t="shared" ref="G992:K992" si="680">SUM(G993:G994)</f>
        <v>48.177620661653712</v>
      </c>
      <c r="H992" s="1">
        <f t="shared" si="680"/>
        <v>47.682135499888467</v>
      </c>
      <c r="I992" s="1">
        <f t="shared" si="680"/>
        <v>45.316376644569573</v>
      </c>
      <c r="J992" s="1">
        <f t="shared" si="680"/>
        <v>38.349565445491976</v>
      </c>
      <c r="K992" s="1">
        <f t="shared" si="680"/>
        <v>20.121362440034854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46.704248050151435</v>
      </c>
      <c r="G993" s="1">
        <f>[1]Residential!C$18</f>
        <v>48.154220711277986</v>
      </c>
      <c r="H993" s="1">
        <f>[1]Residential!D$18</f>
        <v>47.659514657253588</v>
      </c>
      <c r="I993" s="1">
        <f>[1]Residential!E$18</f>
        <v>45.293703317588729</v>
      </c>
      <c r="J993" s="1">
        <f>[1]Residential!F$18</f>
        <v>38.328110271286796</v>
      </c>
      <c r="K993" s="1">
        <f>[1]Residential!G$18</f>
        <v>20.101423262768503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0.29781095743369307</v>
      </c>
      <c r="G994" s="1">
        <f>[1]Residential!C$19</f>
        <v>2.3399950375729575E-2</v>
      </c>
      <c r="H994" s="1">
        <f>[1]Residential!D$19</f>
        <v>2.2620842634876046E-2</v>
      </c>
      <c r="I994" s="1">
        <f>[1]Residential!E$19</f>
        <v>2.2673326980845194E-2</v>
      </c>
      <c r="J994" s="1">
        <f>[1]Residential!F$19</f>
        <v>2.1455174205182208E-2</v>
      </c>
      <c r="K994" s="1">
        <f>[1]Residential!G$19</f>
        <v>1.993917726635341E-2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38.494735307274013</v>
      </c>
      <c r="G995" s="1">
        <f t="shared" ref="G995:K995" si="683">SUM(G996:G997)</f>
        <v>41.116497446047397</v>
      </c>
      <c r="H995" s="1">
        <f t="shared" si="683"/>
        <v>39.338930437127111</v>
      </c>
      <c r="I995" s="1">
        <f t="shared" si="683"/>
        <v>39.132191981195547</v>
      </c>
      <c r="J995" s="1">
        <f t="shared" si="683"/>
        <v>33.285037735835999</v>
      </c>
      <c r="K995" s="1">
        <f t="shared" si="683"/>
        <v>17.523667726845474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38.494735307274013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41.116497446047397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39.225289134397038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39.013088628033174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33.088997583514455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17.425562929393845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0.11364130273007643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0.11910335316237243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0.19604015232154703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9.8104797451629394E-2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38.250827822791983</v>
      </c>
      <c r="G998" s="1">
        <f t="shared" ref="G998:K998" si="684">SUM(G999:G1000)</f>
        <v>41.096527094945621</v>
      </c>
      <c r="H998" s="1">
        <f t="shared" si="684"/>
        <v>39.320267687535193</v>
      </c>
      <c r="I998" s="1">
        <f t="shared" si="684"/>
        <v>39.112612812471937</v>
      </c>
      <c r="J998" s="1">
        <f t="shared" si="684"/>
        <v>33.266415978985499</v>
      </c>
      <c r="K998" s="1">
        <f t="shared" si="684"/>
        <v>17.506302723943534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38.250827822791983</v>
      </c>
      <c r="G999" s="1">
        <f t="shared" ref="G999:K999" si="685">G996-G1002</f>
        <v>41.096527094945621</v>
      </c>
      <c r="H999" s="1">
        <f t="shared" si="685"/>
        <v>39.206680297281956</v>
      </c>
      <c r="I999" s="1">
        <f t="shared" si="685"/>
        <v>38.993569050774518</v>
      </c>
      <c r="J999" s="1">
        <f t="shared" si="685"/>
        <v>33.070485503933313</v>
      </c>
      <c r="K999" s="1">
        <f t="shared" si="685"/>
        <v>17.408295143017519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0.11358739025323518</v>
      </c>
      <c r="I1000" s="1">
        <f t="shared" si="686"/>
        <v>0.11904376169741604</v>
      </c>
      <c r="J1000" s="1">
        <f t="shared" si="686"/>
        <v>0.19593047505218533</v>
      </c>
      <c r="K1000" s="1">
        <f t="shared" si="686"/>
        <v>9.8007580926014026E-2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0.24390748448202651</v>
      </c>
      <c r="G1001" s="1">
        <f t="shared" ref="G1001:K1001" si="687">SUM(G1002:G1003)</f>
        <v>1.9970351101774308E-2</v>
      </c>
      <c r="H1001" s="1">
        <f t="shared" si="687"/>
        <v>1.8662749591923572E-2</v>
      </c>
      <c r="I1001" s="1">
        <f t="shared" si="687"/>
        <v>1.9579168723613701E-2</v>
      </c>
      <c r="J1001" s="1">
        <f t="shared" si="687"/>
        <v>1.8621756850503567E-2</v>
      </c>
      <c r="K1001" s="1">
        <f t="shared" si="687"/>
        <v>1.7365002901942806E-2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0.24390748448202651</v>
      </c>
      <c r="G1002" s="1">
        <f t="shared" ref="G1002:K1002" si="688">G996*IFERROR(G994/G992,0)</f>
        <v>1.9970351101774308E-2</v>
      </c>
      <c r="H1002" s="1">
        <f t="shared" si="688"/>
        <v>1.8608837115082315E-2</v>
      </c>
      <c r="I1002" s="1">
        <f t="shared" si="688"/>
        <v>1.9519577258657307E-2</v>
      </c>
      <c r="J1002" s="1">
        <f t="shared" si="688"/>
        <v>1.8512079581141868E-2</v>
      </c>
      <c r="K1002" s="1">
        <f t="shared" si="688"/>
        <v>1.7267786376327438E-2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5.3912476841256017E-5</v>
      </c>
      <c r="I1003" s="1">
        <f t="shared" si="689"/>
        <v>5.9591464956392533E-5</v>
      </c>
      <c r="J1003" s="1">
        <f t="shared" si="689"/>
        <v>1.0967726936169689E-4</v>
      </c>
      <c r="K1003" s="1">
        <f t="shared" si="689"/>
        <v>9.7216525615367148E-5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8.5073237003111117</v>
      </c>
      <c r="G1004" s="1">
        <f t="shared" ref="G1004:K1004" si="690">SUM(G1005:G1006)</f>
        <v>7.0611232156063153</v>
      </c>
      <c r="H1004" s="1">
        <f t="shared" si="690"/>
        <v>8.3432050627613528</v>
      </c>
      <c r="I1004" s="1">
        <f t="shared" si="690"/>
        <v>6.1841846633740269</v>
      </c>
      <c r="J1004" s="1">
        <f t="shared" si="690"/>
        <v>5.0645277096559731</v>
      </c>
      <c r="K1004" s="1">
        <f t="shared" si="690"/>
        <v>2.5976947131893802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8.5073237003111117</v>
      </c>
      <c r="G1005" s="1">
        <f t="shared" ref="G1005:K1005" si="691">G992-G996-G997-G1006</f>
        <v>7.0611232156063153</v>
      </c>
      <c r="H1005" s="1">
        <f t="shared" si="691"/>
        <v>8.316363107193359</v>
      </c>
      <c r="I1005" s="1">
        <f t="shared" si="691"/>
        <v>6.1519855742823708</v>
      </c>
      <c r="J1005" s="1">
        <f t="shared" si="691"/>
        <v>4.9982658154703721</v>
      </c>
      <c r="K1005" s="1">
        <f t="shared" si="691"/>
        <v>2.571565156251999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2.6841955567994406E-2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3.2199089091655975E-2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6.6261894185601161E-2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2.6129556937381122E-2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8.4534202273594445</v>
      </c>
      <c r="G1007" s="1">
        <f t="shared" ref="G1007:K1007" si="692">SUM(G1008:G1009)</f>
        <v>7.0576936163323598</v>
      </c>
      <c r="H1007" s="1">
        <f t="shared" si="692"/>
        <v>8.3392469697184008</v>
      </c>
      <c r="I1007" s="1">
        <f t="shared" si="692"/>
        <v>6.1810905051167957</v>
      </c>
      <c r="J1007" s="1">
        <f t="shared" si="692"/>
        <v>5.0616942923012944</v>
      </c>
      <c r="K1007" s="1">
        <f t="shared" si="692"/>
        <v>2.5951205388249696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8.4534202273594445</v>
      </c>
      <c r="G1008" s="1">
        <f t="shared" ref="G1008:K1008" si="693">G1005-G1011</f>
        <v>7.0576936163323598</v>
      </c>
      <c r="H1008" s="1">
        <f t="shared" si="693"/>
        <v>8.312417748220442</v>
      </c>
      <c r="I1008" s="1">
        <f t="shared" si="693"/>
        <v>6.1489075263263047</v>
      </c>
      <c r="J1008" s="1">
        <f t="shared" si="693"/>
        <v>4.9954694692132771</v>
      </c>
      <c r="K1008" s="1">
        <f t="shared" si="693"/>
        <v>2.5690168748592606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2.6829221497958525E-2</v>
      </c>
      <c r="I1009" s="1">
        <f t="shared" si="694"/>
        <v>3.2182978790490757E-2</v>
      </c>
      <c r="J1009" s="1">
        <f t="shared" si="694"/>
        <v>6.6224823088017595E-2</v>
      </c>
      <c r="K1009" s="1">
        <f t="shared" si="694"/>
        <v>2.6103663965708932E-2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5.3903472951666566E-2</v>
      </c>
      <c r="G1010" s="1">
        <f t="shared" si="695"/>
        <v>3.4295992739552666E-3</v>
      </c>
      <c r="H1010" s="1">
        <f t="shared" si="695"/>
        <v>3.9580930429524734E-3</v>
      </c>
      <c r="I1010" s="1">
        <f t="shared" si="695"/>
        <v>3.0941582572314944E-3</v>
      </c>
      <c r="J1010" s="1">
        <f t="shared" si="695"/>
        <v>2.8334173546786428E-3</v>
      </c>
      <c r="K1010" s="1">
        <f t="shared" si="695"/>
        <v>2.5741743644106048E-3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5.3903472951666566E-2</v>
      </c>
      <c r="G1011" s="1">
        <f t="shared" ref="G1011:K1011" si="696">G1005*IFERROR(G$994/G$992,0)</f>
        <v>3.4295992739552666E-3</v>
      </c>
      <c r="H1011" s="1">
        <f t="shared" si="696"/>
        <v>3.9453589729165923E-3</v>
      </c>
      <c r="I1011" s="1">
        <f t="shared" si="696"/>
        <v>3.078047956066276E-3</v>
      </c>
      <c r="J1011" s="1">
        <f t="shared" si="696"/>
        <v>2.7963462570950704E-3</v>
      </c>
      <c r="K1011" s="1">
        <f t="shared" si="696"/>
        <v>2.5482813927384133E-3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1.2734070035880766E-5</v>
      </c>
      <c r="I1012" s="1">
        <f t="shared" si="697"/>
        <v>1.6110301165218323E-5</v>
      </c>
      <c r="J1012" s="1">
        <f t="shared" si="697"/>
        <v>3.7071097583572236E-5</v>
      </c>
      <c r="K1012" s="1">
        <f t="shared" si="697"/>
        <v>2.5892971672191312E-5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0.10005838420771912</v>
      </c>
      <c r="G1013" s="1">
        <f>[1]Residential!C$20</f>
        <v>0.10003795103075548</v>
      </c>
      <c r="H1013" s="1">
        <f>[1]Residential!D$20</f>
        <v>5.0097258256694754E-2</v>
      </c>
      <c r="I1013" s="1">
        <f>[1]Residential!E$20</f>
        <v>2.4361122599484104E-2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0.10005838420771912</v>
      </c>
      <c r="G1014" s="1">
        <f t="shared" ref="G1014:G1015" si="698">G1013</f>
        <v>0.10003795103075548</v>
      </c>
      <c r="H1014" s="1">
        <f t="shared" ref="H1014:H1015" si="699">H1013</f>
        <v>5.0097258256694754E-2</v>
      </c>
      <c r="I1014" s="1">
        <f t="shared" ref="I1014:I1015" si="700">I1013</f>
        <v>2.4361122599484104E-2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0.10005838420771912</v>
      </c>
      <c r="G1015" s="1">
        <f t="shared" si="698"/>
        <v>0.10003795103075548</v>
      </c>
      <c r="H1015" s="1">
        <f t="shared" si="699"/>
        <v>5.0097258256694754E-2</v>
      </c>
      <c r="I1015" s="1">
        <f t="shared" si="700"/>
        <v>2.4361122599484104E-2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13.723188732813266</v>
      </c>
      <c r="G1018" s="1">
        <f t="shared" ref="G1018:K1018" si="704">G1019+G1021</f>
        <v>12.637536186788882</v>
      </c>
      <c r="H1018" s="1">
        <f t="shared" si="704"/>
        <v>10.663888775247671</v>
      </c>
      <c r="I1018" s="1">
        <f t="shared" si="704"/>
        <v>9.8565374486588695</v>
      </c>
      <c r="J1018" s="1">
        <f t="shared" si="704"/>
        <v>8.2695992129218983</v>
      </c>
      <c r="K1018" s="1">
        <f t="shared" si="704"/>
        <v>3.3710156808185392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12.682161241584183</v>
      </c>
      <c r="G1019" s="1">
        <f t="shared" ref="G1019:K1019" si="705">G1020</f>
        <v>11.442967203003132</v>
      </c>
      <c r="H1019" s="1">
        <f t="shared" si="705"/>
        <v>10.071282753514812</v>
      </c>
      <c r="I1019" s="1">
        <f t="shared" si="705"/>
        <v>9.3111370976418009</v>
      </c>
      <c r="J1019" s="1">
        <f t="shared" si="705"/>
        <v>7.811783067744404</v>
      </c>
      <c r="K1019" s="1">
        <f t="shared" si="705"/>
        <v>3.1843784823908656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12.682161241584183</v>
      </c>
      <c r="G1020" s="1">
        <f>[1]Residential!C$22-G1022-G1023</f>
        <v>11.442967203003132</v>
      </c>
      <c r="H1020" s="1">
        <f>[1]Residential!D$22-H1022-H1023</f>
        <v>10.071282753514812</v>
      </c>
      <c r="I1020" s="1">
        <f>[1]Residential!E$22-I1022-I1023</f>
        <v>9.3111370976418009</v>
      </c>
      <c r="J1020" s="1">
        <f>[1]Residential!F$22-J1022-J1023</f>
        <v>7.811783067744404</v>
      </c>
      <c r="K1020" s="1">
        <f>[1]Residential!G$22-K1022-K1023</f>
        <v>3.1843784823908656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1.0410274912290838</v>
      </c>
      <c r="G1021" s="1">
        <f t="shared" ref="G1021" si="706">G1022</f>
        <v>1.1945689837857503</v>
      </c>
      <c r="H1021" s="1">
        <f t="shared" ref="H1021" si="707">H1022</f>
        <v>0.59260602173285926</v>
      </c>
      <c r="I1021" s="1">
        <f t="shared" ref="I1021" si="708">I1022</f>
        <v>0.54540035101706785</v>
      </c>
      <c r="J1021" s="1">
        <f t="shared" ref="J1021" si="709">J1022</f>
        <v>0.45781614517749419</v>
      </c>
      <c r="K1021" s="1">
        <f t="shared" ref="K1021" si="710">K1022</f>
        <v>0.18663719842767365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1.0410274912290838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1.1945689837857503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0.59260602173285926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0.54540035101706785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0.45781614517749419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0.18663719842767365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3.2683672705578988</v>
      </c>
      <c r="G1023" s="1">
        <f t="shared" ref="G1023:K1023" si="711">G1024+G1026</f>
        <v>3.8321943308638811</v>
      </c>
      <c r="H1023" s="1">
        <f t="shared" si="711"/>
        <v>3.7668962673421507</v>
      </c>
      <c r="I1023" s="1">
        <f t="shared" si="711"/>
        <v>3.9140434184157771</v>
      </c>
      <c r="J1023" s="1">
        <f t="shared" si="711"/>
        <v>4.1778496901270596</v>
      </c>
      <c r="K1023" s="1">
        <f t="shared" si="711"/>
        <v>4.4777245209743226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2.9966304078852013</v>
      </c>
      <c r="G1024" s="1">
        <f t="shared" ref="G1024:K1024" si="712">G1025</f>
        <v>3.5203859585877644</v>
      </c>
      <c r="H1024" s="1">
        <f t="shared" si="712"/>
        <v>3.5569180805375256</v>
      </c>
      <c r="I1024" s="1">
        <f t="shared" si="712"/>
        <v>3.6973212507398334</v>
      </c>
      <c r="J1024" s="1">
        <f t="shared" si="712"/>
        <v>3.9463146930490076</v>
      </c>
      <c r="K1024" s="1">
        <f t="shared" si="712"/>
        <v>4.2300316138812679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2.9966304078852013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3.5203859585877644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3.5569180805375256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3.6973212507398334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3.9463146930490076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4.2300316138812679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0.27173686267269731</v>
      </c>
      <c r="G1026" s="1">
        <f t="shared" ref="G1026:K1026" si="713">G1027</f>
        <v>0.3118083722761168</v>
      </c>
      <c r="H1026" s="1">
        <f t="shared" si="713"/>
        <v>0.20997818680462493</v>
      </c>
      <c r="I1026" s="1">
        <f t="shared" si="713"/>
        <v>0.21672216767594343</v>
      </c>
      <c r="J1026" s="1">
        <f t="shared" si="713"/>
        <v>0.23153499707805175</v>
      </c>
      <c r="K1026" s="1">
        <f t="shared" si="713"/>
        <v>0.2476929070930543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0.27173686267269731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0.3118083722761168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0.20997818680462493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0.21672216767594343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0.23153499707805175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0.2476929070930543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3.0518577823142117</v>
      </c>
      <c r="I1028" s="1">
        <f>[1]Residential!E$23</f>
        <v>3.0748435747641114</v>
      </c>
      <c r="J1028" s="1">
        <f>[1]Residential!F$23</f>
        <v>5.522968879769472</v>
      </c>
      <c r="K1028" s="1">
        <f>[1]Residential!G$23</f>
        <v>5.5151891076834936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1.0566981113011922</v>
      </c>
      <c r="I1029" s="1">
        <f t="shared" si="714"/>
        <v>1.0701140793137605</v>
      </c>
      <c r="J1029" s="1">
        <f t="shared" si="714"/>
        <v>2.4300982142926517</v>
      </c>
      <c r="K1029" s="1">
        <f t="shared" si="714"/>
        <v>2.4266788856855968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1.0566981113011922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1.0701140793137605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2.4300982142926517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2.4266788856855968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1.9951596710130195</v>
      </c>
      <c r="I1031" s="1">
        <f t="shared" si="715"/>
        <v>2.0047294954503512</v>
      </c>
      <c r="J1031" s="1">
        <f t="shared" si="715"/>
        <v>3.0928706654768203</v>
      </c>
      <c r="K1031" s="1">
        <f t="shared" si="715"/>
        <v>3.0885102219978968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1.9951596710130195</v>
      </c>
      <c r="I1032" s="1">
        <f t="shared" si="716"/>
        <v>2.0047294954503512</v>
      </c>
      <c r="J1032" s="1">
        <f t="shared" si="716"/>
        <v>3.0928706654768203</v>
      </c>
      <c r="K1032" s="1">
        <f t="shared" si="716"/>
        <v>3.0885102219978968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7.0645221823039681E-3</v>
      </c>
      <c r="I1033" s="1">
        <f>[1]Residential!E$24</f>
        <v>6.3680042318335663E-3</v>
      </c>
      <c r="J1033" s="1">
        <f>[1]Residential!F$24</f>
        <v>9.2871963696217322E-2</v>
      </c>
      <c r="K1033" s="1">
        <f>[1]Residential!G$24</f>
        <v>7.597027372727308E-2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7.0645221823039681E-3</v>
      </c>
      <c r="I1034" s="1">
        <f t="shared" si="717"/>
        <v>6.3680042318335663E-3</v>
      </c>
      <c r="J1034" s="1">
        <f t="shared" si="717"/>
        <v>9.2871963696217322E-2</v>
      </c>
      <c r="K1034" s="1">
        <f t="shared" si="717"/>
        <v>7.597027372727308E-2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5.6827111122820977</v>
      </c>
      <c r="G1040" s="1">
        <f>[1]Residential!C$21</f>
        <v>9.7160896631950546</v>
      </c>
      <c r="H1040" s="1">
        <f>[1]Residential!D$21</f>
        <v>10.263891855381555</v>
      </c>
      <c r="I1040" s="1">
        <f>[1]Residential!E$21</f>
        <v>11.003638770865663</v>
      </c>
      <c r="J1040" s="1">
        <f>[1]Residential!F$21</f>
        <v>11.42672193762651</v>
      </c>
      <c r="K1040" s="1">
        <f>[1]Residential!G$21</f>
        <v>10.81842422947468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0.48135937874515544</v>
      </c>
      <c r="G1041" s="1">
        <f t="shared" ref="G1041:K1041" si="721">SUM(G1042:G1044)</f>
        <v>7.5807318950424002E-2</v>
      </c>
      <c r="H1041" s="1">
        <f t="shared" si="721"/>
        <v>1.1894471756872498</v>
      </c>
      <c r="I1041" s="1">
        <f t="shared" si="721"/>
        <v>1.4445115496462639</v>
      </c>
      <c r="J1041" s="1">
        <f t="shared" si="721"/>
        <v>3.3839165686776305</v>
      </c>
      <c r="K1041" s="1">
        <f t="shared" si="721"/>
        <v>2.8458460490416475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0.48071535198830018</v>
      </c>
      <c r="G1042" s="1">
        <f t="shared" si="722"/>
        <v>7.4939320024398084E-2</v>
      </c>
      <c r="H1042" s="1">
        <f t="shared" si="722"/>
        <v>1.1885511174606207</v>
      </c>
      <c r="I1042" s="1">
        <f t="shared" si="722"/>
        <v>1.1577353049757768</v>
      </c>
      <c r="J1042" s="1">
        <f t="shared" si="722"/>
        <v>2.8405754259762812</v>
      </c>
      <c r="K1042" s="1">
        <f t="shared" si="722"/>
        <v>2.6630088409659818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6.4402675685528007E-4</v>
      </c>
      <c r="G1044" s="1">
        <f t="shared" si="723"/>
        <v>8.6799892602591766E-4</v>
      </c>
      <c r="H1044" s="1">
        <f t="shared" si="723"/>
        <v>8.9605822662910278E-4</v>
      </c>
      <c r="I1044" s="1">
        <f t="shared" si="723"/>
        <v>0.28677624467048701</v>
      </c>
      <c r="J1044" s="1">
        <f t="shared" si="723"/>
        <v>0.54334114270134948</v>
      </c>
      <c r="K1044" s="1">
        <f t="shared" si="723"/>
        <v>0.18283720807566589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5.2013517335369421</v>
      </c>
      <c r="G1045" s="1">
        <f t="shared" ref="G1045:K1045" si="724">G1040-G1041</f>
        <v>9.6402823442446302</v>
      </c>
      <c r="H1045" s="1">
        <f t="shared" si="724"/>
        <v>9.0744446796943059</v>
      </c>
      <c r="I1045" s="1">
        <f t="shared" si="724"/>
        <v>9.5591272212193985</v>
      </c>
      <c r="J1045" s="1">
        <f t="shared" si="724"/>
        <v>8.0428053689488799</v>
      </c>
      <c r="K1045" s="1">
        <f t="shared" si="724"/>
        <v>7.9725781804330325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15.195055869400893</v>
      </c>
      <c r="G1046" s="1">
        <f>[1]Residential!C$25</f>
        <v>18.080257958210847</v>
      </c>
      <c r="H1046" s="1">
        <f>[1]Residential!D$25</f>
        <v>23.146663062837035</v>
      </c>
      <c r="I1046" s="1">
        <f>[1]Residential!E$25</f>
        <v>28.644267271673815</v>
      </c>
      <c r="J1046" s="1">
        <f>[1]Residential!F$25</f>
        <v>36.929373807316594</v>
      </c>
      <c r="K1046" s="1">
        <f>[1]Residential!G$25</f>
        <v>62.273368190594965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13.104034906112574</v>
      </c>
      <c r="G1047" s="1">
        <f t="shared" ref="G1047:K1047" si="725">G1046-G1050</f>
        <v>15.731205121164368</v>
      </c>
      <c r="H1047" s="1">
        <f t="shared" si="725"/>
        <v>17.324971621034425</v>
      </c>
      <c r="I1047" s="1">
        <f t="shared" si="725"/>
        <v>19.698331736424549</v>
      </c>
      <c r="J1047" s="1">
        <f t="shared" si="725"/>
        <v>26.031216856107619</v>
      </c>
      <c r="K1047" s="1">
        <f t="shared" si="725"/>
        <v>49.375432319411111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13.104034906112574</v>
      </c>
      <c r="G1048" s="1">
        <f t="shared" ref="G1048:K1048" si="726">G1047-G1049</f>
        <v>15.731205121164368</v>
      </c>
      <c r="H1048" s="1">
        <f t="shared" si="726"/>
        <v>17.211330318304348</v>
      </c>
      <c r="I1048" s="1">
        <f t="shared" si="726"/>
        <v>19.569700115009187</v>
      </c>
      <c r="J1048" s="1">
        <f t="shared" si="726"/>
        <v>25.792047870275333</v>
      </c>
      <c r="K1048" s="1">
        <f t="shared" si="726"/>
        <v>49.243971890825925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0.11364130273007646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0.12863162141536227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0.23916898583228763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0.13146042858518339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2.0910209632883179</v>
      </c>
      <c r="G1050" s="1">
        <f t="shared" ref="G1050:K1050" si="727">SUM(G1051:G1052)</f>
        <v>2.3490528370464778</v>
      </c>
      <c r="H1050" s="1">
        <f t="shared" si="727"/>
        <v>5.8216914418026109</v>
      </c>
      <c r="I1050" s="1">
        <f t="shared" si="727"/>
        <v>8.945935535249264</v>
      </c>
      <c r="J1050" s="1">
        <f t="shared" si="727"/>
        <v>10.898156951208975</v>
      </c>
      <c r="K1050" s="1">
        <f t="shared" si="727"/>
        <v>12.897935871183856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2.0910209632883179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2.3490528370464778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5.8028752309494465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8.9230741819941883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10.84474986449538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12.875150897534461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1.8816210853164001E-2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2.2861353255075718E-2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5.3407086713594495E-2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2.2784973649396287E-2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156.7144475213199</v>
      </c>
      <c r="G1053" s="3">
        <f>[1]Residential!C$245</f>
        <v>162.48230730563006</v>
      </c>
      <c r="H1053" s="3">
        <f>[1]Residential!D$245</f>
        <v>165.29251630500897</v>
      </c>
      <c r="I1053" s="3">
        <f>[1]Residential!E$245</f>
        <v>164.86706652438738</v>
      </c>
      <c r="J1053" s="3">
        <f>[1]Residential!F$245</f>
        <v>165.93423674125245</v>
      </c>
      <c r="K1053" s="3">
        <f>[1]Residential!G$245</f>
        <v>163.57448409596395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129.73586335271804</v>
      </c>
      <c r="G1054" s="1">
        <f>[1]Residential!C$116</f>
        <v>136.33636114129837</v>
      </c>
      <c r="H1054" s="1">
        <f>[1]Residential!D$116</f>
        <v>138.96650440940846</v>
      </c>
      <c r="I1054" s="1">
        <f>[1]Residential!E$116</f>
        <v>138.56484885471394</v>
      </c>
      <c r="J1054" s="1">
        <f>[1]Residential!F$116</f>
        <v>139.13960490974998</v>
      </c>
      <c r="K1054" s="1">
        <f>[1]Residential!G$116</f>
        <v>137.17177823976283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27.968501524976283</v>
      </c>
      <c r="G1055" s="1">
        <f t="shared" ref="G1055:K1055" si="730">SUM(G1056:G1057)</f>
        <v>30.106476238790535</v>
      </c>
      <c r="H1055" s="1">
        <f t="shared" si="730"/>
        <v>33.336973126790156</v>
      </c>
      <c r="I1055" s="1">
        <f t="shared" si="730"/>
        <v>32.417189498619905</v>
      </c>
      <c r="J1055" s="1">
        <f t="shared" si="730"/>
        <v>37.054681273403297</v>
      </c>
      <c r="K1055" s="1">
        <f t="shared" si="730"/>
        <v>66.776296401384968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8.908087155639679</v>
      </c>
      <c r="G1056" s="1">
        <f>[1]Residential!C$102</f>
        <v>7.3939671079597868</v>
      </c>
      <c r="H1056" s="1">
        <f>[1]Residential!D$102</f>
        <v>8.7493583863553752</v>
      </c>
      <c r="I1056" s="1">
        <f>[1]Residential!E$102</f>
        <v>4.9138271748232052</v>
      </c>
      <c r="J1056" s="1">
        <f>[1]Residential!F$102</f>
        <v>1.7100230808037731</v>
      </c>
      <c r="K1056" s="1">
        <f>[1]Residential!G$102</f>
        <v>0.55164454820530429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19.060414369336605</v>
      </c>
      <c r="G1057" s="1">
        <f>[1]Residential!C$104</f>
        <v>22.712509130830746</v>
      </c>
      <c r="H1057" s="1">
        <f>[1]Residential!D$104</f>
        <v>24.587614740434784</v>
      </c>
      <c r="I1057" s="1">
        <f>[1]Residential!E$104</f>
        <v>27.503362323796701</v>
      </c>
      <c r="J1057" s="1">
        <f>[1]Residential!F$104</f>
        <v>35.344658192599525</v>
      </c>
      <c r="K1057" s="1">
        <f>[1]Residential!G$104</f>
        <v>66.224651853179665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45.124474181382269</v>
      </c>
      <c r="G1058" s="1">
        <f t="shared" ref="G1058:K1058" si="731">G1059</f>
        <v>38.483354465952701</v>
      </c>
      <c r="H1058" s="1">
        <f t="shared" si="731"/>
        <v>39.447762906870551</v>
      </c>
      <c r="I1058" s="1">
        <f t="shared" si="731"/>
        <v>37.690898265617847</v>
      </c>
      <c r="J1058" s="1">
        <f t="shared" si="731"/>
        <v>21.70776140402505</v>
      </c>
      <c r="K1058" s="1">
        <f t="shared" si="731"/>
        <v>5.5622952306520292E-2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45.124474181382269</v>
      </c>
      <c r="G1059" s="1">
        <f>[1]Residential!C$105</f>
        <v>38.483354465952701</v>
      </c>
      <c r="H1059" s="1">
        <f>[1]Residential!D$105</f>
        <v>39.447762906870551</v>
      </c>
      <c r="I1059" s="1">
        <f>[1]Residential!E$105</f>
        <v>37.690898265617847</v>
      </c>
      <c r="J1059" s="1">
        <f>[1]Residential!F$105</f>
        <v>21.70776140402505</v>
      </c>
      <c r="K1059" s="1">
        <f>[1]Residential!G$105</f>
        <v>5.5622952306520292E-2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36.569998541910302</v>
      </c>
      <c r="G1060" s="1">
        <f t="shared" ref="G1060:K1060" si="732">SUM(G1061:G1062)</f>
        <v>39.060672573745023</v>
      </c>
      <c r="H1060" s="1">
        <f t="shared" si="732"/>
        <v>37.491307283137324</v>
      </c>
      <c r="I1060" s="1">
        <f t="shared" si="732"/>
        <v>37.310169171209274</v>
      </c>
      <c r="J1060" s="1">
        <f t="shared" si="732"/>
        <v>31.869756842492603</v>
      </c>
      <c r="K1060" s="1">
        <f t="shared" si="732"/>
        <v>16.783850008960968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36.569998541910302</v>
      </c>
      <c r="G1061" s="1">
        <f>[1]Residential!C$106</f>
        <v>39.060672573745023</v>
      </c>
      <c r="H1061" s="1">
        <f>[1]Residential!D$106</f>
        <v>37.26402467767717</v>
      </c>
      <c r="I1061" s="1">
        <f>[1]Residential!E$106</f>
        <v>37.062434196631543</v>
      </c>
      <c r="J1061" s="1">
        <f>[1]Residential!F$106</f>
        <v>31.434547704338769</v>
      </c>
      <c r="K1061" s="1">
        <f>[1]Residential!G$106</f>
        <v>16.554284782924157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0.22728260546015289</v>
      </c>
      <c r="I1062" s="1">
        <f>[1]Residential!E$107</f>
        <v>0.24773497457773469</v>
      </c>
      <c r="J1062" s="1">
        <f>[1]Residential!F$107</f>
        <v>0.43520913815383466</v>
      </c>
      <c r="K1062" s="1">
        <f>[1]Residential!G$107</f>
        <v>0.22956522603681279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7.2042036629557812E-2</v>
      </c>
      <c r="G1063" s="1">
        <f t="shared" ref="G1063:K1063" si="733">G1064</f>
        <v>7.2027324742143919E-2</v>
      </c>
      <c r="H1063" s="1">
        <f t="shared" si="733"/>
        <v>3.6070025944820269E-2</v>
      </c>
      <c r="I1063" s="1">
        <f t="shared" si="733"/>
        <v>1.7540008271628549E-2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7.2042036629557812E-2</v>
      </c>
      <c r="G1064" s="1">
        <f>[1]Residential!C$108</f>
        <v>7.2027324742143919E-2</v>
      </c>
      <c r="H1064" s="1">
        <f>[1]Residential!D$108</f>
        <v>3.6070025944820269E-2</v>
      </c>
      <c r="I1064" s="1">
        <f>[1]Residential!E$108</f>
        <v>1.7540008271628549E-2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3.9324924923377336</v>
      </c>
      <c r="G1065" s="1">
        <f>SUM([1]Residential!C$109:C$110)</f>
        <v>7.7422634426701133</v>
      </c>
      <c r="H1065" s="1">
        <f>SUM([1]Residential!D$109:D$110)</f>
        <v>8.3103548718829234</v>
      </c>
      <c r="I1065" s="1">
        <f>SUM([1]Residential!E$109:E$110)</f>
        <v>8.9196034783451879</v>
      </c>
      <c r="J1065" s="1">
        <f>SUM([1]Residential!F$109:F$110)</f>
        <v>9.2833849250107221</v>
      </c>
      <c r="K1065" s="1">
        <f>SUM([1]Residential!G$109:G$110)</f>
        <v>8.8017821096720592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8.0807061304787015E-2</v>
      </c>
      <c r="G1066" s="1">
        <f>[1]Residential!C$109</f>
        <v>4.9093163844959653E-2</v>
      </c>
      <c r="H1066" s="1">
        <f>[1]Residential!D$109</f>
        <v>0.77145539047823397</v>
      </c>
      <c r="I1066" s="1">
        <f>[1]Residential!E$109</f>
        <v>1.0003492141370396</v>
      </c>
      <c r="J1066" s="1">
        <f>[1]Residential!F$109</f>
        <v>2.3682487106822689</v>
      </c>
      <c r="K1066" s="1">
        <f>[1]Residential!G$109</f>
        <v>2.3683064801235534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8.0698946844113592E-2</v>
      </c>
      <c r="G1067" s="1">
        <f t="shared" ref="G1067:K1067" si="734">IFERROR(G$1066/G$1041,0)*G1042</f>
        <v>4.8531043800580993E-2</v>
      </c>
      <c r="H1067" s="1">
        <f t="shared" si="734"/>
        <v>0.77087422221515745</v>
      </c>
      <c r="I1067" s="1">
        <f t="shared" si="734"/>
        <v>0.80175170824686914</v>
      </c>
      <c r="J1067" s="1">
        <f t="shared" si="734"/>
        <v>1.9879890516310577</v>
      </c>
      <c r="K1067" s="1">
        <f t="shared" si="734"/>
        <v>2.2161497797148586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1.0811446067342579E-4</v>
      </c>
      <c r="G1069" s="1">
        <f t="shared" si="736"/>
        <v>5.6212004437865759E-4</v>
      </c>
      <c r="H1069" s="1">
        <f t="shared" si="736"/>
        <v>5.8116826307648385E-4</v>
      </c>
      <c r="I1069" s="1">
        <f t="shared" si="736"/>
        <v>0.19859750589017042</v>
      </c>
      <c r="J1069" s="1">
        <f t="shared" si="736"/>
        <v>0.38025965905121162</v>
      </c>
      <c r="K1069" s="1">
        <f t="shared" si="736"/>
        <v>0.15215670040869489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3.8516854310329465</v>
      </c>
      <c r="G1070" s="1">
        <f t="shared" ref="G1070:K1070" si="737">G1065-G1066</f>
        <v>7.6931702788251535</v>
      </c>
      <c r="H1070" s="1">
        <f t="shared" si="737"/>
        <v>7.5388994814046892</v>
      </c>
      <c r="I1070" s="1">
        <f t="shared" si="737"/>
        <v>7.9192542642081483</v>
      </c>
      <c r="J1070" s="1">
        <f t="shared" si="737"/>
        <v>6.9151362143284532</v>
      </c>
      <c r="K1070" s="1">
        <f t="shared" si="737"/>
        <v>6.4334756295485054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9.1311560939406089</v>
      </c>
      <c r="G1071" s="1">
        <f t="shared" ref="G1071:K1071" si="738">G1072</f>
        <v>8.2389363861622602</v>
      </c>
      <c r="H1071" s="1">
        <f t="shared" si="738"/>
        <v>7.251323582530663</v>
      </c>
      <c r="I1071" s="1">
        <f t="shared" si="738"/>
        <v>6.7040187103020932</v>
      </c>
      <c r="J1071" s="1">
        <f t="shared" si="738"/>
        <v>5.6244838087759677</v>
      </c>
      <c r="K1071" s="1">
        <f t="shared" si="738"/>
        <v>2.2927525073214232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9.1311560939406089</v>
      </c>
      <c r="G1072" s="1">
        <f>[1]Residential!C$111</f>
        <v>8.2389363861622602</v>
      </c>
      <c r="H1072" s="1">
        <f>[1]Residential!D$111</f>
        <v>7.251323582530663</v>
      </c>
      <c r="I1072" s="1">
        <f>[1]Residential!E$111</f>
        <v>6.7040187103020932</v>
      </c>
      <c r="J1072" s="1">
        <f>[1]Residential!F$111</f>
        <v>5.6244838087759677</v>
      </c>
      <c r="K1072" s="1">
        <f>[1]Residential!G$111</f>
        <v>2.2927525073214232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2.6969673670966809</v>
      </c>
      <c r="G1073" s="1">
        <f t="shared" ref="G1073:K1073" si="739">G1074</f>
        <v>3.1683473627289871</v>
      </c>
      <c r="H1073" s="1">
        <f t="shared" si="739"/>
        <v>3.201226272483773</v>
      </c>
      <c r="I1073" s="1">
        <f t="shared" si="739"/>
        <v>3.3275891256658512</v>
      </c>
      <c r="J1073" s="1">
        <f t="shared" si="739"/>
        <v>3.5516832237441078</v>
      </c>
      <c r="K1073" s="1">
        <f t="shared" si="739"/>
        <v>3.8070284524931419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2.6969673670966809</v>
      </c>
      <c r="G1074" s="1">
        <f>[1]Residential!C$112</f>
        <v>3.1683473627289871</v>
      </c>
      <c r="H1074" s="1">
        <f>[1]Residential!D$112</f>
        <v>3.201226272483773</v>
      </c>
      <c r="I1074" s="1">
        <f>[1]Residential!E$112</f>
        <v>3.3275891256658512</v>
      </c>
      <c r="J1074" s="1">
        <f>[1]Residential!F$112</f>
        <v>3.5516832237441078</v>
      </c>
      <c r="K1074" s="1">
        <f>[1]Residential!G$112</f>
        <v>3.8070284524931419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1.0566981113011922</v>
      </c>
      <c r="I1075" s="1">
        <f t="shared" si="740"/>
        <v>1.0701140793137605</v>
      </c>
      <c r="J1075" s="1">
        <f t="shared" si="740"/>
        <v>2.4300982142926513</v>
      </c>
      <c r="K1075" s="1">
        <f t="shared" si="740"/>
        <v>2.4266788856855972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1.0566981113011922</v>
      </c>
      <c r="I1076" s="1">
        <f>[1]Residential!E$113</f>
        <v>1.0701140793137605</v>
      </c>
      <c r="J1076" s="1">
        <f>[1]Residential!F$113</f>
        <v>2.4300982142926513</v>
      </c>
      <c r="K1076" s="1">
        <f>[1]Residential!G$113</f>
        <v>2.4266788856855972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3.4548946420960798</v>
      </c>
      <c r="G1079" s="1">
        <f>[1]Residential!C$10-[1]Residential!C$223</f>
        <v>8.5230137033238833</v>
      </c>
      <c r="H1079" s="1">
        <f>[1]Residential!D$10-[1]Residential!D$223</f>
        <v>8.8347882284670707</v>
      </c>
      <c r="I1079" s="1">
        <f>[1]Residential!E$10-[1]Residential!E$223</f>
        <v>11.107726517368393</v>
      </c>
      <c r="J1079" s="1">
        <f>[1]Residential!F$10-[1]Residential!F$223</f>
        <v>27.617755218005588</v>
      </c>
      <c r="K1079" s="1">
        <f>[1]Residential!G$10-[1]Residential!G$223</f>
        <v>36.227766921938155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26.978584168601802</v>
      </c>
      <c r="G1080" s="1">
        <f>[1]Residential!C$224</f>
        <v>26.145946164331654</v>
      </c>
      <c r="H1080" s="1">
        <f>[1]Residential!D$224</f>
        <v>26.326011895600541</v>
      </c>
      <c r="I1080" s="1">
        <f>[1]Residential!E$224</f>
        <v>26.302217669673475</v>
      </c>
      <c r="J1080" s="1">
        <f>[1]Residential!F$224</f>
        <v>26.79463183150245</v>
      </c>
      <c r="K1080" s="1">
        <f>[1]Residential!G$224</f>
        <v>26.402705856201106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9.8846720477177978</v>
      </c>
      <c r="G1081" s="1">
        <f t="shared" ref="G1081:K1081" si="742">SUM(G1082:G1083)</f>
        <v>10.604252809712248</v>
      </c>
      <c r="H1081" s="1">
        <f t="shared" si="742"/>
        <v>15.817743004335952</v>
      </c>
      <c r="I1081" s="1">
        <f t="shared" si="742"/>
        <v>17.502069241246229</v>
      </c>
      <c r="J1081" s="1">
        <f t="shared" si="742"/>
        <v>17.54703624308781</v>
      </c>
      <c r="K1081" s="1">
        <f t="shared" si="742"/>
        <v>19.369941341787502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6.6447384672380974</v>
      </c>
      <c r="G1082" s="1">
        <f>[1]Residential!C$231-G1056</f>
        <v>6.9687526358385643</v>
      </c>
      <c r="H1082" s="1">
        <f>[1]Residential!D$231-H1056</f>
        <v>6.8525379472560282</v>
      </c>
      <c r="I1082" s="1">
        <f>[1]Residential!E$231-I1056</f>
        <v>3.755711717633555</v>
      </c>
      <c r="J1082" s="1">
        <f>[1]Residential!F$231-J1056</f>
        <v>1.3068884360574211</v>
      </c>
      <c r="K1082" s="1">
        <f>[1]Residential!G$231-K1056</f>
        <v>0.42160605862357292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3.2399335804797005</v>
      </c>
      <c r="G1083" s="1">
        <f>[1]Residential!C$233-G1057</f>
        <v>3.6355001738736838</v>
      </c>
      <c r="H1083" s="1">
        <f>[1]Residential!D$233-H1057</f>
        <v>8.965205057079924</v>
      </c>
      <c r="I1083" s="1">
        <f>[1]Residential!E$233-I1057</f>
        <v>13.746357523612673</v>
      </c>
      <c r="J1083" s="1">
        <f>[1]Residential!F$233-J1057</f>
        <v>16.24014780703039</v>
      </c>
      <c r="K1083" s="1">
        <f>[1]Residential!G$233-K1057</f>
        <v>18.948335283163928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6.9844997515668581</v>
      </c>
      <c r="G1084" s="1">
        <f t="shared" ref="G1084:K1084" si="743">G1085</f>
        <v>5.9753046128849689</v>
      </c>
      <c r="H1084" s="1">
        <f t="shared" si="743"/>
        <v>0.26517132401464494</v>
      </c>
      <c r="I1084" s="1">
        <f t="shared" si="743"/>
        <v>3.5002840471037189E-2</v>
      </c>
      <c r="J1084" s="1">
        <f t="shared" si="743"/>
        <v>2.0282947038289478E-2</v>
      </c>
      <c r="K1084" s="1">
        <f t="shared" si="743"/>
        <v>6.2739201518191012E-3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6.9844997515668581</v>
      </c>
      <c r="G1085" s="1">
        <f>[1]Residential!C$234-G1059</f>
        <v>5.9753046128849689</v>
      </c>
      <c r="H1085" s="1">
        <f>[1]Residential!D$234-H1059</f>
        <v>0.26517132401464494</v>
      </c>
      <c r="I1085" s="1">
        <f>[1]Residential!E$234-I1059</f>
        <v>3.5002840471037189E-2</v>
      </c>
      <c r="J1085" s="1">
        <f>[1]Residential!F$234-J1059</f>
        <v>2.0282947038289478E-2</v>
      </c>
      <c r="K1085" s="1">
        <f>[1]Residential!G$234-K1059</f>
        <v>6.2739201518191012E-3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6.3804927752333498</v>
      </c>
      <c r="G1086" s="1">
        <f t="shared" ref="G1086:K1086" si="744">SUM(G1087:G1088)</f>
        <v>5.3240869045671673</v>
      </c>
      <c r="H1086" s="1">
        <f t="shared" si="744"/>
        <v>6.3714631647466531</v>
      </c>
      <c r="I1086" s="1">
        <f t="shared" si="744"/>
        <v>4.7969926978026676</v>
      </c>
      <c r="J1086" s="1">
        <f t="shared" si="744"/>
        <v>4.1416678264408127</v>
      </c>
      <c r="K1086" s="1">
        <f t="shared" si="744"/>
        <v>2.1669428745701995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6.3804927752333498</v>
      </c>
      <c r="G1087" s="1">
        <f>[1]Residential!C$235-G1061</f>
        <v>5.3240869045671673</v>
      </c>
      <c r="H1087" s="1">
        <f>[1]Residential!D$235-H1061</f>
        <v>6.3258049983254949</v>
      </c>
      <c r="I1087" s="1">
        <f>[1]Residential!E$235-I1061</f>
        <v>4.7419322554559358</v>
      </c>
      <c r="J1087" s="1">
        <f>[1]Residential!F$235-J1061</f>
        <v>4.0219988455416171</v>
      </c>
      <c r="K1087" s="1">
        <f>[1]Residential!G$235-K1061</f>
        <v>2.118028343983422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4.5658166421158386E-2</v>
      </c>
      <c r="I1088" s="1">
        <f>[1]Residential!E$236-I1062</f>
        <v>5.5060442346731686E-2</v>
      </c>
      <c r="J1088" s="1">
        <f>[1]Residential!F$236-J1062</f>
        <v>0.11966898089919564</v>
      </c>
      <c r="K1088" s="1">
        <f>[1]Residential!G$236-K1062</f>
        <v>4.8914530586777416E-2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1.3170822846389776</v>
      </c>
      <c r="G1091" s="1">
        <f t="shared" ref="G1091:K1091" si="745">SUM(G1092,G1096)</f>
        <v>1.4634198283286768</v>
      </c>
      <c r="H1091" s="1">
        <f t="shared" si="745"/>
        <v>1.4489353538709433</v>
      </c>
      <c r="I1091" s="1">
        <f t="shared" si="745"/>
        <v>1.5552718643971872</v>
      </c>
      <c r="J1091" s="1">
        <f t="shared" si="745"/>
        <v>1.6191567036961869</v>
      </c>
      <c r="K1091" s="1">
        <f t="shared" si="745"/>
        <v>1.5229108315466888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2.7064145481687132E-2</v>
      </c>
      <c r="G1092" s="1">
        <f>[1]Residential!C$238-G1066</f>
        <v>9.2794452085093806E-3</v>
      </c>
      <c r="H1092" s="1">
        <f>[1]Residential!D$238-H1066</f>
        <v>0.13450556642053046</v>
      </c>
      <c r="I1092" s="1">
        <f>[1]Residential!E$238-I1066</f>
        <v>0.17442647434903891</v>
      </c>
      <c r="J1092" s="1">
        <f>[1]Residential!F$238-J1066</f>
        <v>0.41305685446589635</v>
      </c>
      <c r="K1092" s="1">
        <f>[1]Residential!G$238-K1066</f>
        <v>0.40977151513885346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2.7027935459380995E-2</v>
      </c>
      <c r="G1093" s="1">
        <f t="shared" ref="G1093:K1095" si="746">IFERROR(G$1092/G$1041,0)*G1042</f>
        <v>9.1731949336464752E-3</v>
      </c>
      <c r="H1093" s="1">
        <f t="shared" si="746"/>
        <v>0.13440423798679915</v>
      </c>
      <c r="I1093" s="1">
        <f t="shared" si="746"/>
        <v>0.13979790436828674</v>
      </c>
      <c r="J1093" s="1">
        <f t="shared" si="746"/>
        <v>0.34673406584175825</v>
      </c>
      <c r="K1093" s="1">
        <f t="shared" si="746"/>
        <v>0.38344490488453087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3.6210022306137244E-5</v>
      </c>
      <c r="G1095" s="1">
        <f t="shared" si="746"/>
        <v>1.0625027486290543E-4</v>
      </c>
      <c r="H1095" s="1">
        <f t="shared" si="746"/>
        <v>1.0132843373131352E-4</v>
      </c>
      <c r="I1095" s="1">
        <f t="shared" si="746"/>
        <v>3.4628569980752172E-2</v>
      </c>
      <c r="J1095" s="1">
        <f t="shared" si="746"/>
        <v>6.6322788624138082E-2</v>
      </c>
      <c r="K1095" s="1">
        <f t="shared" si="746"/>
        <v>2.6326610254322647E-2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1.2900181391572905</v>
      </c>
      <c r="G1096" s="1">
        <f>[1]Residential!C$239-G1070</f>
        <v>1.4541403831201674</v>
      </c>
      <c r="H1096" s="1">
        <f>[1]Residential!D$239-H1070</f>
        <v>1.3144297874504129</v>
      </c>
      <c r="I1096" s="1">
        <f>[1]Residential!E$239-I1070</f>
        <v>1.3808453900481483</v>
      </c>
      <c r="J1096" s="1">
        <f>[1]Residential!F$239-J1070</f>
        <v>1.2060998492302906</v>
      </c>
      <c r="K1096" s="1">
        <f>[1]Residential!G$239-K1070</f>
        <v>1.1131393164078354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0.52051374561454189</v>
      </c>
      <c r="G1097" s="1">
        <f t="shared" ref="G1097:K1097" si="747">G1098</f>
        <v>0.59728449189287502</v>
      </c>
      <c r="H1097" s="1">
        <f t="shared" si="747"/>
        <v>0.29630301086642952</v>
      </c>
      <c r="I1097" s="1">
        <f t="shared" si="747"/>
        <v>0.27270017550853343</v>
      </c>
      <c r="J1097" s="1">
        <f t="shared" si="747"/>
        <v>0.22890807258874712</v>
      </c>
      <c r="K1097" s="1">
        <f t="shared" si="747"/>
        <v>9.3318599213836784E-2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0.52051374561454189</v>
      </c>
      <c r="G1098" s="1">
        <f>[1]Residential!C$240-G1072</f>
        <v>0.59728449189287502</v>
      </c>
      <c r="H1098" s="1">
        <f>[1]Residential!D$240-H1072</f>
        <v>0.29630301086642952</v>
      </c>
      <c r="I1098" s="1">
        <f>[1]Residential!E$240-I1072</f>
        <v>0.27270017550853343</v>
      </c>
      <c r="J1098" s="1">
        <f>[1]Residential!F$240-J1072</f>
        <v>0.22890807258874712</v>
      </c>
      <c r="K1098" s="1">
        <f>[1]Residential!G$240-K1072</f>
        <v>9.3318599213836784E-2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0.16983553917043581</v>
      </c>
      <c r="G1099" s="1">
        <f t="shared" ref="G1099" si="748">G1100</f>
        <v>0.19488023267257315</v>
      </c>
      <c r="H1099" s="1">
        <f t="shared" ref="H1099" si="749">H1100</f>
        <v>0.13123636675289063</v>
      </c>
      <c r="I1099" s="1">
        <f t="shared" ref="I1099" si="750">I1100</f>
        <v>0.13545135479746495</v>
      </c>
      <c r="J1099" s="1">
        <f t="shared" ref="J1099" si="751">J1100</f>
        <v>0.1447093731737823</v>
      </c>
      <c r="K1099" s="1">
        <f t="shared" ref="K1099" si="752">K1100</f>
        <v>0.15480806693315907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0.16983553917043581</v>
      </c>
      <c r="G1100" s="1">
        <f>[1]Residential!C$241-G1074</f>
        <v>0.19488023267257315</v>
      </c>
      <c r="H1100" s="1">
        <f>[1]Residential!D$241-H1074</f>
        <v>0.13123636675289063</v>
      </c>
      <c r="I1100" s="1">
        <f>[1]Residential!E$241-I1074</f>
        <v>0.13545135479746495</v>
      </c>
      <c r="J1100" s="1">
        <f>[1]Residential!F$241-J1074</f>
        <v>0.1447093731737823</v>
      </c>
      <c r="K1100" s="1">
        <f>[1]Residential!G$241-K1074</f>
        <v>0.15480806693315907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1.9951596710130195</v>
      </c>
      <c r="I1101" s="1">
        <f t="shared" ref="I1101" si="755">I1102</f>
        <v>2.0047294954503512</v>
      </c>
      <c r="J1101" s="1">
        <f t="shared" ref="J1101" si="756">J1102</f>
        <v>3.0928706654768208</v>
      </c>
      <c r="K1101" s="1">
        <f t="shared" ref="K1101" si="757">K1102</f>
        <v>3.0885102219978964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1.9951596710130195</v>
      </c>
      <c r="I1102" s="1">
        <f>[1]Residential!E$242-I1076</f>
        <v>2.0047294954503512</v>
      </c>
      <c r="J1102" s="1">
        <f>[1]Residential!F$242-J1076</f>
        <v>3.0928706654768208</v>
      </c>
      <c r="K1102" s="1">
        <f>[1]Residential!G$242-K1076</f>
        <v>3.0885102219978964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</v>
      </c>
      <c r="G1107" s="4">
        <f t="shared" ref="G1107:K1108" si="765">IFERROR(G1056/G973,"-")</f>
        <v>0.95000000000000073</v>
      </c>
      <c r="H1107" s="4">
        <f t="shared" si="765"/>
        <v>0.9500000000000004</v>
      </c>
      <c r="I1107" s="4">
        <f t="shared" si="765"/>
        <v>0.95000000000000018</v>
      </c>
      <c r="J1107" s="4">
        <f t="shared" si="765"/>
        <v>0.94999999999999962</v>
      </c>
      <c r="K1107" s="4">
        <f t="shared" si="765"/>
        <v>0.94999999999999962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3.2000000146094982</v>
      </c>
      <c r="G1108" s="4">
        <f t="shared" si="765"/>
        <v>3.2533333456590321</v>
      </c>
      <c r="H1108" s="4">
        <f t="shared" si="765"/>
        <v>3.3333333333333326</v>
      </c>
      <c r="I1108" s="4">
        <f t="shared" si="765"/>
        <v>3.4666666666666681</v>
      </c>
      <c r="J1108" s="4">
        <f t="shared" si="765"/>
        <v>3.7000000000000028</v>
      </c>
      <c r="K1108" s="4">
        <f t="shared" si="765"/>
        <v>3.9000000000000012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0.89583333333333448</v>
      </c>
      <c r="G1109" s="4">
        <f t="shared" ref="G1109:K1109" si="766">IFERROR(G1059/G983,"-")</f>
        <v>0.8958333333333337</v>
      </c>
      <c r="H1109" s="4">
        <f t="shared" si="766"/>
        <v>0.89583333333333381</v>
      </c>
      <c r="I1109" s="4">
        <f t="shared" si="766"/>
        <v>0.8958333333333337</v>
      </c>
      <c r="J1109" s="4">
        <f t="shared" si="766"/>
        <v>0.89583333333333415</v>
      </c>
      <c r="K1109" s="4">
        <f t="shared" si="766"/>
        <v>0.89583333333333381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0.94999999999999973</v>
      </c>
      <c r="G1110" s="4">
        <f t="shared" ref="G1110:K1110" si="767">IFERROR(G1061/G996,"-")</f>
        <v>0.95</v>
      </c>
      <c r="H1110" s="4">
        <f t="shared" si="767"/>
        <v>0.94999999999999962</v>
      </c>
      <c r="I1110" s="4">
        <f t="shared" si="767"/>
        <v>0.95000000000000073</v>
      </c>
      <c r="J1110" s="4">
        <f t="shared" si="767"/>
        <v>0.95000000000000107</v>
      </c>
      <c r="K1110" s="4">
        <f t="shared" si="767"/>
        <v>0.95000000000000029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2.0000000000000004</v>
      </c>
      <c r="I1111" s="4">
        <f t="shared" si="768"/>
        <v>2.0800000000000005</v>
      </c>
      <c r="J1111" s="4">
        <f t="shared" si="768"/>
        <v>2.2200000000000011</v>
      </c>
      <c r="K1111" s="4">
        <f t="shared" si="768"/>
        <v>2.34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0.72000000000000042</v>
      </c>
      <c r="G1112" s="4">
        <f t="shared" ref="G1112:K1112" si="769">IFERROR(G1064/G1015,"-")</f>
        <v>0.71999999999999975</v>
      </c>
      <c r="H1112" s="4">
        <f t="shared" si="769"/>
        <v>0.72000000000000097</v>
      </c>
      <c r="I1112" s="4">
        <f t="shared" si="769"/>
        <v>0.71999999999999975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0.71999999999999975</v>
      </c>
      <c r="G1117" s="4">
        <f t="shared" ref="G1117:K1117" si="770">IFERROR(G1072/G1020,"-")</f>
        <v>0.72000000000000042</v>
      </c>
      <c r="H1117" s="4">
        <f t="shared" si="770"/>
        <v>0.71999999999999986</v>
      </c>
      <c r="I1117" s="4">
        <f t="shared" si="770"/>
        <v>0.71999999999999964</v>
      </c>
      <c r="J1117" s="4">
        <f t="shared" si="770"/>
        <v>0.71999999999999964</v>
      </c>
      <c r="K1117" s="4">
        <f t="shared" si="770"/>
        <v>0.72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0.89999999999999991</v>
      </c>
      <c r="G1118" s="4">
        <f t="shared" ref="G1118:K1118" si="771">IFERROR(G1074/G1025,"-")</f>
        <v>0.8999999999999998</v>
      </c>
      <c r="H1118" s="4">
        <f t="shared" si="771"/>
        <v>0.9</v>
      </c>
      <c r="I1118" s="4">
        <f t="shared" si="771"/>
        <v>0.90000000000000036</v>
      </c>
      <c r="J1118" s="4">
        <f t="shared" si="771"/>
        <v>0.90000000000000024</v>
      </c>
      <c r="K1118" s="4">
        <f t="shared" si="771"/>
        <v>0.90000000000000024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0.79000000000000037</v>
      </c>
      <c r="G1121" s="4">
        <f t="shared" ref="G1121:K1122" si="773">IFERROR(G1082/G976,"-")</f>
        <v>0.79199999999999937</v>
      </c>
      <c r="H1121" s="4">
        <f t="shared" si="773"/>
        <v>0.79500000000000015</v>
      </c>
      <c r="I1121" s="4">
        <f t="shared" si="773"/>
        <v>0.79999999999999982</v>
      </c>
      <c r="J1121" s="4">
        <f t="shared" si="773"/>
        <v>0.80999999999999894</v>
      </c>
      <c r="K1121" s="4">
        <f t="shared" si="773"/>
        <v>0.81999999999999895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2.8200000000000052</v>
      </c>
      <c r="G1122" s="4">
        <f t="shared" si="773"/>
        <v>2.8259999999999992</v>
      </c>
      <c r="H1122" s="4">
        <f t="shared" si="773"/>
        <v>2.8350000000000048</v>
      </c>
      <c r="I1122" s="4">
        <f t="shared" si="773"/>
        <v>2.8499999999999965</v>
      </c>
      <c r="J1122" s="4">
        <f t="shared" si="773"/>
        <v>3.0100000000000016</v>
      </c>
      <c r="K1122" s="4">
        <f t="shared" si="773"/>
        <v>3.1199999999999988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0.70833333333333315</v>
      </c>
      <c r="G1123" s="4">
        <f t="shared" ref="G1123:K1123" si="774">IFERROR(G1085/G989,"-")</f>
        <v>0.71458333333333401</v>
      </c>
      <c r="H1123" s="4">
        <f t="shared" si="774"/>
        <v>0.72395833333333703</v>
      </c>
      <c r="I1123" s="4">
        <f t="shared" si="774"/>
        <v>0.7395833333333024</v>
      </c>
      <c r="J1123" s="4">
        <f t="shared" si="774"/>
        <v>0.75520833333328796</v>
      </c>
      <c r="K1123" s="4">
        <f t="shared" si="774"/>
        <v>0.75520833333333315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0.75000000000000189</v>
      </c>
      <c r="G1124" s="4">
        <f t="shared" ref="G1124:K1124" si="775">IFERROR(G1087/G1005,"-")</f>
        <v>0.75400000000000078</v>
      </c>
      <c r="H1124" s="4">
        <f t="shared" si="775"/>
        <v>0.7606455991386305</v>
      </c>
      <c r="I1124" s="4">
        <f t="shared" si="775"/>
        <v>0.7707970375091594</v>
      </c>
      <c r="J1124" s="4">
        <f t="shared" si="775"/>
        <v>0.8046788614348872</v>
      </c>
      <c r="K1124" s="4">
        <f t="shared" si="775"/>
        <v>0.82363394092273468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1.7009999999999963</v>
      </c>
      <c r="I1125" s="4">
        <f t="shared" si="776"/>
        <v>1.7099999999999991</v>
      </c>
      <c r="J1125" s="4">
        <f t="shared" si="776"/>
        <v>1.8059999999999992</v>
      </c>
      <c r="K1125" s="4">
        <f t="shared" si="776"/>
        <v>1.8719999999999983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</v>
      </c>
      <c r="G1130" s="4">
        <f t="shared" ref="G1130:K1130" si="777">IFERROR(G1098/G1022,"-")</f>
        <v>0.49999999999999989</v>
      </c>
      <c r="H1130" s="4">
        <f t="shared" si="777"/>
        <v>0.49999999999999983</v>
      </c>
      <c r="I1130" s="4">
        <f t="shared" si="777"/>
        <v>0.49999999999999906</v>
      </c>
      <c r="J1130" s="4">
        <f t="shared" si="777"/>
        <v>0.50000000000000011</v>
      </c>
      <c r="K1130" s="4">
        <f t="shared" si="777"/>
        <v>0.49999999999999978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</v>
      </c>
      <c r="G1131" s="4">
        <f t="shared" ref="G1131:K1131" si="778">IFERROR(G1100/G1027,"-")</f>
        <v>0.62500000000000044</v>
      </c>
      <c r="H1131" s="4">
        <f t="shared" si="778"/>
        <v>0.62500000000000022</v>
      </c>
      <c r="I1131" s="4">
        <f t="shared" si="778"/>
        <v>0.62500000000000144</v>
      </c>
      <c r="J1131" s="4">
        <f t="shared" si="778"/>
        <v>0.62499999999999978</v>
      </c>
      <c r="K1131" s="4">
        <f t="shared" si="778"/>
        <v>0.62500000000000056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139.42584506126508</v>
      </c>
      <c r="G1134" s="3">
        <f t="shared" si="780"/>
        <v>138.89663349958812</v>
      </c>
      <c r="H1134" s="3">
        <f t="shared" si="780"/>
        <v>124.79308813673497</v>
      </c>
      <c r="I1134" s="3">
        <f t="shared" si="780"/>
        <v>87.284933210448557</v>
      </c>
      <c r="J1134" s="3">
        <f t="shared" si="780"/>
        <v>55.67750730303942</v>
      </c>
      <c r="K1134" s="3">
        <f t="shared" si="780"/>
        <v>61.425582999197374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0.75422850651204454</v>
      </c>
      <c r="G1135" s="1">
        <f t="shared" ref="G1135:K1135" si="781">SUM(G1136:G1149)</f>
        <v>1.7287986535656079</v>
      </c>
      <c r="H1135" s="1">
        <f t="shared" si="781"/>
        <v>4.9806419331970355</v>
      </c>
      <c r="I1135" s="1">
        <f t="shared" si="781"/>
        <v>20.115813176903369</v>
      </c>
      <c r="J1135" s="1">
        <f t="shared" si="781"/>
        <v>38.998569015543438</v>
      </c>
      <c r="K1135" s="1">
        <f t="shared" si="781"/>
        <v>53.031194082243694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0.46764968436104859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0.37680096230045973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0.2621468608235426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0.11309622308252716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1.2313850177919666E-2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0.15730788597929343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0.32088718850204279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0.73004009268219183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1.117247028906142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1.0955883171179488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6.887944850707077E-2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0.13992383201582809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0.40312292527228666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5.2533460986554239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11.379131470327117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10.200931705845807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4.8544601731464472E-2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9.7160923512443528E-2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0.19406280537585843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0.33960481911943297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1.0772957785917099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1.0206436323051826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0.15261366160602846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0.86427623709366674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3.4233521027461364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10.200024132886645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15.94283970414968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14.854279799791833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1.8653291028867113E-3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2.238614152855414E-3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4.0709071988122951E-3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5.8735290810690332E-3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6.0173204634233722E-3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4.1989351547592705E-3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8.6531480178046235E-3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1.43562091593372E-2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2.6630388651598114E-2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3.5173152790127914E-2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3.2809358325958556E-2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2.0103605437908768E-2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0.1718570202678798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1.0753053005551845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3.1201432342857842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3.5316557968912585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2.3600728137405377E-2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3.3968565097317986E-2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5.6206721220654905E-2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4.9369865894470157E-2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4.6345961547325808E-2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2.9331929708488655E-3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3.0735948065477225E-3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5.1450432285403171E-3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5.8536594833509649E-3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5.9896061031671785E-3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2.8324973753329735E-5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1.0180228373884899E-3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6.7311701740566388E-3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1.6623398660883446E-2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3.5823141829346317E-2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3.2857822268855814E-2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5.3433448071872371E-3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0.10410304889858943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0.72367222358803596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2.180057108241555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2.4464452850059706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2.981144135248644E-2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4.0741827920584416E-2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6.375392815638109E-2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4.7798704241338176E-2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4.4849319807770696E-2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1.5082938992170609</v>
      </c>
      <c r="J1149" s="1">
        <f>[1]Transport!F$32</f>
        <v>4.0019626377217561</v>
      </c>
      <c r="K1149" s="1">
        <f>[1]Transport!G$32</f>
        <v>19.712780156769192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1.1814446822008332E-3</v>
      </c>
      <c r="G1150" s="1">
        <f t="shared" ref="G1150:K1150" si="786">SUM(G1151:G1154)</f>
        <v>9.2080402724075243E-3</v>
      </c>
      <c r="H1150" s="1">
        <f t="shared" si="786"/>
        <v>1.8685036633269359E-2</v>
      </c>
      <c r="I1150" s="1">
        <f t="shared" si="786"/>
        <v>2.7098312622512305E-2</v>
      </c>
      <c r="J1150" s="1">
        <f t="shared" si="786"/>
        <v>5.7094453387383261E-2</v>
      </c>
      <c r="K1150" s="1">
        <f t="shared" si="786"/>
        <v>0.35272168671906828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1.2222350926552707E-3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2.8591396265354495E-3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4.4387995900362692E-3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9.639992526856005E-3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6.5479922211781113E-3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1.9469587641290993E-4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1.9638634156626446E-3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4.6837683316553096E-3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7.066654988816889E-3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1.2536815912277689E-2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8.6238726775735158E-3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9.8674880578792333E-4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3.8264503449926936E-3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6.0293879204453022E-3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7.9360796462001233E-3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1.2370868724082641E-2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9.7915521763457577E-3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2.1954914190969147E-3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5.112740754633297E-3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7.6567783974590218E-3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2.2546776224166926E-2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0.32775826964397092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77.696068845113899</v>
      </c>
      <c r="G1155" s="1">
        <f t="shared" ref="G1155:K1155" si="787">SUM(G1160:G1177)</f>
        <v>78.27707059017105</v>
      </c>
      <c r="H1155" s="1">
        <f t="shared" si="787"/>
        <v>73.476628020981352</v>
      </c>
      <c r="I1155" s="1">
        <f t="shared" si="787"/>
        <v>40.365418622828834</v>
      </c>
      <c r="J1155" s="1">
        <f t="shared" si="787"/>
        <v>9.806591365624552</v>
      </c>
      <c r="K1155" s="1">
        <f t="shared" si="787"/>
        <v>4.7550369428040655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73.441359153745793</v>
      </c>
      <c r="G1156" s="1">
        <f t="shared" ref="G1156:K1156" si="788">G1155-G1157</f>
        <v>73.987230306644861</v>
      </c>
      <c r="H1156" s="1">
        <f t="shared" si="788"/>
        <v>69.445705930087243</v>
      </c>
      <c r="I1156" s="1">
        <f t="shared" si="788"/>
        <v>38.14593761195426</v>
      </c>
      <c r="J1156" s="1">
        <f t="shared" si="788"/>
        <v>5.1901829357748195</v>
      </c>
      <c r="K1156" s="1">
        <f t="shared" si="788"/>
        <v>-1.1587420736920429E-2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4.2547096913681113</v>
      </c>
      <c r="G1157" s="1">
        <f t="shared" ref="G1157" si="790">SUM(G1158:G1159)</f>
        <v>4.2898402835261873</v>
      </c>
      <c r="H1157" s="1">
        <f t="shared" ref="H1157" si="791">SUM(H1158:H1159)</f>
        <v>4.0309220908941139</v>
      </c>
      <c r="I1157" s="1">
        <f t="shared" ref="I1157" si="792">SUM(I1158:I1159)</f>
        <v>2.2194810108745715</v>
      </c>
      <c r="J1157" s="1">
        <f t="shared" ref="J1157" si="793">SUM(J1158:J1159)</f>
        <v>4.6164084298497325</v>
      </c>
      <c r="K1157" s="1">
        <f t="shared" ref="K1157" si="794">SUM(K1158:K1159)</f>
        <v>4.766624363540986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4.2547096913681113</v>
      </c>
      <c r="G1158" s="1">
        <f>[1]Transport!C$25/SUM([1]Transport!C$21,[1]Transport!C$25)*G1155*(G$34+G$598)/(G$34+G$598+G$37)</f>
        <v>4.2898402835261873</v>
      </c>
      <c r="H1158" s="1">
        <f>[1]Transport!D$25/SUM([1]Transport!D$21,[1]Transport!D$25)*H1155*(H$34+H$598)/(H$34+H$598+H$37)</f>
        <v>4.0309220908941139</v>
      </c>
      <c r="I1158" s="1">
        <f>[1]Transport!E$25/SUM([1]Transport!E$21,[1]Transport!E$25)*I1155*(I$34+I$598)/(I$34+I$598+I$37)</f>
        <v>2.2194810108745715</v>
      </c>
      <c r="J1158" s="1">
        <f>[1]Transport!F$25/SUM([1]Transport!F$21,[1]Transport!F$25)*J1155*(J$34+J$598)/(J$34+J$598+J$37)</f>
        <v>4.0052104731990479</v>
      </c>
      <c r="K1158" s="1">
        <f>[1]Transport!G$25/SUM([1]Transport!G$21,[1]Transport!G$25)*K1155*(K$34+K$598)/(K$34+K$598+K$37)</f>
        <v>4.0197563896994666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0.61119795665068499</v>
      </c>
      <c r="K1159" s="1">
        <f>(K$37+K$717)/([1]Transport!G$21+[1]Transport!G$25)*K1155</f>
        <v>0.74686797384151959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1.2679944210351524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1.2429580415858061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0.9239175605853428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0.43875356504297514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4.2695054727476575E-2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5.6057214736823527E-2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5.8221805564739139E-2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6.2980040569640017E-2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3.580499427537942E-2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1.0574881895965844E-2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0.13598642954478718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0.23648373577448276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0.75326120884515957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0.68168266302795388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8.2337291203282148E-2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1.5241367134133417E-2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0.10049698103984642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1.4327665283787043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1.356222173654944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1.0981076096418512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2.3702428223036184E-2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7.3673002853765369E-3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8.8067713128516092E-2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0.18191909493533209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0.17592438216491738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0.15928049518805476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2.8576989842874805E-2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9.4865062823492902E-3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63.988009572310901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58.52193550284855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49.022917290103223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14.940204330609911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0.46766218959694628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0.45388608011994025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0.46910141244997122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0.42311081402740752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4.5863924720507931E-2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5.1104038512293825E-3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3.7780516377525011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5.300124824442813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5.3143161548173676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4.301623126765441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5.6146490401122635E-2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8.8064260535586428E-3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3.888488741057667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5.7357791645993776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5.7623065578780004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4.7008446763222524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5.6665878001059884E-2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9.1810370530834191E-3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3.5952193303078581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4.2745214032228169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7.0007145403261006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6.0986620317880664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0.44421675704281188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7.0814791991674397E-2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2.6262154512882376E-3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2.3168655243691664E-2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3.6939653343837399E-2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2.0858421212415504E-2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5.2555930828199968E-3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3.3629342029163601E-3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2.8910267210372324E-2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4.7187954063663835E-2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3.0928787932004424E-2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8.4957167802164734E-3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3.6400877114276075E-3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2.9131745677880551E-2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4.8154207841455257E-2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3.413879848891075E-2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9.5749704560259431E-3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4.2760215855844295E-3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4.5275888651671738E-2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7.5194292392829098E-2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6.8550582144889766E-2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2.4105703192840295E-2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6.2209344760559798E-4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4.153335409077482E-2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3.9793782836969549E-2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4.1490384633711394E-2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2.7408394809804795E-2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1.3615680772298779E-2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8.8612644404730406E-2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0.1606415220110087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0.21214229055442194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0.22417726720609726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0.13308396306799103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5.8423547726844889E-2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9.1973319376865745E-2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0.27420336291669517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1.8596645664774438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6.6062481353298335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8.5674752961497038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4.432552465799934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0.16218871738304486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0.35035550155671152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0.40163773793911001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0.38077737503384901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0.15083236810875672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6.6430550445714207E-2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60.868651018780803</v>
      </c>
      <c r="G1178" s="1">
        <f t="shared" ref="G1178:K1178" si="795">SUM(G1183:G1200)</f>
        <v>58.73408350405149</v>
      </c>
      <c r="H1178" s="1">
        <f t="shared" si="795"/>
        <v>46.108622013101652</v>
      </c>
      <c r="I1178" s="1">
        <f t="shared" si="795"/>
        <v>26.353229113626618</v>
      </c>
      <c r="J1178" s="1">
        <f t="shared" si="795"/>
        <v>6.5965496619995063</v>
      </c>
      <c r="K1178" s="1">
        <f t="shared" si="795"/>
        <v>3.24997339505892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59.361041307691366</v>
      </c>
      <c r="G1179" s="1">
        <f t="shared" ref="G1179:K1179" si="796">G1178-G1180</f>
        <v>57.16989207523698</v>
      </c>
      <c r="H1179" s="1">
        <f t="shared" si="796"/>
        <v>44.598241141945486</v>
      </c>
      <c r="I1179" s="1">
        <f t="shared" si="796"/>
        <v>25.217896712723306</v>
      </c>
      <c r="J1179" s="1">
        <f t="shared" si="796"/>
        <v>5.6105251454852123</v>
      </c>
      <c r="K1179" s="1">
        <f t="shared" si="796"/>
        <v>-0.35987840116273695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1.5076097110894402</v>
      </c>
      <c r="G1180" s="1">
        <f t="shared" ref="G1180" si="800">SUM(G1181:G1182)</f>
        <v>1.5641914288145098</v>
      </c>
      <c r="H1180" s="1">
        <f t="shared" ref="H1180" si="801">SUM(H1181:H1182)</f>
        <v>1.5103808711561622</v>
      </c>
      <c r="I1180" s="1">
        <f t="shared" ref="I1180" si="802">SUM(I1181:I1182)</f>
        <v>1.1353324009033112</v>
      </c>
      <c r="J1180" s="1">
        <f t="shared" ref="J1180" si="803">SUM(J1181:J1182)</f>
        <v>0.98602451651429357</v>
      </c>
      <c r="K1180" s="1">
        <f t="shared" ref="K1180" si="804">SUM(K1181:K1182)</f>
        <v>3.609851796221657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1.5076097110894402</v>
      </c>
      <c r="G1181" s="1">
        <f>[1]Transport!C$26/SUM([1]Transport!C$22,[1]Transport!C$26)*G1178*(G$33+G$580)/(G$33+G$580+G$36)</f>
        <v>1.5641914288145098</v>
      </c>
      <c r="H1181" s="1">
        <f>[1]Transport!D$26/SUM([1]Transport!D$22,[1]Transport!D$26)*H1178*(H$33+H$580)/(H$33+H$580+H$36)</f>
        <v>1.5103808711561622</v>
      </c>
      <c r="I1181" s="1">
        <f>[1]Transport!E$26/SUM([1]Transport!E$22,[1]Transport!E$26)*I1178*(I$33+I$580)/(I$33+I$580+I$36)</f>
        <v>1.1353324009033112</v>
      </c>
      <c r="J1181" s="1">
        <f>[1]Transport!F$26/SUM([1]Transport!F$22,[1]Transport!F$26)*J1178*(J$33+J$580)/(J$33+J$580+J$36)</f>
        <v>0.41840804412814309</v>
      </c>
      <c r="K1181" s="1">
        <f>[1]Transport!G$26/SUM([1]Transport!G$22,[1]Transport!G$26)*K1178*(K$33+K$580)/(K$33+K$580+K$36)</f>
        <v>0.37423918316810451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0.56761647238615054</v>
      </c>
      <c r="K1182" s="1">
        <f>(K$36+K$716)/([1]Transport!G$22+[1]Transport!G$26)*K1178</f>
        <v>3.2356126130535525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1.44696262557997E-4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3.7047219220657005E-3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2.4035308023281032E-2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3.0244317363117685E-2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3.1788449229470106E-2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1.0013762441698101E-2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2.6515660210107593E-3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0.64817688623736802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1.382247155468231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1.1841236349352542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8.909748047579738E-2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1.3720700465712122E-2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2.6650319501981146E-2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5.613115711423735E-2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6.0206518333619195E-2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5.5124323853458203E-2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2.1930227700106907E-2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6.9084594808876557E-3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3.3287188264071538E-2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0.20755299824010751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0.20326718935874336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0.17385437979144841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2.6142173695393844E-2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8.8044834186094979E-3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53.424207264217351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48.701035082207703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34.398759006878876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13.378587130080122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5.096377947424284E-3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8.4112390152606652E-3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1.5549293977845977E-2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2.092781134181081E-2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1.2815248578766139E-2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2.5533486703045085E-3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0.96446729801005271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1.089129094433249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0.93022765100206362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0.77377036750478601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1.9710695037558065E-2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4.0504203394376055E-3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4.5345601093067431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5.2789637731656276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5.2198535904136012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4.0155697014129332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2.0664512540615975E-2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4.2279303659329909E-3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1.8712118667788624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2.1372659257328497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2.0549292932664125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1.5882812933171804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1.4572944319263415E-2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3.0522043501007216E-3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2.5977642257695773E-3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1.839091565908189E-2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2.9639169739806449E-2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2.1442262078090378E-2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6.5391475773747291E-3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3.3659821652577216E-3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2.4339741291577871E-2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4.1772164196743532E-2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2.8949689859948752E-2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8.6688432415796685E-3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3.6281344901259024E-3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2.3767285335964772E-2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3.9324997863001039E-2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3.1448799815784502E-2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9.7087032830306882E-3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3.3871865547655373E-3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1.6159925486755669E-2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2.5204015270320651E-2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2.1259810077367703E-2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6.9107864488528814E-3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8.2077777246575512E-5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6.4175991410699337E-2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5.3587284176692236E-2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5.1358335567926933E-2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2.6809216408870757E-2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1.330610987883947E-2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8.102362553698747E-5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1.8339110744735019E-2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9.792233401353799E-2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0.13813340378420966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0.13369754462790784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5.7620672117916119E-2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3.5204661414767126E-4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7.1835544719085209E-2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1.1102974835462769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4.381418833723389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5.9518861892874924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3.0304712291795437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5.8591844538193718E-3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0.43638291167258902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0.47508203686908718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0.42589523388110601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0.14433441826707261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6.3416593799099322E-2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0.10571524617611028</v>
      </c>
      <c r="G1201" s="1">
        <f t="shared" ref="G1201:K1201" si="805">SUM(G1206:G1210)</f>
        <v>0.14747271152756872</v>
      </c>
      <c r="H1201" s="1">
        <f t="shared" si="805"/>
        <v>0.20851113282164901</v>
      </c>
      <c r="I1201" s="1">
        <f t="shared" si="805"/>
        <v>0.42337398446723118</v>
      </c>
      <c r="J1201" s="1">
        <f t="shared" si="805"/>
        <v>0.21870280648454457</v>
      </c>
      <c r="K1201" s="1">
        <f t="shared" si="805"/>
        <v>3.6656892371616782E-2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9.6942874150219349E-2</v>
      </c>
      <c r="G1202" s="1">
        <f t="shared" ref="G1202:K1202" si="806">G1201-G1203</f>
        <v>0.12589081526151769</v>
      </c>
      <c r="H1202" s="1">
        <f t="shared" si="806"/>
        <v>0.20715618951105624</v>
      </c>
      <c r="I1202" s="1">
        <f t="shared" si="806"/>
        <v>0.42290782965933432</v>
      </c>
      <c r="J1202" s="1">
        <f t="shared" si="806"/>
        <v>-0.32968954230578651</v>
      </c>
      <c r="K1202" s="1">
        <f t="shared" si="806"/>
        <v>-4.4984036250902658E-2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8.7723720258909271E-3</v>
      </c>
      <c r="G1203" s="1">
        <f t="shared" ref="G1203" si="807">SUM(G1204:G1205)</f>
        <v>2.1581896266051025E-2</v>
      </c>
      <c r="H1203" s="1">
        <f t="shared" ref="H1203" si="808">SUM(H1204:H1205)</f>
        <v>1.3549433105927737E-3</v>
      </c>
      <c r="I1203" s="1">
        <f t="shared" ref="I1203" si="809">SUM(I1204:I1205)</f>
        <v>4.6615480789687286E-4</v>
      </c>
      <c r="J1203" s="1">
        <f t="shared" ref="J1203" si="810">SUM(J1204:J1205)</f>
        <v>0.54839234879033105</v>
      </c>
      <c r="K1203" s="1">
        <f t="shared" ref="K1203" si="811">SUM(K1204:K1205)</f>
        <v>8.164092862251944E-2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8.7723720258909271E-3</v>
      </c>
      <c r="G1204" s="1">
        <f>[1]Transport!C$27/SUM([1]Transport!C$24,[1]Transport!C$27)*G1201*(G$45+G$612)/(G$45+G$612+G$47)</f>
        <v>2.1581896266051025E-2</v>
      </c>
      <c r="H1204" s="1">
        <f>[1]Transport!D$27/SUM([1]Transport!D$24,[1]Transport!D$27)*H1201*(H$45+H$612)/(H$45+H$612+H$47)</f>
        <v>1.3549433105927737E-3</v>
      </c>
      <c r="I1204" s="1">
        <f>[1]Transport!E$27/SUM([1]Transport!E$24,[1]Transport!E$27)*I1201*(I$45+I$612)/(I$45+I$612+I$47)</f>
        <v>4.6615480789687286E-4</v>
      </c>
      <c r="J1204" s="1">
        <f>[1]Transport!F$27/SUM([1]Transport!F$24,[1]Transport!F$27)*J1201*(J$45+J$612)/(J$45+J$612+J$47)</f>
        <v>9.6048496054344627E-4</v>
      </c>
      <c r="K1204" s="1">
        <f>[1]Transport!G$27/SUM([1]Transport!G$24,[1]Transport!G$27)*K1201*(K$45+K$612)/(K$45+K$612+K$47)</f>
        <v>1.3074746843826128E-4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0.54743186382978759</v>
      </c>
      <c r="K1205" s="1">
        <f>(K$47+K$714)/([1]Transport!G$24+[1]Transport!G$27)*K1201</f>
        <v>8.1510181154081179E-2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3.7563500808171385E-3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1.0856117965951628E-2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1.3044222961065104E-2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1.627733019896976E-2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6.7114613398368966E-3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1.1905074533832694E-3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5.1198838695992101E-2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6.4476349223508006E-2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6.9338059737600613E-2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7.2975044918586293E-2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1.4701366114175302E-2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2.6050666783889241E-3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4.5631397508773298E-3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1.4256489285162889E-2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4.0906425993134259E-2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9.4837566581217184E-2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5.7052613801303512E-2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8.4133725333951862E-3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4.6196917648423715E-2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5.7883755052946191E-2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8.5222424129849025E-2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0.23928404276845794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0.14023736522922886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2.4447945706449405E-2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49.009710311221838</v>
      </c>
      <c r="G1211" s="3">
        <f t="shared" ref="G1211:K1211" si="812">SUM(G1212:G1261)</f>
        <v>57.673841914820443</v>
      </c>
      <c r="H1211" s="3">
        <f t="shared" si="812"/>
        <v>60.272890456430666</v>
      </c>
      <c r="I1211" s="3">
        <f t="shared" si="812"/>
        <v>62.156687454334651</v>
      </c>
      <c r="J1211" s="3">
        <f t="shared" si="812"/>
        <v>61.961480455780766</v>
      </c>
      <c r="K1211" s="3">
        <f t="shared" si="812"/>
        <v>60.220284460663912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0.41598000337612817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0.36057793615196559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0.27737639612017218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0.13873274724304874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2.2308657253294461E-2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0.28499028824023415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0.58134232606643199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1.3225931754483777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2.1490796869394031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2.3220414793134037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0.10082561736469163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0.2048202628332752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0.59009063944909945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7.6898389157827651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17.686181148158731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17.526391171254055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6.492610987702982E-2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0.12994814192973048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0.25954982790004022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0.45420539080508693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1.5282034323880858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1.606643031415715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0.19763055954257283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1.1192143254979976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4.4331482808105118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13.208755071574188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22.009986316416772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22.572926224721357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4.439815347480865E-4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3.3169791975439254E-2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3.2651683269222596E-2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3.7243233692676847E-2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3.195917480133284E-2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2.3541421115765623E-2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5.8371206252935612E-2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0.10732031354136297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0.14611680771199351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0.17166300180778774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0.14036127420697947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9.8389071463340874E-2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5.0174806263684216E-2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0.17793134527007229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1.255533675307871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5.1108923404693716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9.9866737510154149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8.9645578413698743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8.429850785998505E-2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0.21388499004756889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0.25446963043744203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0.27345684461226599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0.1541255139516792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0.11236128254141607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5.978592044710784E-5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5.2044975873014182E-2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4.4631561185311232E-2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4.6824671021373117E-2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3.1859466147146527E-2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2.3432695570177992E-2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4.6481328909310626E-5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1.2403259400140027E-2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6.8427895060235319E-2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0.10728642757638922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0.1430256153727838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9.8538621488334782E-2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1.9488699381703227E-4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4.7295182782797839E-2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0.76059235618922083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3.4395916107177182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6.9670476359056028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6.2059856500385404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3.0877812599589944E-3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0.27007748085686051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0.30515574592373679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0.31010050261813055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0.14922077188304411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0.10867020113953442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1.3402659268577665E-3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3.1352457842209239E-3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4.8674529821848131E-3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1.1536670302838489E-2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8.4629981812500595E-3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1.7357043890450804E-4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1.7507748047121401E-3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4.1755569765038036E-3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6.2998889888884416E-3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1.2193555055486692E-2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9.1568526396318978E-3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8.1900651415134059E-4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3.1759731962616709E-3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5.0044225584311691E-3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6.5869863626252115E-3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1.1227866125709779E-2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9.7913463931811363E-3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1.8370836383371787E-3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4.2781002493100188E-3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6.4068309235895187E-3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2.072614375702958E-2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0.34642205353507399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0.62612974506163821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0.62773384494233464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0.48218102690345915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0.24130553443126609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4.8281550931754603E-2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6.5471561760942487E-2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6.7881080740882352E-2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7.0132967772899707E-2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3.3662843310987574E-2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1.0021670580041638E-2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0.21355201413380556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0.46834352473580365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1.4338703660281842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1.269456485156375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0.10060111810139223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1.2021862511234072E-2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0.19249987471482374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3.5846150529599554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3.3886105894506597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2.738868819179733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1.7126474048700161E-2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5.2332333368615251E-3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9.9448767842779992E-2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0.25663977133641558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0.24728572657148856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0.21655511257518076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2.0125761365745676E-2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6.648432750824957E-3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18.303092217780492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17.120507370478588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14.820229239462414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4.7597269032646219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0.32017949496628356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0.31695747347274672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0.31290058403103155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0.27870535661442769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2.7653777224633625E-2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3.2101615440376162E-3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2.2811307812886179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3.2044766680459182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3.2092864773742766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2.6071377957167416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2.8403931055639237E-2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4.4432206934291105E-3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2.0057981173325539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2.9602892775925698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2.9694468291754332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2.4381946176822082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2.6183127074249201E-2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4.3054638408943002E-3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1.6410369283741979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1.9403168137405935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3.1251321511703853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2.7239747345289032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0.2024500493110058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3.3516571483747835E-2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1.3613677862830652E-3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1.2729545623152256E-2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2.1311823546286222E-2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1.3939896239719262E-2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3.8387290418537261E-3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1.4034772488826033E-3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1.2816415859403555E-2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2.2060914776716907E-2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1.7098480137405871E-2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5.0720279313875224E-3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1.4122445016322778E-3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1.2004562347239959E-2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2.0926707263871993E-2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1.7724662423294488E-2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5.3251168471081401E-3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1.6818644261932299E-3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1.8914342012096477E-2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3.3074865009760208E-2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3.6742855184720292E-2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1.3626521803470923E-2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6.0517935083153774E-5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6.1062556667011905E-3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3.408449010761147E-2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3.7766122010512805E-2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3.0532912008422824E-2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9.4862809874637615E-3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3.2047357463535196E-3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1.7378086060483482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3.1447102760311019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2.6510906460686239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0.12539883123980622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1.0810886911357424E-2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2.3843539473930513E-2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7.1691452965675515E-2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7.6708834173811316E-2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6.7764872915111546E-2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1.5695279798585881E-2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4.9024424429208362E-3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4.471040506515888E-2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0.34003282859034012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0.33040600845588181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0.27588171075034379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1.8492884793098723E-2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6.1641909730267364E-3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18.11179462327183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17.235991360500385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12.942805817347162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5.5320104235871321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3.8620317843037154E-3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6.9017204767063871E-3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1.2766831359834613E-2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1.5539795282540004E-2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8.3445672446734644E-3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1.6629388146317228E-3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0.71977370659603246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0.81078088809791826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0.70875496665263638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0.60796224781948649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1.0338577195655299E-2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2.1168534563488139E-3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2.4292961087116822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2.8163936483719731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2.7824054298381338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2.1759452516692877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9.9586368004604894E-3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2.053830433521346E-3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0.87433656809887117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0.97933626578450783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0.94488963485017941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0.74144664913943492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6.5379205781452045E-3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1.4011199875954797E-3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1.4600355790923487E-3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1.083255799400111E-2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1.820374838204078E-2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1.5198694357793752E-2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4.9320678016810098E-3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1.5217654433800525E-3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1.1560469640386978E-2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2.0769484950515466E-2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1.6752675864058184E-2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5.3317304846690139E-3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1.5248377923921291E-3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1.0490887139187695E-2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1.8164192972602494E-2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1.7068860266615724E-2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5.5650595049741318E-3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1.3529576072800506E-3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6.754339505374996E-3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1.100187422502614E-2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1.0925585531051211E-2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3.7360930793322996E-3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2.3209839708817964E-3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6.3336655249550912E-3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7.5370068681403753E-3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9.3042799849860948E-3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3.9520880917111598E-3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7.278250829204307E-4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3.2329847716139185E-2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3.9253943679858662E-2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4.0609900808010323E-2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4.1349544397788651E-2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6.9428337816563011E-3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1.2747330537755607E-3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2.1441172027288364E-3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7.36123332089611E-3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2.0593957533033586E-2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4.328354509366715E-2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2.5949322406123385E-2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3.9523853475151513E-3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3.1542671440643273E-2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3.6997744374554074E-2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4.8009960376336362E-2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0.11242533494008203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6.4269787917374505E-2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1.1591067756619647E-2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0.88951199431361339</v>
      </c>
      <c r="G1263" s="1">
        <f t="shared" si="816"/>
        <v>0.95694536964701815</v>
      </c>
      <c r="H1263" s="1">
        <f t="shared" si="816"/>
        <v>1.0580954326471257</v>
      </c>
      <c r="I1263" s="1">
        <f t="shared" si="816"/>
        <v>1.2266788709806375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</v>
      </c>
      <c r="G1264" s="1">
        <f t="shared" si="816"/>
        <v>1.8116719735064499</v>
      </c>
      <c r="H1264" s="1">
        <f t="shared" si="816"/>
        <v>1.8116719735064497</v>
      </c>
      <c r="I1264" s="1">
        <f t="shared" si="816"/>
        <v>1.8116719735064495</v>
      </c>
      <c r="J1264" s="1">
        <f t="shared" si="816"/>
        <v>1.9235492521680659</v>
      </c>
      <c r="K1264" s="1">
        <f t="shared" si="816"/>
        <v>2.119447097995494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1.4637982671179699</v>
      </c>
      <c r="G1265" s="1">
        <f t="shared" si="816"/>
        <v>1.4637982671179708</v>
      </c>
      <c r="H1265" s="1">
        <f t="shared" si="816"/>
        <v>1.4637982671179683</v>
      </c>
      <c r="I1265" s="1">
        <f t="shared" si="816"/>
        <v>1.4637982671179715</v>
      </c>
      <c r="J1265" s="1">
        <f t="shared" si="816"/>
        <v>1.5542645934163115</v>
      </c>
      <c r="K1265" s="1">
        <f t="shared" si="816"/>
        <v>1.7181167050858968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1.3374527251492019</v>
      </c>
      <c r="G1266" s="1">
        <f t="shared" si="816"/>
        <v>1.337452725149199</v>
      </c>
      <c r="H1266" s="1">
        <f t="shared" si="816"/>
        <v>1.3374527251491977</v>
      </c>
      <c r="I1266" s="1">
        <f t="shared" si="816"/>
        <v>1.3374527251492005</v>
      </c>
      <c r="J1266" s="1">
        <f t="shared" si="816"/>
        <v>1.4185551106362106</v>
      </c>
      <c r="K1266" s="1">
        <f t="shared" si="816"/>
        <v>1.5741469211805288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1.2949729235430791</v>
      </c>
      <c r="G1267" s="1">
        <f t="shared" si="816"/>
        <v>1.2949729235430798</v>
      </c>
      <c r="H1267" s="1">
        <f t="shared" si="816"/>
        <v>1.2949729235430791</v>
      </c>
      <c r="I1267" s="1">
        <f t="shared" si="816"/>
        <v>1.29497292354308</v>
      </c>
      <c r="J1267" s="1">
        <f t="shared" si="816"/>
        <v>1.3805562073541957</v>
      </c>
      <c r="K1267" s="1">
        <f t="shared" si="816"/>
        <v>1.519624413230569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0.71368945687652874</v>
      </c>
      <c r="G1268" s="1">
        <f t="shared" si="820"/>
        <v>0.76430411096629247</v>
      </c>
      <c r="H1268" s="1">
        <f t="shared" si="820"/>
        <v>0.77682182334561567</v>
      </c>
      <c r="I1268" s="1">
        <f t="shared" si="820"/>
        <v>0.8174314685715508</v>
      </c>
      <c r="J1268" s="1">
        <f t="shared" si="820"/>
        <v>0.96025623116385717</v>
      </c>
      <c r="K1268" s="1">
        <f t="shared" si="820"/>
        <v>1.1990739894077997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0.62892159071079345</v>
      </c>
      <c r="G1269" s="1">
        <f t="shared" si="820"/>
        <v>0.63392612137817128</v>
      </c>
      <c r="H1269" s="1">
        <f t="shared" si="820"/>
        <v>0.64511159189421041</v>
      </c>
      <c r="I1269" s="1">
        <f t="shared" si="820"/>
        <v>0.68444083662735888</v>
      </c>
      <c r="J1269" s="1">
        <f t="shared" si="820"/>
        <v>0.83420706156248181</v>
      </c>
      <c r="K1269" s="1">
        <f t="shared" si="820"/>
        <v>1.0784384244692986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0.54553653824420734</v>
      </c>
      <c r="G1270" s="1">
        <f t="shared" si="820"/>
        <v>0.60457741202949278</v>
      </c>
      <c r="H1270" s="1">
        <f t="shared" si="820"/>
        <v>0.61802625357249907</v>
      </c>
      <c r="I1270" s="1">
        <f t="shared" si="820"/>
        <v>0.66534619372605175</v>
      </c>
      <c r="J1270" s="1">
        <f t="shared" si="820"/>
        <v>0.85446609375633897</v>
      </c>
      <c r="K1270" s="1">
        <f t="shared" si="820"/>
        <v>1.1256056529014791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0.51975568473665967</v>
      </c>
      <c r="G1271" s="1">
        <f t="shared" si="820"/>
        <v>0.57195193732303728</v>
      </c>
      <c r="H1271" s="1">
        <f t="shared" si="820"/>
        <v>0.58417343519513254</v>
      </c>
      <c r="I1271" s="1">
        <f t="shared" si="820"/>
        <v>0.62578214391812093</v>
      </c>
      <c r="J1271" s="1">
        <f t="shared" si="820"/>
        <v>0.76984912140987893</v>
      </c>
      <c r="K1271" s="1">
        <f t="shared" si="820"/>
        <v>0.99631812117358654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0.72840569582556836</v>
      </c>
      <c r="G1272" s="1">
        <f t="shared" si="821"/>
        <v>0.77552687240413032</v>
      </c>
      <c r="H1272" s="1">
        <f t="shared" si="821"/>
        <v>0.78769623744299933</v>
      </c>
      <c r="I1272" s="1">
        <f t="shared" si="821"/>
        <v>0.82870568130167699</v>
      </c>
      <c r="J1272" s="1">
        <f t="shared" si="821"/>
        <v>0.97540296978973251</v>
      </c>
      <c r="K1272" s="1">
        <f t="shared" si="821"/>
        <v>1.2143988640809751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0.42507475368663944</v>
      </c>
      <c r="G1273" s="1">
        <f t="shared" si="821"/>
        <v>0.64075909522030428</v>
      </c>
      <c r="H1273" s="1">
        <f t="shared" si="821"/>
        <v>0.65385192394108671</v>
      </c>
      <c r="I1273" s="1">
        <f t="shared" si="821"/>
        <v>0.69325823408928267</v>
      </c>
      <c r="J1273" s="1">
        <f t="shared" si="821"/>
        <v>0.84370597100459899</v>
      </c>
      <c r="K1273" s="1">
        <f t="shared" si="821"/>
        <v>1.0890833468902335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0.55358292335481452</v>
      </c>
      <c r="G1274" s="1">
        <f t="shared" si="821"/>
        <v>0.61279947240881327</v>
      </c>
      <c r="H1274" s="1">
        <f t="shared" si="821"/>
        <v>0.62631095414457227</v>
      </c>
      <c r="I1274" s="1">
        <f t="shared" si="821"/>
        <v>0.67375715185169782</v>
      </c>
      <c r="J1274" s="1">
        <f t="shared" si="821"/>
        <v>0.85675064139005896</v>
      </c>
      <c r="K1274" s="1">
        <f t="shared" si="821"/>
        <v>1.133116715210958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0.52699847296088986</v>
      </c>
      <c r="G1275" s="1">
        <f t="shared" si="821"/>
        <v>0.57932379297252812</v>
      </c>
      <c r="H1275" s="1">
        <f t="shared" si="821"/>
        <v>0.5915890418295493</v>
      </c>
      <c r="I1275" s="1">
        <f t="shared" si="821"/>
        <v>0.63331161709287176</v>
      </c>
      <c r="J1275" s="1">
        <f t="shared" si="821"/>
        <v>0.77665303064291713</v>
      </c>
      <c r="K1275" s="1">
        <f t="shared" si="821"/>
        <v>1.0037342088492638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</v>
      </c>
      <c r="H1276" s="1">
        <f t="shared" si="822"/>
        <v>1.0965696656165214</v>
      </c>
      <c r="I1276" s="1">
        <f t="shared" si="822"/>
        <v>1.0965696656165189</v>
      </c>
      <c r="J1276" s="1">
        <f t="shared" si="822"/>
        <v>1.1967509591629391</v>
      </c>
      <c r="K1276" s="1">
        <f t="shared" si="822"/>
        <v>1.2924569693101133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0.89149519806162114</v>
      </c>
      <c r="G1277" s="1">
        <f t="shared" si="823"/>
        <v>0.89149519806162059</v>
      </c>
      <c r="H1277" s="1">
        <f t="shared" si="823"/>
        <v>0.89149519806162214</v>
      </c>
      <c r="I1277" s="1">
        <f t="shared" si="823"/>
        <v>0.89149519806161914</v>
      </c>
      <c r="J1277" s="1">
        <f t="shared" si="823"/>
        <v>0.97261977369749597</v>
      </c>
      <c r="K1277" s="1">
        <f t="shared" si="823"/>
        <v>1.0618028560932262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0.83000507256490696</v>
      </c>
      <c r="G1278" s="1">
        <f t="shared" si="824"/>
        <v>0.83000507256490619</v>
      </c>
      <c r="H1278" s="1">
        <f t="shared" si="824"/>
        <v>0.83000507256490574</v>
      </c>
      <c r="I1278" s="1">
        <f t="shared" si="824"/>
        <v>0.83000507256490663</v>
      </c>
      <c r="J1278" s="1">
        <f t="shared" si="824"/>
        <v>0.907605308578875</v>
      </c>
      <c r="K1278" s="1">
        <f t="shared" si="824"/>
        <v>0.99997898360128046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0.83675282096654147</v>
      </c>
      <c r="H1279" s="1">
        <f t="shared" si="825"/>
        <v>0.83675282096654213</v>
      </c>
      <c r="I1279" s="1">
        <f t="shared" si="825"/>
        <v>0.83675282096654247</v>
      </c>
      <c r="J1279" s="1">
        <f t="shared" si="825"/>
        <v>0.91925087431408992</v>
      </c>
      <c r="K1279" s="1">
        <f t="shared" si="825"/>
        <v>1.0569437467172886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0.49379534694678295</v>
      </c>
      <c r="G1280" s="1">
        <f t="shared" si="826"/>
        <v>0.50503220860251363</v>
      </c>
      <c r="H1280" s="1">
        <f t="shared" si="826"/>
        <v>0.52188750108610993</v>
      </c>
      <c r="I1280" s="1">
        <f t="shared" si="826"/>
        <v>0.54997965522543535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1.1308464467357344</v>
      </c>
      <c r="G1281" s="1">
        <f t="shared" si="826"/>
        <v>1.1679417550143596</v>
      </c>
      <c r="H1281" s="1">
        <f t="shared" si="826"/>
        <v>1.1659047685390429</v>
      </c>
      <c r="I1281" s="1">
        <f t="shared" si="826"/>
        <v>1.1135745092979157</v>
      </c>
      <c r="J1281" s="1">
        <f t="shared" si="826"/>
        <v>0.94017172722005282</v>
      </c>
      <c r="K1281" s="1">
        <f t="shared" si="826"/>
        <v>0.94768628894708995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1.5703920960986193</v>
      </c>
      <c r="G1282" s="1">
        <f t="shared" si="826"/>
        <v>1.9804470831872709</v>
      </c>
      <c r="H1282" s="1">
        <f t="shared" si="826"/>
        <v>1.9035499892878869</v>
      </c>
      <c r="I1282" s="1">
        <f t="shared" si="826"/>
        <v>1.8622396519776507</v>
      </c>
      <c r="J1282" s="1">
        <f t="shared" si="826"/>
        <v>1.2218171940223126</v>
      </c>
      <c r="K1282" s="1">
        <f t="shared" si="826"/>
        <v>0.78876536503807559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1.9154791788073591</v>
      </c>
      <c r="G1283" s="1">
        <f t="shared" si="826"/>
        <v>2.5018835811416174</v>
      </c>
      <c r="H1283" s="1">
        <f t="shared" si="826"/>
        <v>2.4985659837123446</v>
      </c>
      <c r="I1283" s="1">
        <f t="shared" si="826"/>
        <v>2.4941716049786939</v>
      </c>
      <c r="J1283" s="1">
        <f t="shared" si="826"/>
        <v>0.72256200451458763</v>
      </c>
      <c r="K1283" s="1">
        <f t="shared" si="826"/>
        <v>0.71033256880394124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1.1292307283789198</v>
      </c>
      <c r="G1284" s="1">
        <f t="shared" si="826"/>
        <v>1.4107357527677065</v>
      </c>
      <c r="H1284" s="1">
        <f t="shared" si="826"/>
        <v>1.4056364645332373</v>
      </c>
      <c r="I1284" s="1">
        <f t="shared" si="826"/>
        <v>1.3595833709551481</v>
      </c>
      <c r="J1284" s="1">
        <f t="shared" si="826"/>
        <v>0.70426456657623437</v>
      </c>
      <c r="K1284" s="1">
        <f t="shared" si="826"/>
        <v>0.70083047994129433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0.28603940550919504</v>
      </c>
      <c r="G1285" s="1">
        <f t="shared" si="826"/>
        <v>0.29254854993039747</v>
      </c>
      <c r="H1285" s="1">
        <f t="shared" si="826"/>
        <v>0.30231226656220089</v>
      </c>
      <c r="I1285" s="1">
        <f t="shared" si="826"/>
        <v>0.31858512761520669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0.68463840372092</v>
      </c>
      <c r="G1286" s="1">
        <f t="shared" si="826"/>
        <v>0.69831944039568283</v>
      </c>
      <c r="H1286" s="1">
        <f t="shared" si="826"/>
        <v>0.66702119355567235</v>
      </c>
      <c r="I1286" s="1">
        <f t="shared" si="826"/>
        <v>0.65870534946047066</v>
      </c>
      <c r="J1286" s="1">
        <f t="shared" si="826"/>
        <v>0.60295269960331832</v>
      </c>
      <c r="K1286" s="1">
        <f t="shared" si="826"/>
        <v>0.62816200783532294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0.60378496643461022</v>
      </c>
      <c r="G1287" s="1">
        <f t="shared" si="826"/>
        <v>0.60460399975255219</v>
      </c>
      <c r="H1287" s="1">
        <f t="shared" si="826"/>
        <v>0.60389453391196812</v>
      </c>
      <c r="I1287" s="1">
        <f t="shared" si="826"/>
        <v>0.60608233657074251</v>
      </c>
      <c r="J1287" s="1">
        <f t="shared" si="826"/>
        <v>0.50588969769464531</v>
      </c>
      <c r="K1287" s="1">
        <f t="shared" si="826"/>
        <v>0.50454300829944765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0.51582973512403119</v>
      </c>
      <c r="G1288" s="1">
        <f t="shared" si="826"/>
        <v>0.51610935369743005</v>
      </c>
      <c r="H1288" s="1">
        <f t="shared" si="826"/>
        <v>0.51532260551388431</v>
      </c>
      <c r="I1288" s="1">
        <f t="shared" si="826"/>
        <v>0.51867159746059754</v>
      </c>
      <c r="J1288" s="1">
        <f t="shared" si="826"/>
        <v>0.4620616144650484</v>
      </c>
      <c r="K1288" s="1">
        <f t="shared" si="826"/>
        <v>0.46895179880015025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0.4564497399477645</v>
      </c>
      <c r="G1289" s="1">
        <f t="shared" si="826"/>
        <v>0.45392609621223862</v>
      </c>
      <c r="H1289" s="1">
        <f t="shared" si="826"/>
        <v>0.44640188271764802</v>
      </c>
      <c r="I1289" s="1">
        <f t="shared" si="826"/>
        <v>0.44665120321977592</v>
      </c>
      <c r="J1289" s="1">
        <f t="shared" si="826"/>
        <v>0.45574608814564471</v>
      </c>
      <c r="K1289" s="1">
        <f t="shared" si="826"/>
        <v>0.47329901763586818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0.51837627625535188</v>
      </c>
      <c r="H1290" s="1">
        <f t="shared" si="826"/>
        <v>0.54942962762667213</v>
      </c>
      <c r="I1290" s="1">
        <f t="shared" si="826"/>
        <v>0.57693620857548322</v>
      </c>
      <c r="J1290" s="1">
        <f t="shared" si="826"/>
        <v>0.66831022816922758</v>
      </c>
      <c r="K1290" s="1">
        <f t="shared" si="826"/>
        <v>0.7304083442841387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0.4173371122353503</v>
      </c>
      <c r="H1291" s="1">
        <f t="shared" si="826"/>
        <v>0.44331710136547359</v>
      </c>
      <c r="I1291" s="1">
        <f t="shared" si="826"/>
        <v>0.46751157608895966</v>
      </c>
      <c r="J1291" s="1">
        <f t="shared" si="826"/>
        <v>0.5528338250757231</v>
      </c>
      <c r="K1291" s="1">
        <f t="shared" si="826"/>
        <v>0.5970100066422277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0.38796990995538649</v>
      </c>
      <c r="H1292" s="1">
        <f t="shared" si="826"/>
        <v>0.41207837250738139</v>
      </c>
      <c r="I1292" s="1">
        <f t="shared" si="826"/>
        <v>0.43457691865209119</v>
      </c>
      <c r="J1292" s="1">
        <f t="shared" si="826"/>
        <v>0.51919409023876339</v>
      </c>
      <c r="K1292" s="1">
        <f t="shared" si="826"/>
        <v>0.55614968960628108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0.39332458747711385</v>
      </c>
      <c r="H1293" s="1">
        <f t="shared" si="826"/>
        <v>0.4177574990877202</v>
      </c>
      <c r="I1293" s="1">
        <f t="shared" si="826"/>
        <v>0.43985871742726035</v>
      </c>
      <c r="J1293" s="1">
        <f t="shared" si="826"/>
        <v>0.53599625320555155</v>
      </c>
      <c r="K1293" s="1">
        <f t="shared" si="826"/>
        <v>0.56528207015832566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0.41824117647058812</v>
      </c>
      <c r="G1295" s="1">
        <f t="shared" si="827"/>
        <v>1.6482358987139387</v>
      </c>
      <c r="H1295" s="1">
        <f t="shared" si="827"/>
        <v>1.4181008237796087</v>
      </c>
      <c r="I1295" s="1">
        <f t="shared" si="827"/>
        <v>1.2487014190827068</v>
      </c>
      <c r="J1295" s="1">
        <f t="shared" si="827"/>
        <v>0.96050335101331985</v>
      </c>
      <c r="K1295" s="1">
        <f t="shared" si="827"/>
        <v>0.94732434913396146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1.208620008311879</v>
      </c>
      <c r="G1296" s="1">
        <f t="shared" si="827"/>
        <v>2.6810715453558269</v>
      </c>
      <c r="H1296" s="1">
        <f t="shared" si="827"/>
        <v>2.2750708971188609</v>
      </c>
      <c r="I1296" s="1">
        <f t="shared" si="827"/>
        <v>2.2388630442407993</v>
      </c>
      <c r="J1296" s="1">
        <f t="shared" si="827"/>
        <v>1.4074340887099475</v>
      </c>
      <c r="K1296" s="1">
        <f t="shared" si="827"/>
        <v>0.78792529130518596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0.89468118654855222</v>
      </c>
      <c r="G1297" s="1">
        <f t="shared" si="827"/>
        <v>1.2772131673638951</v>
      </c>
      <c r="H1297" s="1">
        <f t="shared" si="827"/>
        <v>1.2740951693759921</v>
      </c>
      <c r="I1297" s="1">
        <f t="shared" si="827"/>
        <v>1.2293098251011081</v>
      </c>
      <c r="J1297" s="1">
        <f t="shared" si="827"/>
        <v>0.71569160216742156</v>
      </c>
      <c r="K1297" s="1">
        <f t="shared" si="827"/>
        <v>0.70962889143136876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1.3431715743145831</v>
      </c>
      <c r="G1298" s="1">
        <f t="shared" si="827"/>
        <v>1.6382939850233984</v>
      </c>
      <c r="H1298" s="1">
        <f t="shared" si="827"/>
        <v>1.6254763471577942</v>
      </c>
      <c r="I1298" s="1">
        <f t="shared" si="827"/>
        <v>1.586855108748396</v>
      </c>
      <c r="J1298" s="1">
        <f t="shared" si="827"/>
        <v>0.70739660016707417</v>
      </c>
      <c r="K1298" s="1">
        <f t="shared" si="827"/>
        <v>0.70011955045515373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0.33901850024086011</v>
      </c>
      <c r="G1299" s="1">
        <f t="shared" si="827"/>
        <v>0.35391427166601092</v>
      </c>
      <c r="H1299" s="1">
        <f t="shared" si="827"/>
        <v>0.37625792880373765</v>
      </c>
      <c r="I1299" s="1">
        <f t="shared" si="827"/>
        <v>0.41349735736661469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0.75779932810037987</v>
      </c>
      <c r="G1300" s="1">
        <f t="shared" si="827"/>
        <v>0.82053553158868375</v>
      </c>
      <c r="H1300" s="1">
        <f t="shared" si="827"/>
        <v>0.82105537254773708</v>
      </c>
      <c r="I1300" s="1">
        <f t="shared" si="827"/>
        <v>0.74254278331980605</v>
      </c>
      <c r="J1300" s="1">
        <f t="shared" si="827"/>
        <v>0.65114361172047475</v>
      </c>
      <c r="K1300" s="1">
        <f t="shared" si="827"/>
        <v>0.65127760809627433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0.74629145859181867</v>
      </c>
      <c r="G1301" s="1">
        <f t="shared" si="827"/>
        <v>0.74443047407509111</v>
      </c>
      <c r="H1301" s="1">
        <f t="shared" si="827"/>
        <v>0.76191560838806338</v>
      </c>
      <c r="I1301" s="1">
        <f t="shared" si="827"/>
        <v>0.78571404818720469</v>
      </c>
      <c r="J1301" s="1">
        <f t="shared" si="827"/>
        <v>0.52451611553806143</v>
      </c>
      <c r="K1301" s="1">
        <f t="shared" si="827"/>
        <v>0.52262562375013544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0.53572916670037929</v>
      </c>
      <c r="G1302" s="1">
        <f t="shared" si="827"/>
        <v>0.53351259250697058</v>
      </c>
      <c r="H1302" s="1">
        <f t="shared" si="827"/>
        <v>0.53304281080758564</v>
      </c>
      <c r="I1302" s="1">
        <f t="shared" si="827"/>
        <v>0.54187709676752749</v>
      </c>
      <c r="J1302" s="1">
        <f t="shared" si="827"/>
        <v>0.48191975401727233</v>
      </c>
      <c r="K1302" s="1">
        <f t="shared" si="827"/>
        <v>0.48577678811134362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0.46725685296340591</v>
      </c>
      <c r="G1303" s="1">
        <f t="shared" si="827"/>
        <v>0.45821919209641732</v>
      </c>
      <c r="H1303" s="1">
        <f t="shared" si="827"/>
        <v>0.45981612990110732</v>
      </c>
      <c r="I1303" s="1">
        <f t="shared" si="827"/>
        <v>0.46682325873831704</v>
      </c>
      <c r="J1303" s="1">
        <f t="shared" si="827"/>
        <v>0.448634156208432</v>
      </c>
      <c r="K1303" s="1">
        <f t="shared" si="827"/>
        <v>0.4590518284102581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0.56203544748554646</v>
      </c>
      <c r="H1304" s="1">
        <f t="shared" si="827"/>
        <v>0.58901678387349488</v>
      </c>
      <c r="I1304" s="1">
        <f t="shared" si="827"/>
        <v>0.61417875540530087</v>
      </c>
      <c r="J1304" s="1">
        <f t="shared" si="827"/>
        <v>0.70881954070152509</v>
      </c>
      <c r="K1304" s="1">
        <f t="shared" si="827"/>
        <v>0.75423711474960875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0.45210145766281451</v>
      </c>
      <c r="H1305" s="1">
        <f t="shared" si="827"/>
        <v>0.47496271640270782</v>
      </c>
      <c r="I1305" s="1">
        <f t="shared" si="827"/>
        <v>0.49720873576702568</v>
      </c>
      <c r="J1305" s="1">
        <f t="shared" si="827"/>
        <v>0.57868239504821561</v>
      </c>
      <c r="K1305" s="1">
        <f t="shared" si="827"/>
        <v>0.61504520685016406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0.42028149632876888</v>
      </c>
      <c r="H1306" s="1">
        <f t="shared" si="827"/>
        <v>0.44140031101123833</v>
      </c>
      <c r="I1306" s="1">
        <f t="shared" si="827"/>
        <v>0.46189940139049041</v>
      </c>
      <c r="J1306" s="1">
        <f t="shared" si="827"/>
        <v>0.54275076844263781</v>
      </c>
      <c r="K1306" s="1">
        <f t="shared" si="827"/>
        <v>0.57320317067481041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0.39943403925494825</v>
      </c>
      <c r="H1307" s="1">
        <f t="shared" si="827"/>
        <v>0.4179684807897604</v>
      </c>
      <c r="I1307" s="1">
        <f t="shared" si="827"/>
        <v>0.43651275826600355</v>
      </c>
      <c r="J1307" s="1">
        <f t="shared" si="827"/>
        <v>0.51390795549402057</v>
      </c>
      <c r="K1307" s="1">
        <f t="shared" si="827"/>
        <v>0.54061764272175594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0.61788276410512322</v>
      </c>
      <c r="G1309" s="1">
        <f t="shared" si="828"/>
        <v>0.34536382996506115</v>
      </c>
      <c r="H1309" s="1">
        <f t="shared" si="828"/>
        <v>7.6969232239688712E-2</v>
      </c>
      <c r="I1309" s="1">
        <f t="shared" si="828"/>
        <v>6.7357204919970909E-2</v>
      </c>
      <c r="J1309" s="1">
        <f t="shared" si="828"/>
        <v>2.9559915275259335E-2</v>
      </c>
      <c r="K1309" s="1">
        <f t="shared" si="828"/>
        <v>1.2631318868183186E-2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0.63145666072832229</v>
      </c>
      <c r="G1310" s="1">
        <f t="shared" si="828"/>
        <v>0.54644179052810471</v>
      </c>
      <c r="H1310" s="1">
        <f t="shared" si="828"/>
        <v>3.6575693820635156E-2</v>
      </c>
      <c r="I1310" s="1">
        <f t="shared" si="828"/>
        <v>9.437478124557485E-3</v>
      </c>
      <c r="J1310" s="1">
        <f t="shared" si="828"/>
        <v>1.1664930344522325E-3</v>
      </c>
      <c r="K1310" s="1">
        <f t="shared" si="828"/>
        <v>4.206385599379791E-4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0.46987761054580868</v>
      </c>
      <c r="G1311" s="1">
        <f t="shared" si="828"/>
        <v>1.6868747890886989E-2</v>
      </c>
      <c r="H1311" s="1">
        <f t="shared" si="828"/>
        <v>4.3348213434364014E-2</v>
      </c>
      <c r="I1311" s="1">
        <f t="shared" si="828"/>
        <v>0.1016295596906123</v>
      </c>
      <c r="J1311" s="1">
        <f t="shared" si="828"/>
        <v>0.17978610173290366</v>
      </c>
      <c r="K1311" s="1">
        <f t="shared" si="828"/>
        <v>6.2324150679491166E-2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0.68278735998568385</v>
      </c>
      <c r="G1312" s="1">
        <f t="shared" si="828"/>
        <v>0.25087857944239178</v>
      </c>
      <c r="H1312" s="1">
        <f t="shared" si="828"/>
        <v>0.2302513046984494</v>
      </c>
      <c r="I1312" s="1">
        <f t="shared" si="828"/>
        <v>0.26554615792360681</v>
      </c>
      <c r="J1312" s="1">
        <f t="shared" si="828"/>
        <v>0.29386814440315084</v>
      </c>
      <c r="K1312" s="1">
        <f t="shared" si="828"/>
        <v>0.31620432084402611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0.7857193487833769</v>
      </c>
      <c r="G1313" s="3">
        <f t="shared" ref="G1313:K1313" si="831">G1314+G1320+G1325+G1339</f>
        <v>1.2248012090835507</v>
      </c>
      <c r="H1313" s="3">
        <f t="shared" si="831"/>
        <v>2.2661486579042336</v>
      </c>
      <c r="I1313" s="3">
        <f t="shared" si="831"/>
        <v>3.5719650303179233</v>
      </c>
      <c r="J1313" s="3">
        <f t="shared" si="831"/>
        <v>2.5230706125389615</v>
      </c>
      <c r="K1313" s="3">
        <f t="shared" si="831"/>
        <v>1.350071335873066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1.5170110371386818E-2</v>
      </c>
      <c r="G1314" s="1">
        <f t="shared" ref="G1314:K1314" si="832">SUM(G1315:G1319)</f>
        <v>7.0278286252135808E-2</v>
      </c>
      <c r="H1314" s="1">
        <f t="shared" si="832"/>
        <v>9.1174256950646654E-2</v>
      </c>
      <c r="I1314" s="1">
        <f t="shared" si="832"/>
        <v>0.16415048553131895</v>
      </c>
      <c r="J1314" s="1">
        <f t="shared" si="832"/>
        <v>0.55511824117008512</v>
      </c>
      <c r="K1314" s="1">
        <f t="shared" si="832"/>
        <v>1.0056908593737111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4.4485311179069616E-4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4.8853433252504536E-4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4.6858494073220635E-4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5.5377854320903482E-4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3.3876499816757145E-2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3.7588705564818824E-2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9.2900291055521972E-2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0.11030830816877714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0.16401954946422131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2.0739904900418174E-3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1.2016971140566025E-2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1.9468706180681906E-2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3.5497650738918092E-2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9.767744319022402E-2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0.10864895717518333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1.0043702789764375E-2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2.0066950717045482E-2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2.5712674871101755E-2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3.1699955221148567E-2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0.34242177915157496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0.73072624796800856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2.0537854365808945E-3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3.8293302452421167E-3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7.9355853933119665E-3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4.0525885157303015E-3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4.7107106595090046E-3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2.2961047662978331E-3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4.4882261253184463E-3</v>
      </c>
      <c r="J1320" s="1">
        <f t="shared" si="835"/>
        <v>6.7048291850099612E-3</v>
      </c>
      <c r="K1320" s="1">
        <f t="shared" si="835"/>
        <v>1.9481577034722471E-2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1.4033095815136009E-3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1.4787048103544033E-3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6.6812429480157341E-3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1.0470993294207647E-3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1.7354781165386433E-3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4.4155670652641131E-3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1.4884249241477459E-3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2.3077283128262556E-3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7.4572482827709409E-3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5.4939229023633486E-4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1.182917945290659E-3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9.275187386716809E-4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0.77024735468487981</v>
      </c>
      <c r="G1325" s="1">
        <f t="shared" ref="G1325:K1325" si="836">SUM(G1330:G1338)</f>
        <v>1.142644083992882</v>
      </c>
      <c r="H1325" s="1">
        <f t="shared" si="836"/>
        <v>2.099195966607645</v>
      </c>
      <c r="I1325" s="1">
        <f t="shared" si="836"/>
        <v>3.3199729353928111</v>
      </c>
      <c r="J1325" s="1">
        <f t="shared" si="836"/>
        <v>1.7632392964148738</v>
      </c>
      <c r="K1325" s="1">
        <f t="shared" si="836"/>
        <v>0.24900427576312528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0.75116967886279562</v>
      </c>
      <c r="G1326" s="1">
        <f t="shared" ref="G1326:K1326" si="837">G1325-G1327</f>
        <v>1.1122134724001433</v>
      </c>
      <c r="H1326" s="1">
        <f t="shared" si="837"/>
        <v>2.0304325706451407</v>
      </c>
      <c r="I1326" s="1">
        <f t="shared" si="837"/>
        <v>3.1769440554243773</v>
      </c>
      <c r="J1326" s="1">
        <f t="shared" si="837"/>
        <v>1.4996776977261002</v>
      </c>
      <c r="K1326" s="1">
        <f t="shared" si="837"/>
        <v>-2.7572921298543218E-2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1.9077675822084236E-2</v>
      </c>
      <c r="G1327" s="1">
        <f t="shared" ref="G1327" si="838">SUM(G1328:G1329)</f>
        <v>3.0430611592738716E-2</v>
      </c>
      <c r="H1327" s="1">
        <f t="shared" ref="H1327" si="839">SUM(H1328:H1329)</f>
        <v>6.8763395962504414E-2</v>
      </c>
      <c r="I1327" s="1">
        <f t="shared" ref="I1327" si="840">SUM(I1328:I1329)</f>
        <v>0.14302887996843372</v>
      </c>
      <c r="J1327" s="1">
        <f t="shared" ref="J1327" si="841">SUM(J1328:J1329)</f>
        <v>0.2635615986887736</v>
      </c>
      <c r="K1327" s="1">
        <f t="shared" ref="K1327" si="842">SUM(K1328:K1329)</f>
        <v>0.2765771970616685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1.9077675822084236E-2</v>
      </c>
      <c r="G1328" s="1">
        <f>[1]Transport!C$26/SUM([1]Transport!C$22,[1]Transport!C$26)*G1325*(G$33+G$580)/(G$33+G$580+G$36)</f>
        <v>3.0430611592738716E-2</v>
      </c>
      <c r="H1328" s="1">
        <f>[1]Transport!D$26/SUM([1]Transport!D$22,[1]Transport!D$26)*H1325*(H$33+H$580)/(H$33+H$580+H$36)</f>
        <v>6.8763395962504414E-2</v>
      </c>
      <c r="I1328" s="1">
        <f>[1]Transport!E$26/SUM([1]Transport!E$22,[1]Transport!E$26)*I1325*(I$33+I$580)/(I$33+I$580+I$36)</f>
        <v>0.14302887996843372</v>
      </c>
      <c r="J1328" s="1">
        <f>[1]Transport!F$26/SUM([1]Transport!F$22,[1]Transport!F$26)*J1325*(J$33+J$580)/(J$33+J$580+J$36)</f>
        <v>0.1118393013233538</v>
      </c>
      <c r="K1328" s="1">
        <f>[1]Transport!G$26/SUM([1]Transport!G$22,[1]Transport!G$26)*K1325*(K$33+K$580)/(K$33+K$580+K$36)</f>
        <v>2.8673206035666032E-2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0.15172229736541981</v>
      </c>
      <c r="K1329" s="1">
        <f>(K$36+K$716)/([1]Transport!G$22+[1]Transport!G$26)*K1325</f>
        <v>0.24790399102600244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0.11989149471066002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5.732215375741747E-2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6.1531354288668391E-2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3.6973000652115375E-2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0.14153767224775837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9.532825412056925E-3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1.6367233542971673E-2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3.2278510084053441E-2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2.1445060770211105E-2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1.0450704994803843E-2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5.9135510244921363E-2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6.6142529144430293E-2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6.0782630758352461E-2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0.22613042488242782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5.7054117670768324E-2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6.0977171745772642E-4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1.8944589483804485E-3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2.5984800226801145E-3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2.1273957654229696E-3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1.2460583693689297E-3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1.7273988368376986E-2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1.7321443175606868E-2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1.7210943526167005E-2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1.7839395689562671E-3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1.7890191719634518E-2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0.26715381607868705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0.41776289232142161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0.3580649300427009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1.3191599091241527E-2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0.10176036783325239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9.6148666419102372E-2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0.16564632986072209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0.24651028370686479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4.3183522009469476E-2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8.7752634171046132E-3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0.63308055763856064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0.81654326274289979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1.4980769737618715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2.4927129596723336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1.0725142318033991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1.5174222819058818E-2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1.634850127573349E-2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5.5709178505424792E-3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9.3815279869970195E-3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5.7958245384368192E-3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2.800730489126978E-3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1.5746371530208994E-3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3.0188372711022633E-4</v>
      </c>
      <c r="G1339" s="1">
        <f t="shared" ref="G1339:K1339" si="843">SUM(G1344:G1348)</f>
        <v>1.1878838838532932E-2</v>
      </c>
      <c r="H1339" s="1">
        <f t="shared" si="843"/>
        <v>7.5778434345942156E-2</v>
      </c>
      <c r="I1339" s="1">
        <f t="shared" si="843"/>
        <v>8.3353383268475148E-2</v>
      </c>
      <c r="J1339" s="1">
        <f t="shared" si="843"/>
        <v>0.19800824576899223</v>
      </c>
      <c r="K1339" s="1">
        <f t="shared" si="843"/>
        <v>7.5894623701507249E-2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2.7683307019398776E-4</v>
      </c>
      <c r="G1340" s="1">
        <f t="shared" ref="G1340:K1340" si="844">G1339-G1341</f>
        <v>1.0140429983641631E-2</v>
      </c>
      <c r="H1340" s="1">
        <f t="shared" si="844"/>
        <v>7.5286012280440018E-2</v>
      </c>
      <c r="I1340" s="1">
        <f t="shared" si="844"/>
        <v>8.3261607245879041E-2</v>
      </c>
      <c r="J1340" s="1">
        <f t="shared" si="844"/>
        <v>-0.29849295932544001</v>
      </c>
      <c r="K1340" s="1">
        <f t="shared" si="844"/>
        <v>-9.3135186398962025E-2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2.5050656916238568E-5</v>
      </c>
      <c r="G1341" s="1">
        <f t="shared" ref="G1341" si="845">SUM(G1342:G1343)</f>
        <v>1.7384088548912998E-3</v>
      </c>
      <c r="H1341" s="1">
        <f t="shared" ref="H1341" si="846">SUM(H1342:H1343)</f>
        <v>4.9242206550214262E-4</v>
      </c>
      <c r="I1341" s="1">
        <f t="shared" ref="I1341" si="847">SUM(I1342:I1343)</f>
        <v>9.1776022596111692E-5</v>
      </c>
      <c r="J1341" s="1">
        <f t="shared" ref="J1341" si="848">SUM(J1342:J1343)</f>
        <v>0.49650120509443224</v>
      </c>
      <c r="K1341" s="1">
        <f t="shared" ref="K1341" si="849">SUM(K1342:K1343)</f>
        <v>0.16902981010046927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2.5050656916238568E-5</v>
      </c>
      <c r="G1342" s="1">
        <f>[1]Transport!C$27/SUM([1]Transport!C$24,[1]Transport!C$27)*G1339*(G$45+G$612)/(G$45+G$612+G$47)</f>
        <v>1.7384088548912998E-3</v>
      </c>
      <c r="H1342" s="1">
        <f>[1]Transport!D$27/SUM([1]Transport!D$24,[1]Transport!D$27)*H1339*(H$45+H$612)/(H$45+H$612+H$47)</f>
        <v>4.9242206550214262E-4</v>
      </c>
      <c r="I1342" s="1">
        <f>[1]Transport!E$27/SUM([1]Transport!E$24,[1]Transport!E$27)*I1339*(I$45+I$612)/(I$45+I$612+I$47)</f>
        <v>9.1776022596111692E-5</v>
      </c>
      <c r="J1342" s="1">
        <f>[1]Transport!F$27/SUM([1]Transport!F$24,[1]Transport!F$27)*J1339*(J$45+J$612)/(J$45+J$612+J$47)</f>
        <v>8.6959991589384371E-4</v>
      </c>
      <c r="K1342" s="1">
        <f>[1]Transport!G$27/SUM([1]Transport!G$24,[1]Transport!G$27)*K1339*(K$45+K$612)/(K$45+K$612+K$47)</f>
        <v>2.7070024966791456E-4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0.49563160517853838</v>
      </c>
      <c r="K1343" s="1">
        <f>(K$47+K$714)/([1]Transport!G$24+[1]Transport!G$27)*K1339</f>
        <v>0.16875910985080136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3.0188372711022633E-4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3.2100170983229463E-4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3.1459261528291195E-4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3.6391831645139921E-3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2.8286084111166107E-2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1.4211513319657598E-2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2.0656438910968924E-2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2.1826523705521541E-2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3.0586402453459593E-3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1.5649775789750714E-2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2.3917188070121932E-2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2.0733794659773243E-2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1.2111873249881064E-2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4.2288749498342638E-3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2.8703893691781144E-2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4.1596745809656804E-2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0.15365411925907133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4.0204450319433607E-2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6.3113876900642261E-4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2.8240881379612863E-3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3.6279360690388198E-3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2.9638929391787223E-3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1.7517764266710225E-3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0.2966847716593749</v>
      </c>
      <c r="G1349" s="3">
        <f t="shared" ref="G1349:K1349" si="850">SUM(G1350:G1372)</f>
        <v>0.3046094891596916</v>
      </c>
      <c r="H1349" s="3">
        <f t="shared" si="850"/>
        <v>0.31580827034874859</v>
      </c>
      <c r="I1349" s="3">
        <f t="shared" si="850"/>
        <v>0.33382033566435243</v>
      </c>
      <c r="J1349" s="3">
        <f t="shared" si="850"/>
        <v>0.35726845634752086</v>
      </c>
      <c r="K1349" s="3">
        <f t="shared" si="850"/>
        <v>0.3739699272978107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1.86420332508842E-3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1.6481930622976278E-3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1.0067409265983006E-3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2.0971217804376807E-4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1.3285818958583311E-2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1.5038335469765841E-2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4.1289987548681725E-2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5.2544652657611136E-2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8.7509608142316939E-2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5.7072216514022025E-4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3.4000772229781017E-3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5.6399129583430182E-3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1.1154385204518715E-2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3.4113882590031189E-2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4.13981993136604E-2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1.8377003885800859E-3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3.7192205808930065E-3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4.8597925325674423E-3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6.5331191216351408E-3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8.1251389489725587E-2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0.18926914193064642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2.5053534269422957E-4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4.7596151588814899E-4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1.0161533092644074E-3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5.5117284768956931E-4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7.4148819179203581E-4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3.9007549103592019E-4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3.2893823817964265E-4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3.7794229355180275E-4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2.001380696255853E-3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1.7706608244797597E-4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3.1944484082776386E-4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9.4297545909649094E-4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1.6835334885090741E-4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2.9067445949055426E-4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1.0823388610615642E-3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4.1697034466089275E-5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9.9555079256790263E-5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8.6240897138767925E-5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1.9484010366654196E-2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9.4195859912504839E-3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1.0557729094424356E-2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7.3277844627074925E-3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3.1600896118629596E-2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1.1105163377931075E-3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1.9484572280277336E-3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4.0654987868482557E-3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3.0319717000280868E-3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1.5812832213846527E-3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4.6265156179463593E-3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5.204045851005961E-3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4.9763431961583103E-3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2.1935811310899597E-2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5.6978742132539452E-3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3.2166336063810491E-5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1.0253202935250528E-4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1.4579198856986246E-4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1.3799219890524436E-4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8.7207872181821916E-5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0.24129482819052642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0.19381996065160531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0.12083752301252698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2.2106430623034933E-4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2.290684378100111E-3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3.6032836162769324E-2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5.8890139362990299E-2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5.7319575594319862E-2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2.1679849359019778E-3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8.9005568231595514E-3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8.4634233670557116E-3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1.4959836257043444E-2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2.3893762490254305E-2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4.6143663918147672E-3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1.0058660710856964E-3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3.668671949261558E-2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4.748478956523168E-2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9.0423218162776584E-2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0.16410157054211053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7.6996479181797584E-2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1.1600671117869734E-3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6.3181205027347E-4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2.1717220034436795E-4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3.7027355245380255E-4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2.3914074648600375E-4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1.3728055992265952E-4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8.2665694313386321E-5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4.2169173970227677E-3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3.5910448684562139E-3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2.2067001849729322E-3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4.3756635761155898E-4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3.5600240696414052E-3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1.8412067552572382E-3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3.05784435928134E-3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3.5606852621897426E-3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2.5997853674509998E-4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1.3837282122052762E-3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2.1897499476934501E-3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2.1466395050885089E-3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1.3417679677707284E-3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2.3860214681043144E-4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1.689059502487641E-3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2.5290045571447054E-3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1.0686458219435613E-2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2.9165535745297446E-3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2.3787088633430722E-5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1.0951493569550584E-4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1.4567876994539314E-4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1.372232610331143E-4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8.7114463570078028E-5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4.1906042144660312</v>
      </c>
      <c r="G1374" s="1">
        <f t="shared" ref="G1374:K1374" si="856">IFERROR(G1350/G1315,"-")</f>
        <v>3.3737507326839329</v>
      </c>
      <c r="H1374" s="1">
        <f t="shared" si="856"/>
        <v>2.1484705100107928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0.37869321701871717</v>
      </c>
      <c r="G1375" s="1">
        <f t="shared" si="857"/>
        <v>0.39218393371358362</v>
      </c>
      <c r="H1375" s="1">
        <f t="shared" si="857"/>
        <v>0.40007590694586148</v>
      </c>
      <c r="I1375" s="1">
        <f t="shared" si="857"/>
        <v>0.4444548782307336</v>
      </c>
      <c r="J1375" s="1">
        <f t="shared" si="857"/>
        <v>0.4763435640515421</v>
      </c>
      <c r="K1375" s="1">
        <f t="shared" si="857"/>
        <v>0.53353157247518224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0.27518070496490699</v>
      </c>
      <c r="G1376" s="1">
        <f t="shared" si="858"/>
        <v>0.2829396179125675</v>
      </c>
      <c r="H1376" s="1">
        <f t="shared" si="858"/>
        <v>0.28969120526043485</v>
      </c>
      <c r="I1376" s="1">
        <f t="shared" si="858"/>
        <v>0.31422882845285111</v>
      </c>
      <c r="J1376" s="1">
        <f t="shared" si="858"/>
        <v>0.34925036401285997</v>
      </c>
      <c r="K1376" s="1">
        <f t="shared" si="858"/>
        <v>0.38102712064608957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0.18297040713439891</v>
      </c>
      <c r="G1377" s="1">
        <f t="shared" si="859"/>
        <v>0.1853405947588134</v>
      </c>
      <c r="H1377" s="1">
        <f t="shared" si="859"/>
        <v>0.18900377175574681</v>
      </c>
      <c r="I1377" s="1">
        <f t="shared" si="859"/>
        <v>0.20609237697839342</v>
      </c>
      <c r="J1377" s="1">
        <f t="shared" si="859"/>
        <v>0.23728452580044329</v>
      </c>
      <c r="K1377" s="1">
        <f t="shared" si="859"/>
        <v>0.25901511333000959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0.12198710645807108</v>
      </c>
      <c r="G1378" s="1">
        <f t="shared" si="860"/>
        <v>0.12429367158382952</v>
      </c>
      <c r="H1378" s="1">
        <f t="shared" si="860"/>
        <v>0.12805020157943375</v>
      </c>
      <c r="I1378" s="1">
        <f t="shared" si="860"/>
        <v>0.1360051348786504</v>
      </c>
      <c r="J1378" s="1">
        <f t="shared" si="860"/>
        <v>0.15740474110743213</v>
      </c>
      <c r="K1378" s="1">
        <f t="shared" si="860"/>
        <v>0.16988575467523881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0.23440176174444127</v>
      </c>
      <c r="J1379" s="1">
        <f t="shared" si="861"/>
        <v>0.25559008864062649</v>
      </c>
      <c r="K1379" s="1">
        <f t="shared" si="861"/>
        <v>0.29955215097368132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0.1691015145104959</v>
      </c>
      <c r="J1380" s="1">
        <f t="shared" si="862"/>
        <v>0.18406734016611317</v>
      </c>
      <c r="K1380" s="1">
        <f t="shared" si="862"/>
        <v>0.21355704605068379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0.11310839137372314</v>
      </c>
      <c r="J1381" s="1">
        <f t="shared" si="863"/>
        <v>0.12595696723700014</v>
      </c>
      <c r="K1381" s="1">
        <f t="shared" si="863"/>
        <v>0.14513917466878173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7.5896650184428788E-2</v>
      </c>
      <c r="J1382" s="1">
        <f t="shared" si="864"/>
        <v>8.4160595967903956E-2</v>
      </c>
      <c r="K1382" s="1">
        <f t="shared" si="864"/>
        <v>9.2980220822573706E-2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0.16251369968883869</v>
      </c>
      <c r="H1383" s="1">
        <f t="shared" si="865"/>
        <v>0.16432714707673718</v>
      </c>
      <c r="I1383" s="1">
        <f t="shared" si="865"/>
        <v>0.1715829143771774</v>
      </c>
      <c r="J1383" s="1">
        <f t="shared" si="865"/>
        <v>0.19819285244537599</v>
      </c>
      <c r="K1383" s="1">
        <f t="shared" si="865"/>
        <v>0.22326844589695505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0.11649393435744128</v>
      </c>
      <c r="H1384" s="1">
        <f t="shared" si="866"/>
        <v>0.11904621651008514</v>
      </c>
      <c r="I1384" s="1">
        <f t="shared" si="866"/>
        <v>0.12595063329322423</v>
      </c>
      <c r="J1384" s="1">
        <f t="shared" si="866"/>
        <v>0.14138321791280425</v>
      </c>
      <c r="K1384" s="1">
        <f t="shared" si="866"/>
        <v>0.15130876071718385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7.8235828164578844E-2</v>
      </c>
      <c r="H1385" s="1">
        <f t="shared" si="867"/>
        <v>7.8679269122628973E-2</v>
      </c>
      <c r="I1385" s="1">
        <f t="shared" si="867"/>
        <v>8.1871138745907027E-2</v>
      </c>
      <c r="J1385" s="1">
        <f t="shared" si="867"/>
        <v>9.7005130213259461E-2</v>
      </c>
      <c r="K1385" s="1">
        <f t="shared" si="867"/>
        <v>9.9867887645438969E-2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5.2751439830497689E-2</v>
      </c>
      <c r="H1386" s="1">
        <f t="shared" si="868"/>
        <v>5.412206447659304E-2</v>
      </c>
      <c r="I1386" s="1">
        <f t="shared" si="868"/>
        <v>5.6106642074350156E-2</v>
      </c>
      <c r="J1386" s="1">
        <f t="shared" si="868"/>
        <v>6.4864376035743729E-2</v>
      </c>
      <c r="K1386" s="1">
        <f t="shared" si="868"/>
        <v>6.9986988030094149E-2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13.968680714886796</v>
      </c>
      <c r="G1387" s="1">
        <f t="shared" ref="G1387:K1387" si="869">IFERROR(G1363/G1334,"-")</f>
        <v>11.189596541502651</v>
      </c>
      <c r="H1387" s="1">
        <f t="shared" si="869"/>
        <v>7.0209702814264201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0.12391916748597478</v>
      </c>
      <c r="G1388" s="1">
        <f t="shared" si="870"/>
        <v>0.12804135439119307</v>
      </c>
      <c r="H1388" s="1">
        <f t="shared" si="870"/>
        <v>0.13487674139064618</v>
      </c>
      <c r="I1388" s="1">
        <f t="shared" si="870"/>
        <v>0.1409654625755534</v>
      </c>
      <c r="J1388" s="1">
        <f t="shared" si="870"/>
        <v>0.16008151255551398</v>
      </c>
      <c r="K1388" s="1">
        <f t="shared" si="870"/>
        <v>0.16434587807791981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8.7465847585616763E-2</v>
      </c>
      <c r="G1389" s="1">
        <f t="shared" si="871"/>
        <v>8.8024344822053999E-2</v>
      </c>
      <c r="H1389" s="1">
        <f t="shared" si="871"/>
        <v>9.0311908930441734E-2</v>
      </c>
      <c r="I1389" s="1">
        <f t="shared" si="871"/>
        <v>9.6928055620865428E-2</v>
      </c>
      <c r="J1389" s="1">
        <f t="shared" si="871"/>
        <v>0.10685479500266117</v>
      </c>
      <c r="K1389" s="1">
        <f t="shared" si="871"/>
        <v>0.11462517115156648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5.7949527986548628E-2</v>
      </c>
      <c r="G1390" s="1">
        <f t="shared" si="872"/>
        <v>5.8153427664962488E-2</v>
      </c>
      <c r="H1390" s="1">
        <f t="shared" si="872"/>
        <v>6.0359527411807015E-2</v>
      </c>
      <c r="I1390" s="1">
        <f t="shared" si="872"/>
        <v>6.5832517901973614E-2</v>
      </c>
      <c r="J1390" s="1">
        <f t="shared" si="872"/>
        <v>7.1790636337133187E-2</v>
      </c>
      <c r="K1390" s="1">
        <f t="shared" si="872"/>
        <v>7.6449853519346606E-2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3.8646481387947483E-2</v>
      </c>
      <c r="G1391" s="1">
        <f t="shared" si="873"/>
        <v>3.8983199208945503E-2</v>
      </c>
      <c r="H1391" s="1">
        <f t="shared" si="873"/>
        <v>3.9468363039262787E-2</v>
      </c>
      <c r="I1391" s="1">
        <f t="shared" si="873"/>
        <v>4.1260867181203857E-2</v>
      </c>
      <c r="J1391" s="1">
        <f t="shared" si="873"/>
        <v>4.901598367126412E-2</v>
      </c>
      <c r="K1391" s="1">
        <f t="shared" si="873"/>
        <v>5.2498249615661866E-2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</v>
      </c>
      <c r="G1392" s="1">
        <f t="shared" ref="G1392:K1392" si="874">IFERROR(G1368/G1344,"-")</f>
        <v>11.186996076539073</v>
      </c>
      <c r="H1392" s="1">
        <f t="shared" si="874"/>
        <v>7.0144691190174795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0.12023751974847229</v>
      </c>
      <c r="H1393" s="1">
        <f t="shared" si="875"/>
        <v>0.12585779126054653</v>
      </c>
      <c r="I1393" s="1">
        <f t="shared" si="875"/>
        <v>0.12955740277922767</v>
      </c>
      <c r="J1393" s="1">
        <f t="shared" si="875"/>
        <v>0.14803347142558884</v>
      </c>
      <c r="K1393" s="1">
        <f t="shared" si="875"/>
        <v>0.16313570178328407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8.4998076233608874E-2</v>
      </c>
      <c r="H1394" s="1">
        <f t="shared" si="876"/>
        <v>8.8418404889321275E-2</v>
      </c>
      <c r="I1394" s="1">
        <f t="shared" si="876"/>
        <v>9.1555493115386397E-2</v>
      </c>
      <c r="J1394" s="1">
        <f t="shared" si="876"/>
        <v>0.1035333637818513</v>
      </c>
      <c r="K1394" s="1">
        <f t="shared" si="876"/>
        <v>0.1107812094866419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5.6422133461237159E-2</v>
      </c>
      <c r="H1395" s="1">
        <f t="shared" si="877"/>
        <v>5.8844264148430622E-2</v>
      </c>
      <c r="I1395" s="1">
        <f t="shared" si="877"/>
        <v>6.0798134755954629E-2</v>
      </c>
      <c r="J1395" s="1">
        <f t="shared" si="877"/>
        <v>6.9548790953124509E-2</v>
      </c>
      <c r="K1395" s="1">
        <f t="shared" si="877"/>
        <v>7.2543053103749852E-2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3.7689157759834363E-2</v>
      </c>
      <c r="H1396" s="1">
        <f t="shared" si="878"/>
        <v>3.8778866078367107E-2</v>
      </c>
      <c r="I1396" s="1">
        <f t="shared" si="878"/>
        <v>4.0154723559941083E-2</v>
      </c>
      <c r="J1396" s="1">
        <f t="shared" si="878"/>
        <v>4.6298319085418135E-2</v>
      </c>
      <c r="K1396" s="1">
        <f t="shared" si="878"/>
        <v>4.9729213296713586E-2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0.83685871360512343</v>
      </c>
      <c r="G1397" s="3">
        <f t="shared" ref="G1397" si="879">G1398+G1404+G1409+G1423</f>
        <v>0.79555257932840573</v>
      </c>
      <c r="H1397" s="3">
        <f t="shared" ref="H1397" si="880">H1398+H1404+H1409+H1423</f>
        <v>1.0010731092298799</v>
      </c>
      <c r="I1397" s="3">
        <f t="shared" ref="I1397" si="881">I1398+I1404+I1409+I1423</f>
        <v>1.1830280070754642</v>
      </c>
      <c r="J1397" s="3">
        <f t="shared" ref="J1397" si="882">J1398+J1404+J1409+J1423</f>
        <v>0.73468179979600334</v>
      </c>
      <c r="K1397" s="3">
        <f t="shared" ref="K1397" si="883">K1398+K1404+K1409+K1423</f>
        <v>0.40071647680668593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4.1092657227495607E-3</v>
      </c>
      <c r="G1398" s="1">
        <f t="shared" ref="G1398" si="884">SUM(G1399:G1403)</f>
        <v>1.5527668026071048E-2</v>
      </c>
      <c r="H1398" s="1">
        <f t="shared" ref="H1398" si="885">SUM(H1399:H1403)</f>
        <v>2.1265413548047514E-2</v>
      </c>
      <c r="I1398" s="1">
        <f t="shared" ref="I1398" si="886">SUM(I1399:I1403)</f>
        <v>4.0776797850361778E-2</v>
      </c>
      <c r="J1398" s="1">
        <f t="shared" ref="J1398" si="887">SUM(J1399:J1403)</f>
        <v>0.15548451432631674</v>
      </c>
      <c r="K1398" s="1">
        <f t="shared" ref="K1398" si="888">SUM(K1399:K1403)</f>
        <v>0.25639335323021806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7.3857194513631376E-4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4.7766677249113853E-3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6.1655536668639797E-3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1.747915118788252E-2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6.2526279552613057E-2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9.7609389679680622E-2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2.0948900039624704E-3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5.9286800944236681E-3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7.0123722221919647E-3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1.3005607171880889E-2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7.055481053395031E-2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0.12406906706614748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1.2758037736507761E-3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3.840741091089432E-3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5.062819786806538E-3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7.820139497753226E-3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1.9024655063576992E-2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3.3114424660155427E-2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9.8157911564656264E-4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3.0246678721850325E-3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2.4718999928451443E-3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3.3787691761763957E-3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1.600471824234573E-3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1.1358668009310709E-2</v>
      </c>
      <c r="J1404" s="1">
        <f t="shared" ref="J1404" si="894">SUM(J1405:J1408)</f>
        <v>7.2786345340921904E-2</v>
      </c>
      <c r="K1404" s="1">
        <f t="shared" ref="K1404" si="895">SUM(K1405:K1408)</f>
        <v>6.5208359079728759E-2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4.6857643150936198E-3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2.4233987797382964E-2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2.4143444294177037E-2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3.6982163212126032E-3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3.6597904773725785E-2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2.4563686464320309E-2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2.4474479024849398E-3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1.058582697277527E-2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1.5601325472329439E-2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5.2723947051954746E-4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1.3686257970378863E-3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8.9990284890196376E-4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0.83261838678603739</v>
      </c>
      <c r="G1409" s="1">
        <f t="shared" ref="G1409:K1409" si="896">SUM(G1414:G1422)</f>
        <v>0.76972481023372674</v>
      </c>
      <c r="H1409" s="1">
        <f t="shared" si="896"/>
        <v>0.93359928627277</v>
      </c>
      <c r="I1409" s="1">
        <f t="shared" si="896"/>
        <v>1.0945411190604821</v>
      </c>
      <c r="J1409" s="1">
        <f t="shared" si="896"/>
        <v>0.44357960360123638</v>
      </c>
      <c r="K1409" s="1">
        <f t="shared" si="896"/>
        <v>4.8402161329546521E-2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0.81199588990890192</v>
      </c>
      <c r="G1410" s="1">
        <f t="shared" ref="G1410" si="897">G1409-G1411</f>
        <v>0.74922569151281537</v>
      </c>
      <c r="H1410" s="1">
        <f t="shared" ref="H1410" si="898">H1409-H1411</f>
        <v>0.9030173594715144</v>
      </c>
      <c r="I1410" s="1">
        <f t="shared" ref="I1410" si="899">I1409-I1411</f>
        <v>1.0473868219065223</v>
      </c>
      <c r="J1410" s="1">
        <f t="shared" ref="J1410" si="900">J1409-J1411</f>
        <v>0.37727518893183554</v>
      </c>
      <c r="K1410" s="1">
        <f t="shared" ref="K1410" si="901">K1409-K1411</f>
        <v>-5.3597030851331856E-3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2.0622496877135438E-2</v>
      </c>
      <c r="G1411" s="1">
        <f t="shared" ref="G1411" si="902">SUM(G1412:G1413)</f>
        <v>2.0499118720911317E-2</v>
      </c>
      <c r="H1411" s="1">
        <f t="shared" ref="H1411" si="903">SUM(H1412:H1413)</f>
        <v>3.0581926801255599E-2</v>
      </c>
      <c r="I1411" s="1">
        <f t="shared" ref="I1411" si="904">SUM(I1412:I1413)</f>
        <v>4.7154297153959801E-2</v>
      </c>
      <c r="J1411" s="1">
        <f t="shared" ref="J1411" si="905">SUM(J1412:J1413)</f>
        <v>6.6304414669400819E-2</v>
      </c>
      <c r="K1411" s="1">
        <f t="shared" ref="K1411" si="906">SUM(K1412:K1413)</f>
        <v>5.3761864414679707E-2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2.0622496877135438E-2</v>
      </c>
      <c r="G1412" s="1">
        <f>[1]Transport!C$26/SUM([1]Transport!C$22,[1]Transport!C$26)*G1409*(G$33+G$580)/(G$33+G$580+G$36)</f>
        <v>2.0499118720911317E-2</v>
      </c>
      <c r="H1412" s="1">
        <f>[1]Transport!D$26/SUM([1]Transport!D$22,[1]Transport!D$26)*H1409*(H$33+H$580)/(H$33+H$580+H$36)</f>
        <v>3.0581926801255599E-2</v>
      </c>
      <c r="I1412" s="1">
        <f>[1]Transport!E$26/SUM([1]Transport!E$22,[1]Transport!E$26)*I1409*(I$33+I$580)/(I$33+I$580+I$36)</f>
        <v>4.7154297153959801E-2</v>
      </c>
      <c r="J1412" s="1">
        <f>[1]Transport!F$26/SUM([1]Transport!F$22,[1]Transport!F$26)*J1409*(J$33+J$580)/(J$33+J$580+J$36)</f>
        <v>2.8135507783272444E-2</v>
      </c>
      <c r="K1412" s="1">
        <f>[1]Transport!G$26/SUM([1]Transport!G$22,[1]Transport!G$26)*K1409*(K$33+K$580)/(K$33+K$580+K$36)</f>
        <v>5.5735795705527339E-3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3.8168906886128381E-2</v>
      </c>
      <c r="K1413" s="1">
        <f>(K$36+K$716)/([1]Transport!G$22+[1]Transport!G$26)*K1409</f>
        <v>4.8188284844126975E-2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0.15068522647045163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7.8608757125869538E-2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4.4194570868864448E-2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2.3076940982249678E-2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9.6883487183280041E-3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9.597843792359971E-3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1.4970548383718306E-2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3.8193049522138568E-2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3.2513589164961262E-2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1.0973214544382296E-2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5.4171914663156892E-3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8.4977651463760302E-3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2.8068022392051497E-2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2.2839076852973497E-2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5.0333215283203678E-3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6.0602814326002666E-4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1.8095190090510549E-3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2.4117941018304521E-3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1.8602174571084511E-3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1.1610031689033413E-3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6.011836792219909E-3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6.0173897589656982E-3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5.922651856665362E-3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0.11079614402947716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0.10654169808966328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0.23802043432149475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0.34576516638295129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0.13634639749184724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7.1276789082281829E-3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0.51402068909627485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0.37134571592836457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0.44531163017850028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0.50564823655201208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0.18117388187441594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8.6890444442330253E-3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0.16008175515248704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0.1149237315296455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0.13229102659676639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0.12475763053335352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4.3303810554329393E-2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4.2492283097165752E-3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4.1707961715578397E-2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4.5899850547003185E-3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8.1669536543283374E-3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5.5026487072801829E-3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2.4656892233508904E-3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1.4803217074347323E-3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1.3106109633642424E-4</v>
      </c>
      <c r="G1423" s="1">
        <f t="shared" ref="G1423" si="907">SUM(G1428:G1432)</f>
        <v>1.0300101068607905E-2</v>
      </c>
      <c r="H1423" s="1">
        <f t="shared" ref="H1423" si="908">SUM(H1428:H1432)</f>
        <v>4.6208409409062366E-2</v>
      </c>
      <c r="I1423" s="1">
        <f t="shared" ref="I1423" si="909">SUM(I1428:I1432)</f>
        <v>3.6351422155309579E-2</v>
      </c>
      <c r="J1423" s="1">
        <f t="shared" ref="J1423" si="910">SUM(J1428:J1432)</f>
        <v>6.2831336527528425E-2</v>
      </c>
      <c r="K1423" s="1">
        <f t="shared" ref="K1423" si="911">SUM(K1428:K1432)</f>
        <v>3.0712603167192598E-2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1.2018549667817874E-4</v>
      </c>
      <c r="G1424" s="1">
        <f t="shared" ref="G1424" si="912">G1423-G1425</f>
        <v>8.7927326172522052E-3</v>
      </c>
      <c r="H1424" s="1">
        <f t="shared" ref="H1424" si="913">H1423-H1425</f>
        <v>4.5908138750250613E-2</v>
      </c>
      <c r="I1424" s="1">
        <f t="shared" ref="I1424" si="914">I1423-I1425</f>
        <v>3.6311397517912666E-2</v>
      </c>
      <c r="J1424" s="1">
        <f t="shared" ref="J1424" si="915">J1423-J1425</f>
        <v>-9.4716821037619303E-2</v>
      </c>
      <c r="K1424" s="1">
        <f t="shared" ref="K1424" si="916">K1423-K1425</f>
        <v>-3.7689415682774202E-2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1.0875599658245501E-5</v>
      </c>
      <c r="G1425" s="1">
        <f t="shared" ref="G1425" si="917">SUM(G1426:G1427)</f>
        <v>1.5073684513556998E-3</v>
      </c>
      <c r="H1425" s="1">
        <f t="shared" ref="H1425" si="918">SUM(H1426:H1427)</f>
        <v>3.0027065881175179E-4</v>
      </c>
      <c r="I1425" s="1">
        <f t="shared" ref="I1425" si="919">SUM(I1426:I1427)</f>
        <v>4.0024637396911254E-5</v>
      </c>
      <c r="J1425" s="1">
        <f t="shared" ref="J1425" si="920">SUM(J1426:J1427)</f>
        <v>0.15754815756514773</v>
      </c>
      <c r="K1425" s="1">
        <f t="shared" ref="K1425" si="921">SUM(K1426:K1427)</f>
        <v>6.84020188499668E-2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1.0875599658245501E-5</v>
      </c>
      <c r="G1426" s="1">
        <f>[1]Transport!C$27/SUM([1]Transport!C$24,[1]Transport!C$27)*G1423*(G$45+G$612)/(G$45+G$612+G$47)</f>
        <v>1.5073684513556998E-3</v>
      </c>
      <c r="H1426" s="1">
        <f>[1]Transport!D$27/SUM([1]Transport!D$24,[1]Transport!D$27)*H1423*(H$45+H$612)/(H$45+H$612+H$47)</f>
        <v>3.0027065881175179E-4</v>
      </c>
      <c r="I1426" s="1">
        <f>[1]Transport!E$27/SUM([1]Transport!E$24,[1]Transport!E$27)*I1423*(I$45+I$612)/(I$45+I$612+I$47)</f>
        <v>4.0024637396911254E-5</v>
      </c>
      <c r="J1426" s="1">
        <f>[1]Transport!F$27/SUM([1]Transport!F$24,[1]Transport!F$27)*J1423*(J$45+J$612)/(J$45+J$612+J$47)</f>
        <v>2.7593863451313267E-4</v>
      </c>
      <c r="K1426" s="1">
        <f>[1]Transport!G$27/SUM([1]Transport!G$24,[1]Transport!G$27)*K1423*(K$45+K$612)/(K$45+K$612+K$47)</f>
        <v>1.0954543207183077E-4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0.15727221893063459</v>
      </c>
      <c r="K1427" s="1">
        <f>(K$47+K$714)/([1]Transport!G$24+[1]Transport!G$27)*K1423</f>
        <v>6.8292473417894975E-2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1.3106109633642424E-4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1.4250786943431732E-4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1.3563329912739117E-4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3.7293634444305061E-3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2.4723899102041855E-2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6.6569939155549512E-3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1.533751241529324E-2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8.9587512744683639E-3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3.2302148059345755E-3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9.6415577847911334E-3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1.2441097338230334E-2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2.2057925005399333E-2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1.12685441384539E-2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2.5534219297166857E-3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9.0241899266652031E-3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1.397011260587994E-2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2.291123637329957E-2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8.8533372289838555E-3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6.4459301909182041E-4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2.6831292964367799E-3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3.2832182956443554E-3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2.5246627335362812E-3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1.6319705252864764E-3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0.13179051634635186</v>
      </c>
      <c r="G1433" s="3">
        <f t="shared" ref="G1433" si="922">SUM(G1434:G1456)</f>
        <v>0.1333137890450769</v>
      </c>
      <c r="H1433" s="3">
        <f t="shared" ref="H1433" si="923">SUM(H1434:H1456)</f>
        <v>0.13497179718596836</v>
      </c>
      <c r="I1433" s="3">
        <f t="shared" ref="I1433" si="924">SUM(I1434:I1456)</f>
        <v>0.13730187178446243</v>
      </c>
      <c r="J1433" s="3">
        <f t="shared" ref="J1433" si="925">SUM(J1434:J1456)</f>
        <v>0.13657912240738881</v>
      </c>
      <c r="K1433" s="3">
        <f t="shared" ref="K1433" si="926">SUM(K1434:K1456)</f>
        <v>0.13299710191089495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2.7969218590344249E-4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1.8611606246086514E-3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2.4757425775625628E-3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7.6935585122442944E-3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3.0379510647744509E-2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5.1800143270506159E-2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5.764733081143296E-4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1.6595736682053922E-3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2.0066320097963976E-3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4.0345999051859885E-3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2.4837771625881112E-2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4.7698571323133036E-2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2.3343433588848532E-4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7.1709307571940126E-4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9.6447571365390031E-4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1.5949467249803684E-3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4.4616467132370524E-3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8.5872057539662424E-3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1.2410525954855849E-4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3.9313836347087472E-4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3.4479974927269398E-4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5.3236871157671885E-4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2.7225082839918565E-4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1.0983514105771782E-3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6.3511143063474228E-3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7.0313563623538283E-3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6.2537398090448614E-4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6.9309683935942449E-3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5.0055949340368552E-3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2.7682689522106371E-4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1.3407601745299132E-3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2.2463612428897219E-3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4.0015709657445569E-5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1.1520800819301006E-4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8.3299207055441752E-5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2.4488413642163621E-2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1.2847463078395991E-2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7.8349235965949615E-3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4.5122552397365377E-3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2.0590306045127566E-3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1.1180905847201588E-3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1.7796684197124745E-3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4.8608177883329821E-3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4.5490034185401394E-3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1.6397052219184716E-3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4.2381846069329781E-4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6.7834753733833012E-4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2.4320507596798809E-3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2.169222586669435E-3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5.2556130357143363E-4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3.1968857134769543E-5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9.791918968852862E-5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1.3492632971492586E-4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1.2057344372501097E-4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8.114616118684268E-5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5.9819276602156655E-2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4.8017125430278376E-2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2.9755060816013975E-2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1.3729765928788976E-2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1.3315194206788606E-2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3.0938840931633856E-2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4.7693576802586013E-2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2.1258945961691464E-2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1.1728410919516344E-3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4.4959255248348401E-2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3.2650153665335677E-2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3.966032292853134E-2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4.7535689975256264E-2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1.9485578906741088E-2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9.8881001922808409E-4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9.27666215034487E-3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6.6997962022904639E-3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7.7857632723794907E-3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7.9029674923694181E-3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3.1252176758711134E-3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3.3224660492900957E-4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1.6118659661703276E-3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1.792038000042818E-4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3.2296633766481576E-4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2.2619104314567084E-4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1.2077624067748357E-4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7.7651761146817021E-5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1.3040906206363446E-3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1.1367564315721973E-3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6.8042066963167698E-4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4.4840941079894329E-4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3.1075504111516684E-3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8.6121926713353403E-4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2.2908657468470269E-3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1.4194782676023102E-3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2.7456204432575894E-4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8.4631247804958256E-4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1.1300585320019804E-3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2.2945044079349343E-3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1.2346771677752841E-3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1.4406951290132445E-4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5.2714216770677715E-4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8.496789410762629E-4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1.5859251192674279E-3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6.6014598997241178E-4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2.4294167987439553E-5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1.0403028358614113E-4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1.312983685270186E-4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1.1690507858314545E-4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8.1024794759454308E-5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0.37869321701871766</v>
      </c>
      <c r="G1459" s="1">
        <f t="shared" si="933"/>
        <v>0.38963577368010854</v>
      </c>
      <c r="H1459" s="1">
        <f t="shared" si="933"/>
        <v>0.40154424263114291</v>
      </c>
      <c r="I1459" s="1">
        <f t="shared" si="933"/>
        <v>0.44015629989961291</v>
      </c>
      <c r="J1459" s="1">
        <f t="shared" si="933"/>
        <v>0.48586787611729743</v>
      </c>
      <c r="K1459" s="1">
        <f t="shared" si="933"/>
        <v>0.53068811761343704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0.2751807049649071</v>
      </c>
      <c r="G1460" s="1">
        <f t="shared" si="934"/>
        <v>0.27992295785470622</v>
      </c>
      <c r="H1460" s="1">
        <f t="shared" si="934"/>
        <v>0.28615594640655767</v>
      </c>
      <c r="I1460" s="1">
        <f t="shared" si="934"/>
        <v>0.31022003447167773</v>
      </c>
      <c r="J1460" s="1">
        <f t="shared" si="934"/>
        <v>0.35203512613685511</v>
      </c>
      <c r="K1460" s="1">
        <f t="shared" si="934"/>
        <v>0.38445176103163992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0.18297040713439916</v>
      </c>
      <c r="G1461" s="1">
        <f t="shared" si="935"/>
        <v>0.18670695543187388</v>
      </c>
      <c r="H1461" s="1">
        <f t="shared" si="935"/>
        <v>0.1905016876498897</v>
      </c>
      <c r="I1461" s="1">
        <f t="shared" si="935"/>
        <v>0.20395374346437251</v>
      </c>
      <c r="J1461" s="1">
        <f t="shared" si="935"/>
        <v>0.23451919093024434</v>
      </c>
      <c r="K1461" s="1">
        <f t="shared" si="935"/>
        <v>0.25931918920816116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0.12643429100140419</v>
      </c>
      <c r="H1462" s="1">
        <f t="shared" si="936"/>
        <v>0.12997736613867292</v>
      </c>
      <c r="I1462" s="1">
        <f t="shared" si="936"/>
        <v>0.13948774233209624</v>
      </c>
      <c r="J1462" s="1">
        <f t="shared" si="936"/>
        <v>0.15756291235590619</v>
      </c>
      <c r="K1462" s="1">
        <f t="shared" si="936"/>
        <v>0.17010660498780716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0.23440176174444094</v>
      </c>
      <c r="J1463" s="1">
        <f t="shared" si="937"/>
        <v>0.26207466800133</v>
      </c>
      <c r="K1463" s="1">
        <f t="shared" si="937"/>
        <v>0.29123252990252368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0.16910151451049599</v>
      </c>
      <c r="J1464" s="1">
        <f t="shared" si="938"/>
        <v>0.1893815625907114</v>
      </c>
      <c r="K1464" s="1">
        <f t="shared" si="938"/>
        <v>0.20378028116047128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0.11310839137372287</v>
      </c>
      <c r="J1465" s="1">
        <f t="shared" si="939"/>
        <v>0.12665615808553199</v>
      </c>
      <c r="K1465" s="1">
        <f t="shared" si="939"/>
        <v>0.14398528169121755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7.5896650184428829E-2</v>
      </c>
      <c r="J1466" s="1">
        <f t="shared" si="940"/>
        <v>8.4177872755543906E-2</v>
      </c>
      <c r="K1466" s="1">
        <f t="shared" si="940"/>
        <v>9.2564666460475273E-2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0.16251369968883869</v>
      </c>
      <c r="H1467" s="1">
        <f t="shared" si="941"/>
        <v>0.16343551975798876</v>
      </c>
      <c r="I1467" s="1">
        <f t="shared" si="941"/>
        <v>0.1772824906444504</v>
      </c>
      <c r="J1467" s="1">
        <f t="shared" si="941"/>
        <v>0.1955309086766428</v>
      </c>
      <c r="K1467" s="1">
        <f t="shared" si="941"/>
        <v>0.21252647529269569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0.11649393435744139</v>
      </c>
      <c r="H1468" s="1">
        <f t="shared" si="942"/>
        <v>0.11887797120698727</v>
      </c>
      <c r="I1468" s="1">
        <f t="shared" si="942"/>
        <v>0.12726969564227683</v>
      </c>
      <c r="J1468" s="1">
        <f t="shared" si="942"/>
        <v>0.13991083529598258</v>
      </c>
      <c r="K1468" s="1">
        <f t="shared" si="942"/>
        <v>0.14942797439041358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7.8235828164578969E-2</v>
      </c>
      <c r="H1469" s="1">
        <f t="shared" si="943"/>
        <v>7.9826580948476694E-2</v>
      </c>
      <c r="I1469" s="1">
        <f t="shared" si="943"/>
        <v>8.664845444788466E-2</v>
      </c>
      <c r="J1469" s="1">
        <f t="shared" si="943"/>
        <v>9.4978558049162859E-2</v>
      </c>
      <c r="K1469" s="1">
        <f t="shared" si="943"/>
        <v>0.10441639792219171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5.2751439830497709E-2</v>
      </c>
      <c r="H1470" s="1">
        <f t="shared" si="944"/>
        <v>5.4113379963816599E-2</v>
      </c>
      <c r="I1470" s="1">
        <f t="shared" si="944"/>
        <v>5.5944381658667441E-2</v>
      </c>
      <c r="J1470" s="1">
        <f t="shared" si="944"/>
        <v>6.4816854214685249E-2</v>
      </c>
      <c r="K1470" s="1">
        <f t="shared" si="944"/>
        <v>6.9893143585035691E-2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9.9502495941956539</v>
      </c>
      <c r="G1471" s="1">
        <f t="shared" ref="G1471:K1471" si="945">IFERROR(G1447/G1418,"-")</f>
        <v>7.9797266512003073</v>
      </c>
      <c r="H1471" s="1">
        <f t="shared" si="945"/>
        <v>5.0239422367072919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0.12391916748597488</v>
      </c>
      <c r="G1472" s="1">
        <f t="shared" si="946"/>
        <v>0.1249763655501606</v>
      </c>
      <c r="H1472" s="1">
        <f t="shared" si="946"/>
        <v>0.12998396973700457</v>
      </c>
      <c r="I1472" s="1">
        <f t="shared" si="946"/>
        <v>0.13793632626880384</v>
      </c>
      <c r="J1472" s="1">
        <f t="shared" si="946"/>
        <v>0.15591864803734642</v>
      </c>
      <c r="K1472" s="1">
        <f t="shared" si="946"/>
        <v>0.16454740835725754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8.746584758561661E-2</v>
      </c>
      <c r="G1473" s="1">
        <f t="shared" si="947"/>
        <v>8.7923873266479644E-2</v>
      </c>
      <c r="H1473" s="1">
        <f t="shared" si="947"/>
        <v>8.9061951767650346E-2</v>
      </c>
      <c r="I1473" s="1">
        <f t="shared" si="947"/>
        <v>9.4009405232775178E-2</v>
      </c>
      <c r="J1473" s="1">
        <f t="shared" si="947"/>
        <v>0.10755180992505245</v>
      </c>
      <c r="K1473" s="1">
        <f t="shared" si="947"/>
        <v>0.11379962728633108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5.7949527986548607E-2</v>
      </c>
      <c r="G1474" s="1">
        <f t="shared" si="948"/>
        <v>5.8297760724574085E-2</v>
      </c>
      <c r="H1474" s="1">
        <f t="shared" si="948"/>
        <v>5.8853298463781061E-2</v>
      </c>
      <c r="I1474" s="1">
        <f t="shared" si="948"/>
        <v>6.3346566126523118E-2</v>
      </c>
      <c r="J1474" s="1">
        <f t="shared" si="948"/>
        <v>7.2169576669244478E-2</v>
      </c>
      <c r="K1474" s="1">
        <f t="shared" si="948"/>
        <v>7.8189869009690965E-2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3.8646481387947504E-2</v>
      </c>
      <c r="G1475" s="1">
        <f t="shared" si="949"/>
        <v>3.904234934725339E-2</v>
      </c>
      <c r="H1475" s="1">
        <f t="shared" si="949"/>
        <v>3.9545508807148605E-2</v>
      </c>
      <c r="I1475" s="1">
        <f t="shared" si="949"/>
        <v>4.1105848324719099E-2</v>
      </c>
      <c r="J1475" s="1">
        <f t="shared" si="949"/>
        <v>4.8982750759379051E-2</v>
      </c>
      <c r="K1475" s="1">
        <f t="shared" si="949"/>
        <v>5.2456003824588045E-2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9.9502495941956663</v>
      </c>
      <c r="G1476" s="1">
        <f t="shared" ref="G1476:K1476" si="950">IFERROR(G1452/G1428,"-")</f>
        <v>7.9767976048237443</v>
      </c>
      <c r="H1476" s="1">
        <f t="shared" si="950"/>
        <v>5.0166196207658702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</v>
      </c>
      <c r="H1477" s="1">
        <f t="shared" si="951"/>
        <v>0.12569014289882083</v>
      </c>
      <c r="I1477" s="1">
        <f t="shared" si="951"/>
        <v>0.12937059550575533</v>
      </c>
      <c r="J1477" s="1">
        <f t="shared" si="951"/>
        <v>0.14936357897013167</v>
      </c>
      <c r="K1477" s="1">
        <f t="shared" si="951"/>
        <v>0.15844599588870109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8.4998076233608819E-2</v>
      </c>
      <c r="H1478" s="1">
        <f t="shared" si="952"/>
        <v>8.7777566337317384E-2</v>
      </c>
      <c r="I1478" s="1">
        <f t="shared" si="952"/>
        <v>9.0832705611056969E-2</v>
      </c>
      <c r="J1478" s="1">
        <f t="shared" si="952"/>
        <v>0.10402177028769868</v>
      </c>
      <c r="K1478" s="1">
        <f t="shared" si="952"/>
        <v>0.1095684724313187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5.642213346123711E-2</v>
      </c>
      <c r="H1479" s="1">
        <f t="shared" si="953"/>
        <v>5.8414347657859758E-2</v>
      </c>
      <c r="I1479" s="1">
        <f t="shared" si="953"/>
        <v>6.0821194864144328E-2</v>
      </c>
      <c r="J1479" s="1">
        <f t="shared" si="953"/>
        <v>6.922040755145116E-2</v>
      </c>
      <c r="K1479" s="1">
        <f t="shared" si="953"/>
        <v>7.4564649792311172E-2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3.7689157759834377E-2</v>
      </c>
      <c r="H1480" s="1">
        <f t="shared" si="954"/>
        <v>3.8771997951904252E-2</v>
      </c>
      <c r="I1480" s="1">
        <f t="shared" si="954"/>
        <v>3.9990751970773342E-2</v>
      </c>
      <c r="J1480" s="1">
        <f t="shared" si="954"/>
        <v>4.6305226052668486E-2</v>
      </c>
      <c r="K1480" s="1">
        <f t="shared" si="954"/>
        <v>4.9648442483500858E-2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2.3221928995840382</v>
      </c>
      <c r="G1495" s="3">
        <f t="shared" ref="G1495:K1495" si="976">SUM(G1496,G1501,G1506)</f>
        <v>1.8219382205151651</v>
      </c>
      <c r="H1495" s="3">
        <f t="shared" si="976"/>
        <v>1.5426798865625559</v>
      </c>
      <c r="I1495" s="3">
        <f t="shared" si="976"/>
        <v>1.2081124506832126</v>
      </c>
      <c r="J1495" s="3">
        <f t="shared" si="976"/>
        <v>0.91971381784157513</v>
      </c>
      <c r="K1495" s="3">
        <f t="shared" si="976"/>
        <v>0.45108122374593018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1.2209068213130442E-2</v>
      </c>
      <c r="G1496" s="1">
        <f t="shared" ref="G1496:K1496" si="978">SUM(G1497:G1500)</f>
        <v>4.3317231615473788E-2</v>
      </c>
      <c r="H1496" s="1">
        <f t="shared" si="978"/>
        <v>4.7657675911708774E-2</v>
      </c>
      <c r="I1496" s="1">
        <f t="shared" si="978"/>
        <v>4.6186688545102161E-2</v>
      </c>
      <c r="J1496" s="1">
        <f t="shared" si="978"/>
        <v>3.2784758541096692E-2</v>
      </c>
      <c r="K1496" s="1">
        <f t="shared" si="978"/>
        <v>0.10794833626952458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7.8488414114440703E-3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3.5037085791669045E-2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3.6236641444280737E-2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3.2049291571728908E-2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1.6522699249675969E-2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9.7220196261700628E-2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1.6337504884488636E-3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3.2175924084296209E-3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4.2909474051707483E-3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5.2955941311831215E-3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4.4810706335045259E-3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3.231990569007638E-3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1.1089661810010306E-3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2.1008879706237854E-3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2.9207437397999769E-3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3.6933898368560337E-3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4.3880729288327753E-3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2.6638687808559565E-3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1.6175101322364774E-3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2.9616654447513322E-3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4.2093433224573186E-3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5.1484130053341022E-3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7.3929157290834203E-3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4.8322806579603516E-3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2.5596431437085246E-3</v>
      </c>
      <c r="J1501" s="1">
        <f t="shared" si="982"/>
        <v>9.141752689711834E-3</v>
      </c>
      <c r="K1501" s="1">
        <f t="shared" si="982"/>
        <v>8.3261431897250129E-3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7.7635419025312547E-4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3.1423559963470963E-3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2.5588765869350421E-3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7.1398983800793707E-4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2.5144769460973266E-3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1.936312457475269E-3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6.6404523370780651E-4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2.1345499137979682E-3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2.1810724748793178E-3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4.0525388173965547E-4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1.3503698334694425E-3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1.6498816704353845E-3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2.3099838313709076</v>
      </c>
      <c r="G1506" s="1">
        <f t="shared" ref="G1506:K1506" si="986">SUM(G1511:G1515)</f>
        <v>1.7786209888996913</v>
      </c>
      <c r="H1506" s="1">
        <f t="shared" si="986"/>
        <v>1.4950222106508473</v>
      </c>
      <c r="I1506" s="1">
        <f t="shared" si="986"/>
        <v>1.159366118994402</v>
      </c>
      <c r="J1506" s="1">
        <f t="shared" si="986"/>
        <v>0.87778730661076665</v>
      </c>
      <c r="K1506" s="1">
        <f t="shared" si="986"/>
        <v>0.33480674428668061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2.1834869475474794</v>
      </c>
      <c r="G1507" s="1">
        <f t="shared" ref="G1507:K1507" si="987">G1506-G1508</f>
        <v>1.6811467233225486</v>
      </c>
      <c r="H1507" s="1">
        <f t="shared" si="987"/>
        <v>1.4130054086064063</v>
      </c>
      <c r="I1507" s="1">
        <f t="shared" si="987"/>
        <v>1.0956187041638237</v>
      </c>
      <c r="J1507" s="1">
        <f t="shared" si="987"/>
        <v>0.46457291123405448</v>
      </c>
      <c r="K1507" s="1">
        <f t="shared" si="987"/>
        <v>-8.1588148699440755E-4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0.12649688382342805</v>
      </c>
      <c r="G1508" s="1">
        <f t="shared" ref="G1508" si="990">SUM(G1509:G1510)</f>
        <v>9.7474265577142713E-2</v>
      </c>
      <c r="H1508" s="1">
        <f t="shared" ref="H1508" si="991">SUM(H1509:H1510)</f>
        <v>8.2016802044440992E-2</v>
      </c>
      <c r="I1508" s="1">
        <f t="shared" ref="I1508" si="992">SUM(I1509:I1510)</f>
        <v>6.37474148305784E-2</v>
      </c>
      <c r="J1508" s="1">
        <f t="shared" ref="J1508" si="993">SUM(J1509:J1510)</f>
        <v>0.41321439537671217</v>
      </c>
      <c r="K1508" s="1">
        <f t="shared" ref="K1508" si="994">SUM(K1509:K1510)</f>
        <v>0.33562262577367502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0.12649688382342805</v>
      </c>
      <c r="G1509" s="1">
        <f>[1]Transport!C$25/SUM([1]Transport!C$21,[1]Transport!C$25)*G1506*(G$34+G$598)/(G$34+G$598+G$37)</f>
        <v>9.7474265577142713E-2</v>
      </c>
      <c r="H1509" s="1">
        <f>[1]Transport!D$25/SUM([1]Transport!D$21,[1]Transport!D$25)*H1506*(H$34+H$598)/(H$34+H$598+H$37)</f>
        <v>8.2016802044440992E-2</v>
      </c>
      <c r="I1509" s="1">
        <f>[1]Transport!E$25/SUM([1]Transport!E$21,[1]Transport!E$25)*I1506*(I$34+I$598)/(I$34+I$598+I$37)</f>
        <v>6.37474148305784E-2</v>
      </c>
      <c r="J1509" s="1">
        <f>[1]Transport!F$25/SUM([1]Transport!F$21,[1]Transport!F$25)*J1506*(J$34+J$598)/(J$34+J$598+J$37)</f>
        <v>0.35850610906481067</v>
      </c>
      <c r="K1509" s="1">
        <f>[1]Transport!G$25/SUM([1]Transport!G$21,[1]Transport!G$25)*K1506*(K$34+K$598)/(K$34+K$598+K$37)</f>
        <v>0.28303493029587512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5.4708286311901479E-2</v>
      </c>
      <c r="K1510" s="1">
        <f>(K$37+K$717)/([1]Transport!G$21+[1]Transport!G$25)*K1506</f>
        <v>5.2587695477799921E-2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1.8586354785082078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1.4258975467427419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0.98086054057740579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0.43926805547673392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4.0714324671741041E-2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7.1769288571666159E-2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0.22515110966718477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0.47091519711345314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0.77341703796709327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0.31163823513046263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0.10242527954399604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0.16249937909110762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0.15340721817079131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0.12012131652332467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1.2445745921194339E-2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6.6344383988697136E-3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0.18580370567105103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5.7056975967649373E-2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6.5163365422038044E-2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6.2954638995762743E-2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2.7147888649860744E-2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6.6521256316567356E-3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0.12240504297591162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6.1397798526526388E-2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7.0439976813427313E-2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6.6106910885127448E-2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6.4776634072618355E-2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9.8819451256915384E-3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8.7113717957770759E-2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0.39039308682498014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0.40390464079634036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0.35773064517987102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0.19117960482410348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1.1568115318523409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1.0267344747615478E-2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2.0267964150562357E-2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2.711507015992478E-2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3.3618706252893184E-2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2.9310065805623318E-2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2.1482599980591831E-2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4.5358305658307558E-3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8.6155265823886773E-3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1.2027384930626793E-2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1.5295403630614776E-2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1.8503124770304979E-2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1.1552605682496246E-2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6.0900121571001008E-3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1.1181850821432504E-2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1.5969968868046556E-2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1.964296051387102E-2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2.8576771453629822E-2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1.9143895430695859E-2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3.6015986584250117E-3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1.4916859624676511E-2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1.2463312204813629E-2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1.9284057652227992E-3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6.9199469837827573E-3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5.4423100380434795E-3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1.1691502680160821E-3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3.8204428457934438E-3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3.9763858772837134E-3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6.3302325105580746E-4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2.1502985299880211E-3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2.6691410507197482E-3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1.4333148245831819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1.1225212034022549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0.79581940158166142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0.37405046690047916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7.7678193686600117E-2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0.13736837327938767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0.43703343238133868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0.9312475301486306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1.5927371127856156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0.66071609200239489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0.11295080698351563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0.17946899190135976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0.16954653951553922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0.13304931275469142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1.4698618512796632E-2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8.0599444591176999E-3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0.13553023598152275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4.1677586897396951E-2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4.7652307163959615E-2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4.6142848702364417E-2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2.028011892286706E-2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5.2851870923883264E-3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8.2721531878960197E-2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4.1544415999497868E-2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4.7692845259710737E-2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4.4811518286855097E-2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4.4066593489880443E-2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6.9772656171227217E-3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11.098927012431906</v>
      </c>
      <c r="G1531" s="1">
        <f t="shared" si="1000"/>
        <v>11.142281899421155</v>
      </c>
      <c r="H1531" s="1">
        <f t="shared" si="1000"/>
        <v>11.146304533145111</v>
      </c>
      <c r="I1531" s="1">
        <f t="shared" si="1000"/>
        <v>11.161889316000664</v>
      </c>
      <c r="J1531" s="1">
        <f t="shared" si="1000"/>
        <v>11.570724730576497</v>
      </c>
      <c r="K1531" s="1">
        <f t="shared" si="1000"/>
        <v>11.898880853299207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6.2845243629360024</v>
      </c>
      <c r="G1532" s="1">
        <f t="shared" si="1000"/>
        <v>6.2991086433021346</v>
      </c>
      <c r="H1532" s="1">
        <f t="shared" si="1000"/>
        <v>6.3191336550175681</v>
      </c>
      <c r="I1532" s="1">
        <f t="shared" si="1000"/>
        <v>6.3484295472965604</v>
      </c>
      <c r="J1532" s="1">
        <f t="shared" si="1000"/>
        <v>6.5408622632445983</v>
      </c>
      <c r="K1532" s="1">
        <f t="shared" si="1000"/>
        <v>6.6468634489821321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4.0901432735634886</v>
      </c>
      <c r="G1533" s="1">
        <f t="shared" si="1000"/>
        <v>4.1008976693938601</v>
      </c>
      <c r="H1533" s="1">
        <f t="shared" si="1000"/>
        <v>4.1179185858498055</v>
      </c>
      <c r="I1533" s="1">
        <f t="shared" si="1000"/>
        <v>4.1412914168938251</v>
      </c>
      <c r="J1533" s="1">
        <f t="shared" si="1000"/>
        <v>4.2166857913245304</v>
      </c>
      <c r="K1533" s="1">
        <f t="shared" si="1000"/>
        <v>4.3367773088223034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3.7650534829600382</v>
      </c>
      <c r="G1534" s="1">
        <f t="shared" si="1000"/>
        <v>3.7755280027489251</v>
      </c>
      <c r="H1534" s="1">
        <f t="shared" si="1000"/>
        <v>3.7939335532088774</v>
      </c>
      <c r="I1534" s="1">
        <f t="shared" si="1000"/>
        <v>3.8153428043786679</v>
      </c>
      <c r="J1534" s="1">
        <f t="shared" si="1000"/>
        <v>3.8654263758492475</v>
      </c>
      <c r="K1534" s="1">
        <f t="shared" si="1000"/>
        <v>3.9616687824535983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4.6391179485367786</v>
      </c>
      <c r="J1535" s="1">
        <f t="shared" si="1001"/>
        <v>4.7470304580438869</v>
      </c>
      <c r="K1535" s="1">
        <f t="shared" si="1001"/>
        <v>4.8706187193427217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2.7008868509993582</v>
      </c>
      <c r="J1536" s="1">
        <f t="shared" si="1001"/>
        <v>2.7520423261478215</v>
      </c>
      <c r="K1536" s="1">
        <f t="shared" si="1001"/>
        <v>2.8106569355751767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1.760648535172729</v>
      </c>
      <c r="J1537" s="1">
        <f t="shared" si="1001"/>
        <v>1.7898119041853631</v>
      </c>
      <c r="K1537" s="1">
        <f t="shared" si="1001"/>
        <v>1.823133308536083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1.5620411785777202</v>
      </c>
      <c r="J1538" s="1">
        <f t="shared" si="1001"/>
        <v>1.5923774929593613</v>
      </c>
      <c r="K1538" s="1">
        <f t="shared" si="1001"/>
        <v>1.6177772615750032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0.77116510534577765</v>
      </c>
      <c r="G1539" s="1">
        <f t="shared" si="1002"/>
        <v>0.78723832996732013</v>
      </c>
      <c r="H1539" s="1">
        <f t="shared" si="1002"/>
        <v>0.81134816689963318</v>
      </c>
      <c r="I1539" s="1">
        <f t="shared" si="1002"/>
        <v>0.85153122845349027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1.9078836334110909</v>
      </c>
      <c r="G1540" s="1">
        <f t="shared" si="1002"/>
        <v>1.9140272394119762</v>
      </c>
      <c r="H1540" s="1">
        <f t="shared" si="1002"/>
        <v>1.9410671927282765</v>
      </c>
      <c r="I1540" s="1">
        <f t="shared" si="1002"/>
        <v>1.9775270279168202</v>
      </c>
      <c r="J1540" s="1">
        <f t="shared" si="1002"/>
        <v>2.0593509511661185</v>
      </c>
      <c r="K1540" s="1">
        <f t="shared" si="1002"/>
        <v>2.1201380880808678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1.1027629847473195</v>
      </c>
      <c r="G1541" s="1">
        <f t="shared" si="1002"/>
        <v>1.1044287855446997</v>
      </c>
      <c r="H1541" s="1">
        <f t="shared" si="1002"/>
        <v>1.1052057493590666</v>
      </c>
      <c r="I1541" s="1">
        <f t="shared" si="1002"/>
        <v>1.1076244966800415</v>
      </c>
      <c r="J1541" s="1">
        <f t="shared" si="1002"/>
        <v>1.1810154735495435</v>
      </c>
      <c r="K1541" s="1">
        <f t="shared" si="1002"/>
        <v>1.2148646161958252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0.72942698043636978</v>
      </c>
      <c r="G1542" s="1">
        <f t="shared" si="1002"/>
        <v>0.73045558742944328</v>
      </c>
      <c r="H1542" s="1">
        <f t="shared" si="1002"/>
        <v>0.73127449534464584</v>
      </c>
      <c r="I1542" s="1">
        <f t="shared" si="1002"/>
        <v>0.73295390837631724</v>
      </c>
      <c r="J1542" s="1">
        <f t="shared" si="1002"/>
        <v>0.7470237993248543</v>
      </c>
      <c r="K1542" s="1">
        <f t="shared" si="1002"/>
        <v>0.79451101573258043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0.67580166525687313</v>
      </c>
      <c r="G1543" s="1">
        <f t="shared" si="1002"/>
        <v>0.6766434138766223</v>
      </c>
      <c r="H1543" s="1">
        <f t="shared" si="1002"/>
        <v>0.67707071207637726</v>
      </c>
      <c r="I1543" s="1">
        <f t="shared" si="1002"/>
        <v>0.67786435165187353</v>
      </c>
      <c r="J1543" s="1">
        <f t="shared" si="1002"/>
        <v>0.68028532387896601</v>
      </c>
      <c r="K1543" s="1">
        <f t="shared" si="1002"/>
        <v>0.7060619673937375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16.721763781808214</v>
      </c>
      <c r="G1544" s="3">
        <f t="shared" ref="G1544:K1544" si="1003">G1545+G1548+G1550+G1557+G1565</f>
        <v>15.515784284601107</v>
      </c>
      <c r="H1544" s="3">
        <f t="shared" si="1003"/>
        <v>14.284956000686082</v>
      </c>
      <c r="I1544" s="3">
        <f t="shared" si="1003"/>
        <v>11.880388287007975</v>
      </c>
      <c r="J1544" s="3">
        <f t="shared" si="1003"/>
        <v>9.4329902643180077</v>
      </c>
      <c r="K1544" s="3">
        <f t="shared" si="1003"/>
        <v>8.933170977526693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7.2103554357730124E-2</v>
      </c>
      <c r="G1545" s="1">
        <f t="shared" ref="G1545:K1545" si="1006">SUM(G1546:G1547)</f>
        <v>0.12024396721979544</v>
      </c>
      <c r="H1545" s="1">
        <f t="shared" si="1006"/>
        <v>0.31650382712669689</v>
      </c>
      <c r="I1545" s="1">
        <f t="shared" si="1006"/>
        <v>1.2587342414459168</v>
      </c>
      <c r="J1545" s="1">
        <f t="shared" si="1006"/>
        <v>3.220195494238574</v>
      </c>
      <c r="K1545" s="1">
        <f t="shared" si="1006"/>
        <v>5.9799121232980088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3.8649634598664995E-2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3.4458258674679471E-2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2.5298312082269875E-2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1.2674900297574971E-2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3.3453919759065129E-2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8.5785708545115968E-2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0.29120551504442704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1.2460593411483418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3.220195494238574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5.9799121232980088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2.3529983082556205E-3</v>
      </c>
      <c r="H1548" s="1">
        <f t="shared" si="1008"/>
        <v>4.3657183317011147E-3</v>
      </c>
      <c r="I1548" s="1">
        <f t="shared" si="1008"/>
        <v>7.3147613054976232E-3</v>
      </c>
      <c r="J1548" s="1">
        <f t="shared" si="1008"/>
        <v>1.09129725500669E-2</v>
      </c>
      <c r="K1548" s="1">
        <f t="shared" si="1008"/>
        <v>7.5438992943175395E-2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2.3529983082556205E-3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4.3657183317011147E-3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7.3147613054976232E-3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1.09129725500669E-2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7.5438992943175395E-2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1.3056584627415084</v>
      </c>
      <c r="G1550" s="1">
        <f t="shared" ref="G1550:K1550" si="1009">SUM(G1555:G1556)</f>
        <v>2.1355885559319567</v>
      </c>
      <c r="H1550" s="1">
        <f t="shared" si="1009"/>
        <v>1.5062856643593787</v>
      </c>
      <c r="I1550" s="1">
        <f t="shared" si="1009"/>
        <v>1.7132277161664218</v>
      </c>
      <c r="J1550" s="1">
        <f t="shared" si="1009"/>
        <v>0.33948166706414845</v>
      </c>
      <c r="K1550" s="1">
        <f t="shared" si="1009"/>
        <v>9.9553039235926899E-2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1.2341593792278072</v>
      </c>
      <c r="G1551" s="1">
        <f t="shared" ref="G1551:K1551" si="1010">G1550-G1552</f>
        <v>2.0185512965250521</v>
      </c>
      <c r="H1551" s="1">
        <f t="shared" si="1010"/>
        <v>1.4236509501216819</v>
      </c>
      <c r="I1551" s="1">
        <f t="shared" si="1010"/>
        <v>1.6190263796495035</v>
      </c>
      <c r="J1551" s="1">
        <f t="shared" si="1010"/>
        <v>0.179672211241619</v>
      </c>
      <c r="K1551" s="1">
        <f t="shared" si="1010"/>
        <v>-2.4259810494460521E-4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7.1499083513701323E-2</v>
      </c>
      <c r="G1552" s="1">
        <f t="shared" ref="G1552:K1552" si="1011">SUM(G1553:G1554)</f>
        <v>0.11703725940690454</v>
      </c>
      <c r="H1552" s="1">
        <f t="shared" si="1011"/>
        <v>8.2634714237696763E-2</v>
      </c>
      <c r="I1552" s="1">
        <f t="shared" si="1011"/>
        <v>9.4201336516918394E-2</v>
      </c>
      <c r="J1552" s="1">
        <f t="shared" si="1011"/>
        <v>0.15980945582252945</v>
      </c>
      <c r="K1552" s="1">
        <f t="shared" si="1011"/>
        <v>9.9795637340871504E-2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7.1499083513701323E-2</v>
      </c>
      <c r="G1553" s="1">
        <f>[1]Transport!C$25/SUM([1]Transport!C$21,[1]Transport!C$25)*G1550*(G$34+G$598)/(G$34+G$598+G$37)</f>
        <v>0.11703725940690454</v>
      </c>
      <c r="H1553" s="1">
        <f>[1]Transport!D$25/SUM([1]Transport!D$21,[1]Transport!D$25)*H1550*(H$34+H$598)/(H$34+H$598+H$37)</f>
        <v>8.2634714237696763E-2</v>
      </c>
      <c r="I1553" s="1">
        <f>[1]Transport!E$25/SUM([1]Transport!E$21,[1]Transport!E$25)*I1550*(I$34+I$598)/(I$34+I$598+I$37)</f>
        <v>9.4201336516918394E-2</v>
      </c>
      <c r="J1553" s="1">
        <f>[1]Transport!F$25/SUM([1]Transport!F$21,[1]Transport!F$25)*J1550*(J$34+J$598)/(J$34+J$598+J$37)</f>
        <v>0.13865118650202929</v>
      </c>
      <c r="K1553" s="1">
        <f>[1]Transport!G$25/SUM([1]Transport!G$21,[1]Transport!G$25)*K1550*(K$34+K$598)/(K$34+K$598+K$37)</f>
        <v>8.4158960360596405E-2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2.1158269320500158E-2</v>
      </c>
      <c r="K1554" s="1">
        <f>(K$37+K$717)/([1]Transport!G$21+[1]Transport!G$25)*K1550</f>
        <v>1.5636676980275103E-2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0.87603920431068638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1.5518219897952676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0.58463850759918889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0.27658846482668625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0.42961925843082194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0.5837665661366892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0.92164715676018971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1.4366392513397355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0.33948166706414845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9.9553039235926899E-2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15.316248369858082</v>
      </c>
      <c r="G1557" s="1">
        <f t="shared" ref="G1557:K1557" si="1012">SUM(G1562:G1564)</f>
        <v>13.218021829904036</v>
      </c>
      <c r="H1557" s="1">
        <f t="shared" si="1012"/>
        <v>12.395380869349554</v>
      </c>
      <c r="I1557" s="1">
        <f t="shared" si="1012"/>
        <v>8.8116694086749305</v>
      </c>
      <c r="J1557" s="1">
        <f t="shared" si="1012"/>
        <v>5.7453580879369648</v>
      </c>
      <c r="K1557" s="1">
        <f t="shared" si="1012"/>
        <v>2.6565850310548416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14.936891765212264</v>
      </c>
      <c r="G1558" s="1">
        <f t="shared" ref="G1558:K1558" si="1013">G1557-G1559</f>
        <v>12.866002776932982</v>
      </c>
      <c r="H1558" s="1">
        <f t="shared" si="1013"/>
        <v>11.989345179312213</v>
      </c>
      <c r="I1558" s="1">
        <f t="shared" si="1013"/>
        <v>8.4320508904818698</v>
      </c>
      <c r="J1558" s="1">
        <f t="shared" si="1013"/>
        <v>4.8865661101407465</v>
      </c>
      <c r="K1558" s="1">
        <f t="shared" si="1013"/>
        <v>-0.29417089228557947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0.37935660464581739</v>
      </c>
      <c r="G1559" s="1">
        <f t="shared" ref="G1559:K1559" si="1014">SUM(G1560:G1561)</f>
        <v>0.35201905297105346</v>
      </c>
      <c r="H1559" s="1">
        <f t="shared" si="1014"/>
        <v>0.4060356900373398</v>
      </c>
      <c r="I1559" s="1">
        <f t="shared" si="1014"/>
        <v>0.37961851819306097</v>
      </c>
      <c r="J1559" s="1">
        <f t="shared" si="1014"/>
        <v>0.85879197779621852</v>
      </c>
      <c r="K1559" s="1">
        <f t="shared" si="1014"/>
        <v>2.950755923340421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0.37935660464581739</v>
      </c>
      <c r="G1560" s="1">
        <f>[1]Transport!C$26/SUM([1]Transport!C$22,[1]Transport!C$26)*G1557*(G$33+G$580)/(G$33+G$580+G$36)</f>
        <v>0.35201905297105346</v>
      </c>
      <c r="H1560" s="1">
        <f>[1]Transport!D$26/SUM([1]Transport!D$22,[1]Transport!D$26)*H1557*(H$33+H$580)/(H$33+H$580+H$36)</f>
        <v>0.4060356900373398</v>
      </c>
      <c r="I1560" s="1">
        <f>[1]Transport!E$26/SUM([1]Transport!E$22,[1]Transport!E$26)*I1557*(I$33+I$580)/(I$33+I$580+I$36)</f>
        <v>0.37961851819306097</v>
      </c>
      <c r="J1560" s="1">
        <f>[1]Transport!F$26/SUM([1]Transport!F$22,[1]Transport!F$26)*J1557*(J$33+J$580)/(J$33+J$580+J$36)</f>
        <v>0.36441839500392037</v>
      </c>
      <c r="K1560" s="1">
        <f>[1]Transport!G$26/SUM([1]Transport!G$22,[1]Transport!G$26)*K1557*(K$33+K$580)/(K$33+K$580+K$36)</f>
        <v>0.30590964638359858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0.49437358279229809</v>
      </c>
      <c r="K1561" s="1">
        <f>(K$36+K$716)/([1]Transport!G$22+[1]Transport!G$26)*K1557</f>
        <v>2.6448462769568226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10.967813006708573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7.4468145519289264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5.6079116182746835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2.7315722728778931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4.348435363149509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5.2499337257263488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6.0954660062919697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3.4110995009250522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5.0065893353065855E-2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2.3834206613766097E-2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0.52127355224876182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0.69200324478290087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2.6689976348719862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5.6952921945838986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2.6327508244410756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2.7753394850892316E-2</v>
      </c>
      <c r="G1565" s="1">
        <f t="shared" ref="G1565:K1565" si="1015">G1570</f>
        <v>3.9576933237064259E-2</v>
      </c>
      <c r="H1565" s="1">
        <f t="shared" si="1015"/>
        <v>6.2419921518751927E-2</v>
      </c>
      <c r="I1565" s="1">
        <f t="shared" si="1015"/>
        <v>8.9442159415208278E-2</v>
      </c>
      <c r="J1565" s="1">
        <f t="shared" si="1015"/>
        <v>0.11704204252825405</v>
      </c>
      <c r="K1565" s="1">
        <f t="shared" si="1015"/>
        <v>0.12168179099474036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2.5450386406794388E-2</v>
      </c>
      <c r="G1566" s="1">
        <f t="shared" ref="G1566:K1566" si="1016">G1565-G1567</f>
        <v>3.3785046325897829E-2</v>
      </c>
      <c r="H1566" s="1">
        <f t="shared" si="1016"/>
        <v>6.2014305502163011E-2</v>
      </c>
      <c r="I1566" s="1">
        <f t="shared" si="1016"/>
        <v>8.9343679361710074E-2</v>
      </c>
      <c r="J1566" s="1">
        <f t="shared" si="1016"/>
        <v>-0.17643823621623894</v>
      </c>
      <c r="K1566" s="1">
        <f t="shared" si="1016"/>
        <v>-0.14932357172263855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2.3030084440979269E-3</v>
      </c>
      <c r="G1567" s="1">
        <f t="shared" ref="G1567:K1567" si="1017">SUM(G1568:G1569)</f>
        <v>5.7918869111664292E-3</v>
      </c>
      <c r="H1567" s="1">
        <f t="shared" si="1017"/>
        <v>4.0561601658891213E-4</v>
      </c>
      <c r="I1567" s="1">
        <f t="shared" si="1017"/>
        <v>9.8480053498197333E-5</v>
      </c>
      <c r="J1567" s="1">
        <f t="shared" si="1017"/>
        <v>0.29348027874449301</v>
      </c>
      <c r="K1567" s="1">
        <f t="shared" si="1017"/>
        <v>0.27100536271737891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2.3030084440979269E-3</v>
      </c>
      <c r="G1568" s="1">
        <f>[1]Transport!C$27/SUM([1]Transport!C$24,[1]Transport!C$27)*G1565*(G$45+G$612)/(G$45+G$612+G$47)</f>
        <v>5.7918869111664292E-3</v>
      </c>
      <c r="H1568" s="1">
        <f>[1]Transport!D$27/SUM([1]Transport!D$24,[1]Transport!D$27)*H1565*(H$45+H$612)/(H$45+H$612+H$47)</f>
        <v>4.0561601658891213E-4</v>
      </c>
      <c r="I1568" s="1">
        <f>[1]Transport!E$27/SUM([1]Transport!E$24,[1]Transport!E$27)*I1565*(I$45+I$612)/(I$45+I$612+I$47)</f>
        <v>9.8480053498197333E-5</v>
      </c>
      <c r="J1568" s="1">
        <f>[1]Transport!F$27/SUM([1]Transport!F$24,[1]Transport!F$27)*J1565*(J$45+J$612)/(J$45+J$612+J$47)</f>
        <v>5.1401773670251829E-4</v>
      </c>
      <c r="K1568" s="1">
        <f>[1]Transport!G$27/SUM([1]Transport!G$24,[1]Transport!G$27)*K1565*(K$45+K$612)/(K$45+K$612+K$47)</f>
        <v>4.3401349918888979E-4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0.2929662610077905</v>
      </c>
      <c r="K1569" s="1">
        <f>(K$47+K$714)/([1]Transport!G$24+[1]Transport!G$27)*K1565</f>
        <v>0.27057134921819004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2.7753394850892316E-2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3.9576933237064259E-2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6.2419921518751927E-2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8.9442159415208278E-2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0.11704204252825405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0.12168179099474036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4.7811264481402338</v>
      </c>
      <c r="G1571" s="3">
        <f t="shared" ref="G1571:K1571" si="1018">SUM(G1572:G1580)</f>
        <v>4.7675590244569959</v>
      </c>
      <c r="H1571" s="3">
        <f t="shared" si="1018"/>
        <v>4.7097712222656565</v>
      </c>
      <c r="I1571" s="3">
        <f t="shared" si="1018"/>
        <v>4.6385843433065466</v>
      </c>
      <c r="J1571" s="3">
        <f t="shared" si="1018"/>
        <v>4.998347032525146</v>
      </c>
      <c r="K1571" s="3">
        <f t="shared" si="1018"/>
        <v>5.4151711233630229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2.6638211440008296E-2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2.397076467600829E-2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1.7842439036761769E-2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8.9393764738561927E-3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2.2794081472465123E-2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5.8450741911062899E-2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0.19841508208780742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0.84901196470303286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2.1941045767304819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4.0744583928674336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1.0943875879894066E-3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2.0841683874916247E-3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3.6697599185541263E-3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6.1511205022682404E-3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4.5498093039358915E-2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0.2431738148360606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0.4347744953008475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0.16606713347826371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7.8565220918378503E-2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0.15089500551350077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0.20503610461395866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0.32370977341376511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0.50459024705645894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0.11923601425708821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3.496597535980768E-2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2.8410653883786434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1.9952805968080676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1.5774421831271288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0.76836042056306519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1.4876628484523613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1.7960785221246611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2.0853473868810219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1.1669866460255156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1.7128268743999087E-2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8.1540279986951885E-3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0.24018595977995566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0.31885266920218958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1.22978761499919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2.6242060739168638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1.2130862594158245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8.8970980471944194E-3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1.2687451654445306E-2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2.0010386651226581E-2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2.8673092648495029E-2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3.7520978374445346E-2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3.9008374681903601E-2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0.68922285337539546</v>
      </c>
      <c r="G1582" s="1">
        <f t="shared" ref="G1582:K1582" si="1019">IFERROR(G1572/G1546,"-")</f>
        <v>0.69564643130450543</v>
      </c>
      <c r="H1582" s="1">
        <f t="shared" si="1019"/>
        <v>0.70528179819816927</v>
      </c>
      <c r="I1582" s="1">
        <f t="shared" si="1019"/>
        <v>0.70528179819816983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0.68135756995377283</v>
      </c>
      <c r="G1583" s="1">
        <f t="shared" ref="G1583:K1583" si="1020">IFERROR(G1573/G1547,"-")</f>
        <v>0.68135756995377372</v>
      </c>
      <c r="H1583" s="1">
        <f t="shared" si="1020"/>
        <v>0.68135756995377206</v>
      </c>
      <c r="I1583" s="1">
        <f t="shared" si="1020"/>
        <v>0.68135756995377239</v>
      </c>
      <c r="J1583" s="1">
        <f t="shared" si="1020"/>
        <v>0.68135756995377239</v>
      </c>
      <c r="K1583" s="1">
        <f t="shared" si="1020"/>
        <v>0.68135756995377217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0.46510343171505442</v>
      </c>
      <c r="H1584" s="1">
        <f t="shared" si="1021"/>
        <v>0.47739414894398891</v>
      </c>
      <c r="I1584" s="1">
        <f t="shared" si="1021"/>
        <v>0.50169236770528802</v>
      </c>
      <c r="J1584" s="1">
        <f t="shared" si="1021"/>
        <v>0.56365215563843163</v>
      </c>
      <c r="K1584" s="1">
        <f t="shared" si="1021"/>
        <v>0.60311108704261818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0.27758325613681012</v>
      </c>
      <c r="G1585" s="1">
        <f t="shared" ref="G1585:K1585" si="1022">IFERROR(G1575/G1555,"-")</f>
        <v>0.2801703405158007</v>
      </c>
      <c r="H1585" s="1">
        <f t="shared" si="1022"/>
        <v>0.28405096708428673</v>
      </c>
      <c r="I1585" s="1">
        <f t="shared" si="1022"/>
        <v>0.2840509670842869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0.35122961215622078</v>
      </c>
      <c r="G1586" s="1">
        <f t="shared" ref="G1586:K1586" si="1023">IFERROR(G1576/G1556,"-")</f>
        <v>0.35122961215622162</v>
      </c>
      <c r="H1586" s="1">
        <f t="shared" si="1023"/>
        <v>0.35122961215622084</v>
      </c>
      <c r="I1586" s="1">
        <f t="shared" si="1023"/>
        <v>0.35122961215622095</v>
      </c>
      <c r="J1586" s="1">
        <f t="shared" si="1023"/>
        <v>0.351229612156221</v>
      </c>
      <c r="K1586" s="1">
        <f t="shared" si="1023"/>
        <v>0.35122961215622123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0.2590366362592868</v>
      </c>
      <c r="G1587" s="1">
        <f t="shared" ref="G1587:K1587" si="1024">IFERROR(G1577/G1562,"-")</f>
        <v>0.26793746277611225</v>
      </c>
      <c r="H1587" s="1">
        <f t="shared" si="1024"/>
        <v>0.28128870255135024</v>
      </c>
      <c r="I1587" s="1">
        <f t="shared" si="1024"/>
        <v>0.28128870255135019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0.34211451343153199</v>
      </c>
      <c r="G1588" s="1">
        <f t="shared" ref="G1588:K1588" si="1025">IFERROR(G1578/G1563,"-")</f>
        <v>0.34211451343153226</v>
      </c>
      <c r="H1588" s="1">
        <f t="shared" si="1025"/>
        <v>0.34211451343153221</v>
      </c>
      <c r="I1588" s="1">
        <f t="shared" si="1025"/>
        <v>0.34211451343153193</v>
      </c>
      <c r="J1588" s="1">
        <f t="shared" si="1025"/>
        <v>0.34211451343153182</v>
      </c>
      <c r="K1588" s="1">
        <f t="shared" si="1025"/>
        <v>0.34211451343153193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0.46076759264650796</v>
      </c>
      <c r="H1589" s="1">
        <f t="shared" si="1026"/>
        <v>0.46076759264650818</v>
      </c>
      <c r="I1589" s="1">
        <f t="shared" si="1026"/>
        <v>0.46076759264650852</v>
      </c>
      <c r="J1589" s="1">
        <f t="shared" si="1026"/>
        <v>0.46076759264650685</v>
      </c>
      <c r="K1589" s="1">
        <f t="shared" si="1026"/>
        <v>0.46076759264650835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0.32057692743518057</v>
      </c>
      <c r="G1590" s="1">
        <f t="shared" ref="G1590:K1590" si="1027">IFERROR(G1580/G1570,"-")</f>
        <v>0.32057692743517985</v>
      </c>
      <c r="H1590" s="1">
        <f t="shared" si="1027"/>
        <v>0.32057692743518024</v>
      </c>
      <c r="I1590" s="1">
        <f t="shared" si="1027"/>
        <v>0.32057692743518001</v>
      </c>
      <c r="J1590" s="1">
        <f t="shared" si="1027"/>
        <v>0.32057692743517996</v>
      </c>
      <c r="K1590" s="1">
        <f t="shared" si="1027"/>
        <v>0.32057692743517985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24.511642037452493</v>
      </c>
      <c r="G1591" s="3">
        <f t="shared" ref="G1591" si="1028">G1592+G1595+G1597+G1604+G1612</f>
        <v>21.402163006425269</v>
      </c>
      <c r="H1591" s="3">
        <f t="shared" ref="H1591" si="1029">H1592+H1595+H1597+H1604+H1612</f>
        <v>19.231716842642392</v>
      </c>
      <c r="I1591" s="3">
        <f t="shared" ref="I1591" si="1030">I1592+I1595+I1597+I1604+I1612</f>
        <v>16.353722856761124</v>
      </c>
      <c r="J1591" s="3">
        <f t="shared" ref="J1591" si="1031">J1592+J1595+J1597+J1604+J1612</f>
        <v>14.274542132388156</v>
      </c>
      <c r="K1591" s="3">
        <f t="shared" ref="K1591" si="1032">K1592+K1595+K1597+K1604+K1612</f>
        <v>11.692409296076256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9.7417979905851694E-3</v>
      </c>
      <c r="G1592" s="1">
        <f t="shared" ref="G1592" si="1035">SUM(G1593:G1594)</f>
        <v>3.0149286821945644E-2</v>
      </c>
      <c r="H1592" s="1">
        <f t="shared" ref="H1592" si="1036">SUM(H1593:H1594)</f>
        <v>7.9996362009329691E-2</v>
      </c>
      <c r="I1592" s="1">
        <f t="shared" ref="I1592" si="1037">SUM(I1593:I1594)</f>
        <v>0.28453441283373371</v>
      </c>
      <c r="J1592" s="1">
        <f t="shared" ref="J1592" si="1038">SUM(J1593:J1594)</f>
        <v>1.1769466122507417</v>
      </c>
      <c r="K1592" s="1">
        <f t="shared" ref="K1592" si="1039">SUM(K1593:K1594)</f>
        <v>4.0805370458667634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9.7417979905851694E-3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3.0149286821945644E-2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7.9996362009329691E-2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0.28453441283373371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1.1769466122507417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4.0805370458667634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4.094180179302416E-3</v>
      </c>
      <c r="G1595" s="1">
        <f t="shared" ref="G1595" si="1041">G1596</f>
        <v>1.5457603192804746E-2</v>
      </c>
      <c r="H1595" s="1">
        <f t="shared" ref="H1595" si="1042">H1596</f>
        <v>1.6226478299568879E-2</v>
      </c>
      <c r="I1595" s="1">
        <f t="shared" ref="I1595" si="1043">I1596</f>
        <v>4.6816931318022718E-2</v>
      </c>
      <c r="J1595" s="1">
        <f t="shared" ref="J1595" si="1044">J1596</f>
        <v>1.3268090078026316</v>
      </c>
      <c r="K1595" s="1">
        <f t="shared" ref="K1595" si="1045">K1596</f>
        <v>2.9303722584390002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4.094180179302416E-3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1.5457603192804746E-2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1.6226478299568879E-2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4.6816931318022718E-2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1.3268090078026316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2.9303722584390002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24.437784410958226</v>
      </c>
      <c r="G1604" s="1">
        <f t="shared" ref="G1604:K1604" si="1049">SUM(G1609:G1611)</f>
        <v>21.215332889019379</v>
      </c>
      <c r="H1604" s="1">
        <f t="shared" si="1049"/>
        <v>18.894193434822817</v>
      </c>
      <c r="I1604" s="1">
        <f t="shared" si="1049"/>
        <v>15.607092389039632</v>
      </c>
      <c r="J1604" s="1">
        <f t="shared" si="1049"/>
        <v>10.79392307728734</v>
      </c>
      <c r="K1604" s="1">
        <f t="shared" si="1049"/>
        <v>2.6613474606540723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23.832503359401766</v>
      </c>
      <c r="G1605" s="1">
        <f t="shared" ref="G1605:K1605" si="1050">G1604-G1606</f>
        <v>20.65033144718771</v>
      </c>
      <c r="H1605" s="1">
        <f t="shared" si="1050"/>
        <v>18.275276037296344</v>
      </c>
      <c r="I1605" s="1">
        <f t="shared" si="1050"/>
        <v>14.934717948823273</v>
      </c>
      <c r="J1605" s="1">
        <f t="shared" si="1050"/>
        <v>9.1804928252745537</v>
      </c>
      <c r="K1605" s="1">
        <f t="shared" si="1050"/>
        <v>-0.29469824907946185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0.60528105155645884</v>
      </c>
      <c r="G1606" s="1">
        <f t="shared" ref="G1606:K1606" si="1051">SUM(G1607:G1608)</f>
        <v>0.56500144183166812</v>
      </c>
      <c r="H1606" s="1">
        <f t="shared" si="1051"/>
        <v>0.61891739752647312</v>
      </c>
      <c r="I1606" s="1">
        <f t="shared" si="1051"/>
        <v>0.67237444021635939</v>
      </c>
      <c r="J1606" s="1">
        <f t="shared" si="1051"/>
        <v>1.6134302520127868</v>
      </c>
      <c r="K1606" s="1">
        <f t="shared" si="1051"/>
        <v>2.9560457097335342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0.60528105155645884</v>
      </c>
      <c r="G1607" s="1">
        <f>[1]Transport!C$26/SUM([1]Transport!C$22,[1]Transport!C$26)*G1604*(G$33+G$580)/(G$33+G$580+G$36)</f>
        <v>0.56500144183166812</v>
      </c>
      <c r="H1607" s="1">
        <f>[1]Transport!D$26/SUM([1]Transport!D$22,[1]Transport!D$26)*H1604*(H$33+H$580)/(H$33+H$580+H$36)</f>
        <v>0.61891739752647312</v>
      </c>
      <c r="I1607" s="1">
        <f>[1]Transport!E$26/SUM([1]Transport!E$22,[1]Transport!E$26)*I1604*(I$33+I$580)/(I$33+I$580+I$36)</f>
        <v>0.67237444021635939</v>
      </c>
      <c r="J1607" s="1">
        <f>[1]Transport!F$26/SUM([1]Transport!F$22,[1]Transport!F$26)*J1604*(J$33+J$580)/(J$33+J$580+J$36)</f>
        <v>0.68464037635524766</v>
      </c>
      <c r="K1607" s="1">
        <f>[1]Transport!G$26/SUM([1]Transport!G$22,[1]Transport!G$26)*K1604*(K$33+K$580)/(K$33+K$580+K$36)</f>
        <v>0.30645804710768493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0.92878987565753912</v>
      </c>
      <c r="K1608" s="1">
        <f>(K$36+K$716)/([1]Transport!G$22+[1]Transport!G$26)*K1604</f>
        <v>2.6495876626258492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19.228982564176096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15.930896103765766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11.490354254147032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4.8933536960229036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5.2088018467821309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4.9271253429471105E-2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8.1811784421747774E-2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7.4495225765404335E-2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4.3161568570039624E-2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1.2550604879697839E-2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5.2351655318241441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7.3220273962540396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10.639243467251324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10.7507615087173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2.6487968557743744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6.0021648324381352E-2</v>
      </c>
      <c r="G1612" s="1">
        <f t="shared" ref="G1612:K1612" si="1052">G1617</f>
        <v>0.14122322739114188</v>
      </c>
      <c r="H1612" s="1">
        <f t="shared" si="1052"/>
        <v>0.24130056751067905</v>
      </c>
      <c r="I1612" s="1">
        <f t="shared" si="1052"/>
        <v>0.41527912356973745</v>
      </c>
      <c r="J1612" s="1">
        <f t="shared" si="1052"/>
        <v>0.97686343504744189</v>
      </c>
      <c r="K1612" s="1">
        <f t="shared" si="1052"/>
        <v>2.0201525311164201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5.5040983304394359E-2</v>
      </c>
      <c r="G1613" s="1">
        <f t="shared" ref="G1613:K1613" si="1053">G1612-G1614</f>
        <v>0.12055591197839999</v>
      </c>
      <c r="H1613" s="1">
        <f t="shared" si="1053"/>
        <v>0.23973255248257744</v>
      </c>
      <c r="I1613" s="1">
        <f t="shared" si="1053"/>
        <v>0.41482188158706146</v>
      </c>
      <c r="J1613" s="1">
        <f t="shared" si="1053"/>
        <v>-1.4725995700416816</v>
      </c>
      <c r="K1613" s="1">
        <f t="shared" si="1053"/>
        <v>-2.4790594295564854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4.9806650199869917E-3</v>
      </c>
      <c r="G1614" s="1">
        <f t="shared" ref="G1614:K1614" si="1054">SUM(G1615:G1616)</f>
        <v>2.0667315412741891E-2</v>
      </c>
      <c r="H1614" s="1">
        <f t="shared" si="1054"/>
        <v>1.5680150281016008E-3</v>
      </c>
      <c r="I1614" s="1">
        <f t="shared" si="1054"/>
        <v>4.5724198267599499E-4</v>
      </c>
      <c r="J1614" s="1">
        <f t="shared" si="1054"/>
        <v>2.4494630050891235</v>
      </c>
      <c r="K1614" s="1">
        <f t="shared" si="1054"/>
        <v>4.4992119606729055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4.9806650199869917E-3</v>
      </c>
      <c r="G1615" s="1">
        <f>[1]Transport!C$27/SUM([1]Transport!C$24,[1]Transport!C$27)*G1612*(G$45+G$612)/(G$45+G$612+G$47)</f>
        <v>2.0667315412741891E-2</v>
      </c>
      <c r="H1615" s="1">
        <f>[1]Transport!D$27/SUM([1]Transport!D$24,[1]Transport!D$27)*H1612*(H$45+H$612)/(H$45+H$612+H$47)</f>
        <v>1.5680150281016008E-3</v>
      </c>
      <c r="I1615" s="1">
        <f>[1]Transport!E$27/SUM([1]Transport!E$24,[1]Transport!E$27)*I1612*(I$45+I$612)/(I$45+I$612+I$47)</f>
        <v>4.5724198267599499E-4</v>
      </c>
      <c r="J1615" s="1">
        <f>[1]Transport!F$27/SUM([1]Transport!F$24,[1]Transport!F$27)*J1612*(J$45+J$612)/(J$45+J$612+J$47)</f>
        <v>4.2901261897349422E-3</v>
      </c>
      <c r="K1615" s="1">
        <f>[1]Transport!G$27/SUM([1]Transport!G$24,[1]Transport!G$27)*K1612*(K$45+K$612)/(K$45+K$612+K$47)</f>
        <v>7.2054615711814127E-3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2.4451728788993887</v>
      </c>
      <c r="K1616" s="1">
        <f>(K$47+K$714)/([1]Transport!G$24+[1]Transport!G$27)*K1612</f>
        <v>4.4920064991017243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6.0021648324381352E-2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0.14122322739114188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0.24130056751067905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0.41527912356973745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0.97686343504744189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2.0201525311164201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2.2037164340536424</v>
      </c>
      <c r="G1618" s="3">
        <f t="shared" ref="G1618" si="1055">SUM(G1619:G1627)</f>
        <v>2.2253443394335179</v>
      </c>
      <c r="H1618" s="3">
        <f t="shared" ref="H1618" si="1056">SUM(H1619:H1627)</f>
        <v>2.2576081926436804</v>
      </c>
      <c r="I1618" s="3">
        <f t="shared" ref="I1618" si="1057">SUM(I1619:I1627)</f>
        <v>2.3111020703814655</v>
      </c>
      <c r="J1618" s="3">
        <f t="shared" ref="J1618" si="1058">SUM(J1619:J1627)</f>
        <v>2.5123599642468317</v>
      </c>
      <c r="K1618" s="3">
        <f t="shared" ref="K1618" si="1059">SUM(K1619:K1627)</f>
        <v>2.7164895802993181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2.6178915929610234E-3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8.1683481655519929E-3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2.219506698040136E-2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8.267475718022875E-2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0.36843119355358039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1.3819618793058648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7.1426547959367712E-4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2.7117392152425555E-3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2.8580228551887436E-3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8.6727210372520569E-3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0.26501464599025371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0.63952918571116357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1.5758855352007213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1.3381349044281117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1.0003506289546029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0.42601553783662893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0.61830308794596445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5.8486709685895231E-3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9.7113463760550092E-3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8.8428451461320893E-3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5.1234299004738531E-3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1.4898009141009771E-3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0.85577602969274336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1.1969087694318694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1.7391636382825706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1.7573931414730086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0.43299048385722766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6.1956538344022987E-3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1.4704646963278944E-2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2.5584358045562999E-2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4.5732570898653152E-2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0.11639755332951529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0.26051823051096057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0.26872776416540867</v>
      </c>
      <c r="G1630" s="1">
        <f t="shared" ref="G1630:K1630" si="1062">IFERROR(G1620/G1594,"-")</f>
        <v>0.27093006258463992</v>
      </c>
      <c r="H1630" s="1">
        <f t="shared" si="1062"/>
        <v>0.27745095430480737</v>
      </c>
      <c r="I1630" s="1">
        <f t="shared" si="1062"/>
        <v>0.29056154001498352</v>
      </c>
      <c r="J1630" s="1">
        <f t="shared" si="1062"/>
        <v>0.31303985220621738</v>
      </c>
      <c r="K1630" s="1">
        <f t="shared" si="1062"/>
        <v>0.33867156792649988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0.17445873125089886</v>
      </c>
      <c r="G1631" s="1">
        <f t="shared" ref="G1631:K1631" si="1063">IFERROR(G1621/G1596,"-")</f>
        <v>0.17543076901500643</v>
      </c>
      <c r="H1631" s="1">
        <f t="shared" si="1063"/>
        <v>0.17613328058157132</v>
      </c>
      <c r="I1631" s="1">
        <f t="shared" si="1063"/>
        <v>0.1852475331699793</v>
      </c>
      <c r="J1631" s="1">
        <f t="shared" si="1063"/>
        <v>0.19973835301974055</v>
      </c>
      <c r="K1631" s="1">
        <f t="shared" si="1063"/>
        <v>0.21824161891698998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8.1953661871669761E-2</v>
      </c>
      <c r="G1634" s="1">
        <f t="shared" ref="G1634:K1634" si="1066">IFERROR(G1624/G1609,"-")</f>
        <v>8.3996210615660316E-2</v>
      </c>
      <c r="H1634" s="1">
        <f t="shared" si="1066"/>
        <v>8.7060033731646017E-2</v>
      </c>
      <c r="I1634" s="1">
        <f t="shared" si="1066"/>
        <v>8.7060033731646058E-2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</v>
      </c>
      <c r="G1635" s="1">
        <f t="shared" ref="G1635:K1635" si="1067">IFERROR(G1625/G1610,"-")</f>
        <v>0.11870351496053476</v>
      </c>
      <c r="H1635" s="1">
        <f t="shared" si="1067"/>
        <v>0.11870351496053509</v>
      </c>
      <c r="I1635" s="1">
        <f t="shared" si="1067"/>
        <v>0.11870351496053477</v>
      </c>
      <c r="J1635" s="1">
        <f t="shared" si="1067"/>
        <v>0.11870351496053494</v>
      </c>
      <c r="K1635" s="1">
        <f t="shared" si="1067"/>
        <v>0.11870351496053509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0.1634668520967581</v>
      </c>
      <c r="H1636" s="1">
        <f t="shared" si="1068"/>
        <v>0.16346685209675804</v>
      </c>
      <c r="I1636" s="1">
        <f t="shared" si="1068"/>
        <v>0.16346685209675796</v>
      </c>
      <c r="J1636" s="1">
        <f t="shared" si="1068"/>
        <v>0.1634668520967579</v>
      </c>
      <c r="K1636" s="1">
        <f t="shared" si="1068"/>
        <v>0.16346685209675813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0.10322365358776005</v>
      </c>
      <c r="G1637" s="1">
        <f t="shared" ref="G1637:K1637" si="1069">IFERROR(G1627/G1617,"-")</f>
        <v>0.10412343093216465</v>
      </c>
      <c r="H1637" s="1">
        <f t="shared" si="1069"/>
        <v>0.10602692861230313</v>
      </c>
      <c r="I1637" s="1">
        <f t="shared" si="1069"/>
        <v>0.11012489745580317</v>
      </c>
      <c r="J1637" s="1">
        <f t="shared" si="1069"/>
        <v>0.11915437629607088</v>
      </c>
      <c r="K1637" s="1">
        <f t="shared" si="1069"/>
        <v>0.12895968324084289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28.735039255972456</v>
      </c>
      <c r="G1638" s="1">
        <f t="shared" ref="G1638:K1638" si="1070">G1639+G1643+G1647+G1653</f>
        <v>26.752888360992017</v>
      </c>
      <c r="H1638" s="1">
        <f t="shared" si="1070"/>
        <v>21.0055958131484</v>
      </c>
      <c r="I1638" s="1">
        <f t="shared" si="1070"/>
        <v>19.955282353801032</v>
      </c>
      <c r="J1638" s="1">
        <f t="shared" si="1070"/>
        <v>28.103547403022603</v>
      </c>
      <c r="K1638" s="1">
        <f t="shared" si="1070"/>
        <v>28.999360141657739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9.2096834418870692</v>
      </c>
      <c r="G1639" s="1">
        <f t="shared" ref="G1639:K1639" si="1073">SUM(G1640:G1642)</f>
        <v>10.247189619604431</v>
      </c>
      <c r="H1639" s="1">
        <f t="shared" si="1073"/>
        <v>10.699772071768686</v>
      </c>
      <c r="I1639" s="1">
        <f t="shared" si="1073"/>
        <v>11.352710771678449</v>
      </c>
      <c r="J1639" s="1">
        <f t="shared" si="1073"/>
        <v>11.737031378234706</v>
      </c>
      <c r="K1639" s="1">
        <f t="shared" si="1073"/>
        <v>12.632574414085935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8.7095194106207714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9.7058929575671744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10.448787793507289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1.5049634287861235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1.5948599843748164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1.7454855515499912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1.8968105667932762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2.0311383587803893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2.1837865580489551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0.74642419837869067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0.74638506791434089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0.74638079426440251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6.188714332468367E-8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6.2529690877279784E-8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8.6124346214297483E-3</v>
      </c>
      <c r="J1643" s="1">
        <f t="shared" si="1075"/>
        <v>1.109010370413494E-2</v>
      </c>
      <c r="K1643" s="1">
        <f t="shared" si="1075"/>
        <v>1.2760086953248271E-2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3.4949442116940631E-3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4.8230970453879245E-3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4.9570524373891466E-3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5.0914264063855264E-3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6.2669207235599737E-3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7.8029479188117448E-3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2.6064003350158238E-5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8.5935187040408367E-8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8.6597047378406347E-8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6.9648341853741416E-4</v>
      </c>
      <c r="H1647" s="1">
        <f t="shared" si="1077"/>
        <v>5.5122278071129925E-3</v>
      </c>
      <c r="I1647" s="1">
        <f t="shared" si="1077"/>
        <v>4.471304807208764E-3</v>
      </c>
      <c r="J1647" s="1">
        <f t="shared" si="1077"/>
        <v>6.3759416508100677E-3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1.6634390380183601</v>
      </c>
      <c r="G1648" s="1">
        <f t="shared" ref="G1648:K1648" si="1079">G1647-G1649</f>
        <v>6.5831384214520567E-4</v>
      </c>
      <c r="H1648" s="1">
        <f t="shared" si="1079"/>
        <v>5.2098274189053603E-3</v>
      </c>
      <c r="I1648" s="1">
        <f t="shared" si="1079"/>
        <v>4.2254513898031167E-3</v>
      </c>
      <c r="J1648" s="1">
        <f t="shared" si="1079"/>
        <v>3.3744960222906965E-3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9.6368725709997813E-2</v>
      </c>
      <c r="G1649" s="1">
        <f t="shared" ref="G1649:K1649" si="1080">SUM(G1650:G1651)</f>
        <v>3.8169576392208471E-5</v>
      </c>
      <c r="H1649" s="1">
        <f t="shared" si="1080"/>
        <v>3.0240038820763263E-4</v>
      </c>
      <c r="I1649" s="1">
        <f t="shared" si="1080"/>
        <v>2.4585341740564762E-4</v>
      </c>
      <c r="J1649" s="1">
        <f t="shared" si="1080"/>
        <v>3.0014456285193713E-3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9.6368725709997813E-2</v>
      </c>
      <c r="G1650" s="1">
        <f>[1]Transport!C$25/SUM([1]Transport!C$21,[1]Transport!C$25)*G1647*(G$34+G$598)/(G$34+G$598+G$37)</f>
        <v>3.8169576392208471E-5</v>
      </c>
      <c r="H1650" s="1">
        <f>[1]Transport!D$25/SUM([1]Transport!D$21,[1]Transport!D$25)*H1647*(H$34+H$598)/(H$34+H$598+H$37)</f>
        <v>3.0240038820763263E-4</v>
      </c>
      <c r="I1650" s="1">
        <f>[1]Transport!E$25/SUM([1]Transport!E$21,[1]Transport!E$25)*I1647*(I$34+I$598)/(I$34+I$598+I$37)</f>
        <v>2.4585341740564762E-4</v>
      </c>
      <c r="J1650" s="1">
        <f>[1]Transport!F$25/SUM([1]Transport!F$21,[1]Transport!F$25)*J1647*(J$34+J$598)/(J$34+J$598+J$37)</f>
        <v>2.604063667407043E-3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3.9738196111232816E-4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6.9648341853741416E-4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5.5122278071129925E-3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4.471304807208764E-3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6.3759416508100677E-3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17.76554805035703</v>
      </c>
      <c r="G1653" s="1">
        <f t="shared" ref="G1653:K1653" si="1081">SUM(G1658:G1660)</f>
        <v>16.50500225796905</v>
      </c>
      <c r="H1653" s="1">
        <f t="shared" si="1081"/>
        <v>10.3003115135726</v>
      </c>
      <c r="I1653" s="1">
        <f t="shared" si="1081"/>
        <v>8.5894878426939449</v>
      </c>
      <c r="J1653" s="1">
        <f t="shared" si="1081"/>
        <v>16.349049979432952</v>
      </c>
      <c r="K1653" s="1">
        <f t="shared" si="1081"/>
        <v>16.354025640618556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17.325526589140807</v>
      </c>
      <c r="G1654" s="1">
        <f t="shared" ref="G1654:K1654" si="1082">G1653-G1655</f>
        <v>16.065445163957385</v>
      </c>
      <c r="H1654" s="1">
        <f t="shared" si="1082"/>
        <v>9.9629040440405667</v>
      </c>
      <c r="I1654" s="1">
        <f t="shared" si="1082"/>
        <v>8.2194412038957783</v>
      </c>
      <c r="J1654" s="1">
        <f t="shared" si="1082"/>
        <v>13.905262707686401</v>
      </c>
      <c r="K1654" s="1">
        <f t="shared" si="1082"/>
        <v>-1.8109257783673378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0.44002146121622404</v>
      </c>
      <c r="G1655" s="1">
        <f t="shared" ref="G1655:K1655" si="1083">SUM(G1656:G1657)</f>
        <v>0.4395570940116646</v>
      </c>
      <c r="H1655" s="1">
        <f t="shared" si="1083"/>
        <v>0.33740746953203316</v>
      </c>
      <c r="I1655" s="1">
        <f t="shared" si="1083"/>
        <v>0.37004663879816674</v>
      </c>
      <c r="J1655" s="1">
        <f t="shared" si="1083"/>
        <v>2.4437872717465501</v>
      </c>
      <c r="K1655" s="1">
        <f t="shared" si="1083"/>
        <v>18.164951418985893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0.44002146121622404</v>
      </c>
      <c r="G1656" s="1">
        <f>[1]Transport!C$26/SUM([1]Transport!C$22,[1]Transport!C$26)*G1653*(G$33+G$580)/(G$33+G$580+G$36)</f>
        <v>0.4395570940116646</v>
      </c>
      <c r="H1656" s="1">
        <f>[1]Transport!D$26/SUM([1]Transport!D$22,[1]Transport!D$26)*H1653*(H$33+H$580)/(H$33+H$580+H$36)</f>
        <v>0.33740746953203316</v>
      </c>
      <c r="I1656" s="1">
        <f>[1]Transport!E$26/SUM([1]Transport!E$22,[1]Transport!E$26)*I1653*(I$33+I$580)/(I$33+I$580+I$36)</f>
        <v>0.37004663879816674</v>
      </c>
      <c r="J1656" s="1">
        <f>[1]Transport!F$26/SUM([1]Transport!F$22,[1]Transport!F$26)*J1653*(J$33+J$580)/(J$33+J$580+J$36)</f>
        <v>1.0369927273729227</v>
      </c>
      <c r="K1656" s="1">
        <f>[1]Transport!G$26/SUM([1]Transport!G$22,[1]Transport!G$26)*K1653*(K$33+K$580)/(K$33+K$580+K$36)</f>
        <v>1.8831899382808233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1.4067945443736272</v>
      </c>
      <c r="K1657" s="1">
        <f>(K$36+K$716)/([1]Transport!G$22+[1]Transport!G$26)*K1653</f>
        <v>16.281761480705072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0.38515024402231879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0.25885995583419286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4.3870006563035214E-3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1.3180131033446688E-2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1.1595602190556858E-2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1.0723776565629277E-2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16.246142302134857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10.295924512916297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8.5763077116604975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16.337454377242395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16.343301864052926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0.22011256345206417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0.24493910177912756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0.26330530332626795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2.5138957603464067E-2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2.6640592564430788E-2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2.9156646891590511E-2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3.1684384821815695E-2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3.392820058712951E-2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3.6478041025945193E-2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1.84172057643438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1.8416240262669099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1.8416134815002101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1.5269979929025299E-7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1.54285215534158E-7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5.7889173296924487E-5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8.6535446769323099E-5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9.5770636663915367E-5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4.408995114426846E-5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4.57289245855722E-5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4.6303471885180433E-5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4.67452233997405E-5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1.5412288980073299E-7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1.5530992192866401E-7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6.3130111575392198E-4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4.9963509141794701E-3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4.0528455359273496E-3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5.7792317390569599E-3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1.5610423965359286E-3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1.0491785273260177E-3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1.7780837801374726E-5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5.3420044916074129E-5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4.6997832440098851E-5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4.3464258765874406E-5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16.0555714812368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10.1751510548337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8.4757057367121504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16.145812445628401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16.151591340132999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2.5272641700947267E-2</v>
      </c>
      <c r="J1673" s="7">
        <f t="shared" si="1087"/>
        <v>2.5236122307341277E-2</v>
      </c>
      <c r="K1673" s="7">
        <f t="shared" si="1087"/>
        <v>2.5199602913735283E-2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1.6704032219401303E-2</v>
      </c>
      <c r="G1674" s="7">
        <f t="shared" ref="G1674:K1674" si="1088">IFERROR(G1663/G1641,"-")</f>
        <v>1.67040322194013E-2</v>
      </c>
      <c r="H1674" s="7">
        <f t="shared" si="1088"/>
        <v>1.6704032219401307E-2</v>
      </c>
      <c r="I1674" s="7">
        <f t="shared" si="1088"/>
        <v>1.6704032219401282E-2</v>
      </c>
      <c r="J1674" s="7">
        <f t="shared" si="1088"/>
        <v>1.6704032219401307E-2</v>
      </c>
      <c r="K1674" s="7">
        <f t="shared" si="1088"/>
        <v>1.6704032219401293E-2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2.4673913043478288</v>
      </c>
      <c r="H1675">
        <f t="shared" si="1089"/>
        <v>2.467391304347831</v>
      </c>
      <c r="I1675">
        <f t="shared" si="1089"/>
        <v>2.4673913043478253</v>
      </c>
      <c r="J1675">
        <f t="shared" si="1089"/>
        <v>2.4673913043478404</v>
      </c>
      <c r="K1675">
        <f t="shared" si="1089"/>
        <v>2.4673913043478306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1.656369023094207E-2</v>
      </c>
      <c r="J1676">
        <f t="shared" si="1090"/>
        <v>1.7941883805152214E-2</v>
      </c>
      <c r="K1676">
        <f t="shared" si="1090"/>
        <v>1.9320077379362414E-2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8.6596461630029774E-3</v>
      </c>
      <c r="J1677">
        <f t="shared" si="1091"/>
        <v>7.2968729943651695E-3</v>
      </c>
      <c r="K1677">
        <f t="shared" si="1091"/>
        <v>5.9340998257273589E-3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1.7934782608695723</v>
      </c>
      <c r="J1678">
        <f t="shared" si="1092"/>
        <v>1.7934782608695721</v>
      </c>
      <c r="K1678">
        <f t="shared" si="1092"/>
        <v>1.7934782608695705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0.90641226905247474</v>
      </c>
      <c r="H1679" s="4">
        <f t="shared" si="1093"/>
        <v>0.90641226905248118</v>
      </c>
      <c r="I1679" s="4">
        <f t="shared" si="1093"/>
        <v>0.90641226905247829</v>
      </c>
      <c r="J1679" s="4">
        <f t="shared" si="1093"/>
        <v>0.90641226905247863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4.053073886785513E-3</v>
      </c>
      <c r="G1681" s="1">
        <f t="shared" si="1094"/>
        <v>4.0530738867855104E-3</v>
      </c>
      <c r="H1681">
        <f t="shared" si="1094"/>
        <v>4.0530738867855165E-3</v>
      </c>
      <c r="I1681">
        <f t="shared" si="1094"/>
        <v>4.053073886785513E-3</v>
      </c>
      <c r="J1681">
        <f t="shared" si="1094"/>
        <v>4.0530738867855095E-3</v>
      </c>
      <c r="K1681">
        <f t="shared" si="1094"/>
        <v>4.0530738867855087E-3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0.98826978015125388</v>
      </c>
      <c r="H1682" s="4">
        <f t="shared" si="1094"/>
        <v>0.98826978015125433</v>
      </c>
      <c r="I1682" s="4">
        <f t="shared" si="1094"/>
        <v>0.98826978015124545</v>
      </c>
      <c r="J1682" s="4">
        <f t="shared" si="1094"/>
        <v>0.98826978015124889</v>
      </c>
      <c r="K1682" s="4">
        <f t="shared" si="1094"/>
        <v>0.98826978015124389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34.773448534811244</v>
      </c>
      <c r="G1683" s="3">
        <f t="shared" ref="G1683:K1683" si="1095">SUM(G1684:G1686,G1689:G1691,-G1696)</f>
        <v>32.494292211849938</v>
      </c>
      <c r="H1683" s="3">
        <f t="shared" si="1095"/>
        <v>30.017120360421892</v>
      </c>
      <c r="I1683" s="3">
        <f t="shared" si="1095"/>
        <v>24.231741533180639</v>
      </c>
      <c r="J1683" s="3">
        <f t="shared" si="1095"/>
        <v>13.966504757015318</v>
      </c>
      <c r="K1683" s="3">
        <f t="shared" si="1095"/>
        <v>-1.3881617563072115E-3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2.6407523152932897</v>
      </c>
      <c r="G1684" s="1">
        <f>[1]Summary!C53+[1]Summary!C59</f>
        <v>2.4973179646411277</v>
      </c>
      <c r="H1684" s="1">
        <f>[1]Summary!D53+[1]Summary!D59</f>
        <v>2.4100687415583373</v>
      </c>
      <c r="I1684" s="1">
        <f>[1]Summary!E53+[1]Summary!E59</f>
        <v>2.2771733967938057</v>
      </c>
      <c r="J1684" s="1">
        <f>[1]Summary!F53+[1]Summary!F59</f>
        <v>0.57687788194866441</v>
      </c>
      <c r="K1684" s="1">
        <f>[1]Summary!G53+[1]Summary!G59</f>
        <v>-2.964201318430292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-1.4999683019437425E-2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6.5256748419093711</v>
      </c>
      <c r="G1686" s="1">
        <f>[1]Summary!C55+[1]Summary!C60</f>
        <v>5.9950782109764535</v>
      </c>
      <c r="H1686" s="1">
        <f>[1]Summary!D55+[1]Summary!D60</f>
        <v>5.5462618785244615</v>
      </c>
      <c r="I1686" s="1">
        <f>[1]Summary!E55+[1]Summary!E60</f>
        <v>4.8598226169823109</v>
      </c>
      <c r="J1686" s="1">
        <f>[1]Summary!F55+[1]Summary!F60</f>
        <v>3.5500969812346006</v>
      </c>
      <c r="K1686" s="1">
        <f>[1]Summary!G55+[1]Summary!G60</f>
        <v>-0.2133343450205869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4.4363280414247317</v>
      </c>
      <c r="G1687" s="1">
        <f t="shared" ref="G1687:K1687" si="1100">G1686-G1688</f>
        <v>3.8840650411023732</v>
      </c>
      <c r="H1687" s="1">
        <f t="shared" si="1100"/>
        <v>3.4439924074632016</v>
      </c>
      <c r="I1687" s="1">
        <f t="shared" si="1100"/>
        <v>2.7661655204487308</v>
      </c>
      <c r="J1687" s="1">
        <f t="shared" si="1100"/>
        <v>1.4789119933946941</v>
      </c>
      <c r="K1687" s="1">
        <f t="shared" si="1100"/>
        <v>-1.2452078078752371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2.0936570965335801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2.0711849878399065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1.0318734628546502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3.8155817151353499</v>
      </c>
      <c r="G1689" s="1">
        <f>[1]Summary!C56</f>
        <v>3.39847832796079</v>
      </c>
      <c r="H1689" s="1">
        <f>[1]Summary!D56</f>
        <v>3.5198471167408596</v>
      </c>
      <c r="I1689" s="1">
        <f>[1]Summary!E56</f>
        <v>3.0999364016299999</v>
      </c>
      <c r="J1689" s="1">
        <f>[1]Summary!F56</f>
        <v>2.0495443340712782</v>
      </c>
      <c r="K1689" s="1">
        <f>[1]Summary!G56</f>
        <v>0.88041711659081989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7.2270141264214649</v>
      </c>
      <c r="G1690" s="1">
        <f>[1]Summary!C57</f>
        <v>6.5863451578190508</v>
      </c>
      <c r="H1690" s="1">
        <f>[1]Summary!D57</f>
        <v>6.1301992381243764</v>
      </c>
      <c r="I1690" s="1">
        <f>[1]Summary!E57</f>
        <v>5.8168036601726616</v>
      </c>
      <c r="J1690" s="1">
        <f>[1]Summary!F57</f>
        <v>4.2109154399297495</v>
      </c>
      <c r="K1690" s="1">
        <f>[1]Summary!G57</f>
        <v>1.3593031119309025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14.564425536051768</v>
      </c>
      <c r="G1691" s="1">
        <f>[1]Summary!C58</f>
        <v>14.017072550452513</v>
      </c>
      <c r="H1691" s="1">
        <f>[1]Summary!D58</f>
        <v>12.410743385473859</v>
      </c>
      <c r="I1691" s="1">
        <f>[1]Summary!E58</f>
        <v>8.178005457601861</v>
      </c>
      <c r="J1691" s="1">
        <f>[1]Summary!F58</f>
        <v>3.5793020147328094</v>
      </c>
      <c r="K1691" s="1">
        <f>[1]Summary!G58</f>
        <v>0.95433644642385651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1.7216507477680922</v>
      </c>
      <c r="K1692" s="1">
        <f>-[1]Summary!G59</f>
        <v>5.2856664014930281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0.40060375673286985</v>
      </c>
      <c r="K1693" s="1">
        <f>-[1]Summary!G60</f>
        <v>3.4176199920947412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1.3669266275905423E-2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1.0943256661025433E-3</v>
      </c>
      <c r="K1695" s="1">
        <f>-[1]Summary!G62</f>
        <v>1.3304167435320019E-3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2.3189490178321062E-4</v>
      </c>
      <c r="K1696" s="1">
        <f>-[1]Summary!G63</f>
        <v>2.9094902315695294E-3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2.1219304783994284</v>
      </c>
      <c r="K1697" s="3">
        <f t="shared" si="1101"/>
        <v>8.7197480019353186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0.83332937343134228</v>
      </c>
      <c r="K1698" s="1">
        <f>[1]Summary!C$77</f>
        <v>1.904759565922636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0.29981788835810075</v>
      </c>
      <c r="K1699" s="1">
        <f>[1]Summary!C$78</f>
        <v>0.82862106471915653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0.98878321660998503</v>
      </c>
      <c r="K1700" s="1">
        <f>[1]Summary!C$79</f>
        <v>5.9863673712935261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1.8634719495427229E-3</v>
      </c>
      <c r="K1702" s="1">
        <f t="shared" si="1105"/>
        <v>2.1192059094896038E-2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3.2156093047271871E-4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2.6476361107282721E-3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1.5419110190700042E-3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1.8544422984167766E-2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2.3189490178321062E-4</v>
      </c>
      <c r="K1705" s="1">
        <f t="shared" si="1106"/>
        <v>2.9094902315695294E-3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965.24835609184606</v>
      </c>
      <c r="G1706" s="3">
        <f t="shared" ref="G1706:K1706" si="1107">SUM(G1707:G1708,G1725,G1734:G1735,G1736,G1737,G1742,G1745,,G1750:G1753,G1746)</f>
        <v>960.63856674952569</v>
      </c>
      <c r="H1706" s="3">
        <f t="shared" si="1107"/>
        <v>900.08815052816601</v>
      </c>
      <c r="I1706" s="3">
        <f t="shared" si="1107"/>
        <v>857.73216191104609</v>
      </c>
      <c r="J1706" s="3">
        <f t="shared" si="1107"/>
        <v>723.50678388425263</v>
      </c>
      <c r="K1706" s="3">
        <f t="shared" si="1107"/>
        <v>644.97241593595311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3.6601250691993985</v>
      </c>
      <c r="G1707" s="1">
        <f t="shared" ref="G1707:K1707" si="1109">G21</f>
        <v>3.5648209369542858</v>
      </c>
      <c r="H1707" s="1">
        <f t="shared" si="1109"/>
        <v>0.20778571031236806</v>
      </c>
      <c r="I1707" s="1">
        <f t="shared" si="1109"/>
        <v>3.9999593398357049E-2</v>
      </c>
      <c r="J1707" s="1">
        <f t="shared" si="1109"/>
        <v>2.3134172795866079E-2</v>
      </c>
      <c r="K1707" s="1">
        <f t="shared" si="1109"/>
        <v>7.0287001893676116E-3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311.95881084365669</v>
      </c>
      <c r="G1708" s="1">
        <f t="shared" si="1113"/>
        <v>288.82131941997699</v>
      </c>
      <c r="H1708" s="1">
        <f t="shared" si="1113"/>
        <v>251.04051542577366</v>
      </c>
      <c r="I1708" s="1">
        <f t="shared" si="1113"/>
        <v>179.78307499595715</v>
      </c>
      <c r="J1708" s="1">
        <f t="shared" si="1113"/>
        <v>86.400801372108646</v>
      </c>
      <c r="K1708" s="1">
        <f t="shared" si="1113"/>
        <v>22.602332009761085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304.894557792434</v>
      </c>
      <c r="G1709" s="1">
        <f t="shared" si="1113"/>
        <v>281.47760785800517</v>
      </c>
      <c r="H1709" s="1">
        <f t="shared" si="1113"/>
        <v>244.32578396542223</v>
      </c>
      <c r="I1709" s="1">
        <f t="shared" si="1113"/>
        <v>174.16293675912198</v>
      </c>
      <c r="J1709" s="1">
        <f t="shared" si="1113"/>
        <v>77.950937755754225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102.55894688127543</v>
      </c>
      <c r="G1710" s="1">
        <f t="shared" si="1113"/>
        <v>91.009188932882566</v>
      </c>
      <c r="H1710" s="1">
        <f t="shared" si="1113"/>
        <v>80.054997821847621</v>
      </c>
      <c r="I1710" s="1">
        <f t="shared" si="1113"/>
        <v>68.435685222606267</v>
      </c>
      <c r="J1710" s="1">
        <f t="shared" si="1113"/>
        <v>34.378576311109121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2.7764352807418975</v>
      </c>
      <c r="G1711" s="1">
        <f t="shared" si="1113"/>
        <v>1.272066140508119E-2</v>
      </c>
      <c r="H1711" s="1">
        <f t="shared" si="1113"/>
        <v>2.6404118409648143E-2</v>
      </c>
      <c r="I1711" s="1">
        <f t="shared" si="1113"/>
        <v>1.8074048909801983E-2</v>
      </c>
      <c r="J1711" s="1">
        <f t="shared" si="1113"/>
        <v>2.8527048883345264E-2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118.76061754594267</v>
      </c>
      <c r="G1712" s="1">
        <f t="shared" si="1113"/>
        <v>110.20980364296682</v>
      </c>
      <c r="H1712" s="1">
        <f t="shared" si="1113"/>
        <v>89.036332181678176</v>
      </c>
      <c r="I1712" s="1">
        <f t="shared" si="1113"/>
        <v>61.883625350457052</v>
      </c>
      <c r="J1712" s="1">
        <f t="shared" si="1113"/>
        <v>36.069669061091034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79.689172718094838</v>
      </c>
      <c r="G1713" s="1">
        <f t="shared" si="1113"/>
        <v>78.84067973719695</v>
      </c>
      <c r="H1713" s="1">
        <f t="shared" si="1113"/>
        <v>73.359090684171107</v>
      </c>
      <c r="I1713" s="1">
        <f t="shared" si="1113"/>
        <v>41.46651953731751</v>
      </c>
      <c r="J1713" s="1">
        <f t="shared" si="1113"/>
        <v>5.9334385665140212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2.3590325998313513</v>
      </c>
      <c r="J1714" s="1">
        <f t="shared" si="1113"/>
        <v>1.5407267681567034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7.064253051222666</v>
      </c>
      <c r="G1715" s="1">
        <f t="shared" si="1113"/>
        <v>7.3437115619718067</v>
      </c>
      <c r="H1715" s="1">
        <f t="shared" si="1113"/>
        <v>6.7147314603514374</v>
      </c>
      <c r="I1715" s="1">
        <f t="shared" si="1113"/>
        <v>5.6201382368351869</v>
      </c>
      <c r="J1715" s="1">
        <f t="shared" si="1113"/>
        <v>8.4498636163544258</v>
      </c>
      <c r="K1715" s="1">
        <f t="shared" si="1113"/>
        <v>22.602332009761085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2.6300729003595626</v>
      </c>
      <c r="G1716" s="1">
        <f t="shared" si="1113"/>
        <v>2.7781447116063589</v>
      </c>
      <c r="H1716" s="1">
        <f t="shared" si="1113"/>
        <v>2.4873000288566263</v>
      </c>
      <c r="I1716" s="1">
        <f t="shared" si="1113"/>
        <v>3.2094852983703119</v>
      </c>
      <c r="J1716" s="1">
        <f t="shared" si="1113"/>
        <v>3.5358927997522538</v>
      </c>
      <c r="K1716" s="1">
        <f t="shared" si="1113"/>
        <v>18.15071017517581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4.4341801508631038</v>
      </c>
      <c r="G1717" s="1">
        <f t="shared" si="1113"/>
        <v>4.5655668503654478</v>
      </c>
      <c r="H1717" s="1">
        <f t="shared" si="1113"/>
        <v>4.2274314314948116</v>
      </c>
      <c r="I1717" s="1">
        <f t="shared" si="1113"/>
        <v>2.4106529384648754</v>
      </c>
      <c r="J1717" s="1">
        <f t="shared" si="1113"/>
        <v>4.9139708166021725</v>
      </c>
      <c r="K1717" s="1">
        <f t="shared" si="1113"/>
        <v>4.4516218345852732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7.064253051222666</v>
      </c>
      <c r="G1718" s="1">
        <f t="shared" si="1113"/>
        <v>7.3437115619718067</v>
      </c>
      <c r="H1718" s="1">
        <f t="shared" si="1113"/>
        <v>6.7147314603514374</v>
      </c>
      <c r="I1718" s="1">
        <f t="shared" si="1113"/>
        <v>5.6201382368351869</v>
      </c>
      <c r="J1718" s="1">
        <f t="shared" si="1113"/>
        <v>7.7750521487357602</v>
      </c>
      <c r="K1718" s="1">
        <f t="shared" si="1113"/>
        <v>7.9875146343375274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2.6300729003595626</v>
      </c>
      <c r="G1719" s="1">
        <f t="shared" si="1113"/>
        <v>2.7781447116063589</v>
      </c>
      <c r="H1719" s="1">
        <f t="shared" si="1113"/>
        <v>2.4873000288566263</v>
      </c>
      <c r="I1719" s="1">
        <f t="shared" si="1113"/>
        <v>3.2094852983703119</v>
      </c>
      <c r="J1719" s="1">
        <f t="shared" si="1113"/>
        <v>3.2094852983703119</v>
      </c>
      <c r="K1719" s="1">
        <f t="shared" si="1113"/>
        <v>3.5358927997522538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4.4341801508631038</v>
      </c>
      <c r="G1720" s="1">
        <f t="shared" si="1113"/>
        <v>4.5655668503654478</v>
      </c>
      <c r="H1720" s="1">
        <f t="shared" si="1113"/>
        <v>4.2274314314948116</v>
      </c>
      <c r="I1720" s="1">
        <f t="shared" si="1113"/>
        <v>2.4106529384648754</v>
      </c>
      <c r="J1720" s="1">
        <f t="shared" si="1113"/>
        <v>4.5655668503654478</v>
      </c>
      <c r="K1720" s="1">
        <f t="shared" si="1113"/>
        <v>4.4516218345852732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0.67481146761866651</v>
      </c>
      <c r="K1721" s="1">
        <f t="shared" si="1113"/>
        <v>14.614817375423556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0.32640750138194186</v>
      </c>
      <c r="K1722" s="1">
        <f t="shared" si="1113"/>
        <v>14.614817375423556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0.34840396623672465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119.34336589779102</v>
      </c>
      <c r="G1725" s="1">
        <f t="shared" si="1113"/>
        <v>107.23657593681045</v>
      </c>
      <c r="H1725" s="1">
        <f t="shared" si="1113"/>
        <v>118.73006772857879</v>
      </c>
      <c r="I1725" s="1">
        <f t="shared" si="1113"/>
        <v>112.04996416646421</v>
      </c>
      <c r="J1725" s="1">
        <f t="shared" si="1113"/>
        <v>92.031800058436289</v>
      </c>
      <c r="K1725" s="1">
        <f t="shared" si="1113"/>
        <v>57.987815122777675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119.34336589779102</v>
      </c>
      <c r="G1726" s="1">
        <f t="shared" si="1113"/>
        <v>106.7200366955629</v>
      </c>
      <c r="H1726" s="1">
        <f t="shared" si="1113"/>
        <v>117.56289517737369</v>
      </c>
      <c r="I1726" s="1">
        <f t="shared" si="1113"/>
        <v>107.71158090236526</v>
      </c>
      <c r="J1726" s="1">
        <f t="shared" si="1113"/>
        <v>83.840251528081225</v>
      </c>
      <c r="K1726" s="1">
        <f t="shared" si="1113"/>
        <v>44.803790940936722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119.34336589779102</v>
      </c>
      <c r="G1727" s="1">
        <f t="shared" si="1113"/>
        <v>106.7200366955629</v>
      </c>
      <c r="H1727" s="1">
        <f t="shared" si="1113"/>
        <v>117.56289517737369</v>
      </c>
      <c r="I1727" s="1">
        <f t="shared" si="1113"/>
        <v>107.68292307231256</v>
      </c>
      <c r="J1727" s="1">
        <f t="shared" si="1113"/>
        <v>83.803407758547692</v>
      </c>
      <c r="K1727" s="1">
        <f t="shared" si="1113"/>
        <v>44.78859041551857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2.8657830052693262E-2</v>
      </c>
      <c r="J1728" s="1">
        <f t="shared" si="1113"/>
        <v>3.684376953353382E-2</v>
      </c>
      <c r="K1728" s="1">
        <f t="shared" si="1113"/>
        <v>1.5200525418152668E-2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0.51653924124755257</v>
      </c>
      <c r="H1729" s="1">
        <f t="shared" si="1113"/>
        <v>1.1671725512050948</v>
      </c>
      <c r="I1729" s="1">
        <f t="shared" si="1113"/>
        <v>4.338383264098951</v>
      </c>
      <c r="J1729" s="1">
        <f t="shared" si="1113"/>
        <v>8.1915485303550639</v>
      </c>
      <c r="K1729" s="1">
        <f t="shared" si="1113"/>
        <v>13.18402418184095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0.51653924124755257</v>
      </c>
      <c r="H1730" s="1">
        <f t="shared" si="1113"/>
        <v>1.1671725512050948</v>
      </c>
      <c r="I1730" s="1">
        <f t="shared" si="1113"/>
        <v>4.338383264098951</v>
      </c>
      <c r="J1730" s="1">
        <f t="shared" si="1113"/>
        <v>4.338383264098951</v>
      </c>
      <c r="K1730" s="1">
        <f t="shared" si="1113"/>
        <v>8.1915485303550639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0.51653924124755257</v>
      </c>
      <c r="H1731" s="1">
        <f t="shared" si="1113"/>
        <v>1.1671725512050948</v>
      </c>
      <c r="I1731" s="1">
        <f t="shared" si="1113"/>
        <v>4.338383264098951</v>
      </c>
      <c r="J1731" s="1">
        <f t="shared" si="1113"/>
        <v>4.338383264098951</v>
      </c>
      <c r="K1731" s="1">
        <f t="shared" si="1113"/>
        <v>8.1915485303550639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3.8531652662561129</v>
      </c>
      <c r="K1732" s="1">
        <f t="shared" si="1113"/>
        <v>4.9924756514858863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3.8531652662561129</v>
      </c>
      <c r="K1733" s="1">
        <f t="shared" si="1113"/>
        <v>4.9924756514858863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250.94861398311602</v>
      </c>
      <c r="G1734" s="1">
        <f t="shared" si="1113"/>
        <v>253.26264238760868</v>
      </c>
      <c r="H1734" s="1">
        <f t="shared" si="1113"/>
        <v>197.9502247388769</v>
      </c>
      <c r="I1734" s="1">
        <f t="shared" si="1113"/>
        <v>205.39391083499828</v>
      </c>
      <c r="J1734" s="1">
        <f t="shared" si="1113"/>
        <v>98.945013800940245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-20.00999990227082</v>
      </c>
      <c r="G1735" s="1">
        <f t="shared" ref="G1735:K1735" si="1114">-G56+G49</f>
        <v>15.122431554270477</v>
      </c>
      <c r="H1735" s="1">
        <f t="shared" si="1114"/>
        <v>-4.3800201539056829</v>
      </c>
      <c r="I1735" s="1">
        <f t="shared" si="1114"/>
        <v>-5.0378750470145874</v>
      </c>
      <c r="J1735" s="1">
        <f t="shared" si="1114"/>
        <v>7.3670029241062931</v>
      </c>
      <c r="K1735" s="1">
        <f t="shared" si="1114"/>
        <v>-2.4765888367640088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8.1977952316846636</v>
      </c>
      <c r="K1736" s="1">
        <f t="shared" si="1115"/>
        <v>8.198571371563899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44.770001843507302</v>
      </c>
      <c r="G1737" s="1">
        <f t="shared" ref="G1737:K1737" si="1116">G3</f>
        <v>46.361585305902693</v>
      </c>
      <c r="H1737" s="1">
        <f t="shared" si="1116"/>
        <v>46.413450781109589</v>
      </c>
      <c r="I1737" s="1">
        <f t="shared" si="1116"/>
        <v>48.000736964439525</v>
      </c>
      <c r="J1737" s="1">
        <f t="shared" si="1116"/>
        <v>48.509081223923566</v>
      </c>
      <c r="K1737" s="1">
        <f t="shared" si="1116"/>
        <v>63.756675191773894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10.18234655850153</v>
      </c>
      <c r="G1738" s="1">
        <f t="shared" ref="G1738:K1738" si="1118">G4</f>
        <v>11.15294057743375</v>
      </c>
      <c r="H1738" s="1">
        <f t="shared" si="1118"/>
        <v>12.608866378020604</v>
      </c>
      <c r="I1738" s="1">
        <f t="shared" si="1118"/>
        <v>15.035412724469655</v>
      </c>
      <c r="J1738" s="1">
        <f t="shared" si="1118"/>
        <v>17.461974872754553</v>
      </c>
      <c r="K1738" s="1">
        <f t="shared" si="1118"/>
        <v>17.46212783219697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7.4592229582166842</v>
      </c>
      <c r="G1739" s="1">
        <f t="shared" ref="G1739:K1739" si="1120">G5</f>
        <v>8.0030269435098909</v>
      </c>
      <c r="H1739" s="1">
        <f t="shared" si="1120"/>
        <v>8.818773334749082</v>
      </c>
      <c r="I1739" s="1">
        <f t="shared" si="1120"/>
        <v>10.178352426331527</v>
      </c>
      <c r="J1739" s="1">
        <f t="shared" si="1120"/>
        <v>10.230838574742226</v>
      </c>
      <c r="K1739" s="1">
        <f t="shared" si="1120"/>
        <v>7.6167795935127094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2.6225318280695999</v>
      </c>
      <c r="G1740" s="1">
        <f t="shared" ref="G1740:K1740" si="1122">G6</f>
        <v>3.2649565190569296</v>
      </c>
      <c r="H1740" s="1">
        <f t="shared" si="1122"/>
        <v>4.2286984769944409</v>
      </c>
      <c r="I1740" s="1">
        <f t="shared" si="1122"/>
        <v>5.8349157771142437</v>
      </c>
      <c r="J1740" s="1">
        <f t="shared" si="1122"/>
        <v>6.3806515487586219</v>
      </c>
      <c r="K1740" s="1">
        <f t="shared" si="1122"/>
        <v>4.2598766134709134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24.505900498719484</v>
      </c>
      <c r="G1741" s="1">
        <f t="shared" ref="G1741:K1741" si="1124">G7</f>
        <v>23.940661265902126</v>
      </c>
      <c r="H1741" s="1">
        <f t="shared" si="1124"/>
        <v>20.757112591345461</v>
      </c>
      <c r="I1741" s="1">
        <f t="shared" si="1124"/>
        <v>16.952056036524105</v>
      </c>
      <c r="J1741" s="1">
        <f t="shared" si="1124"/>
        <v>14.435616227668163</v>
      </c>
      <c r="K1741" s="1">
        <f t="shared" si="1124"/>
        <v>34.417891152593299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69.39469516950976</v>
      </c>
      <c r="G1742" s="1">
        <f t="shared" ref="G1742:K1742" si="1126">G8</f>
        <v>69.663653602276383</v>
      </c>
      <c r="H1742" s="1">
        <f t="shared" si="1126"/>
        <v>69.270749041993469</v>
      </c>
      <c r="I1742" s="1">
        <f t="shared" si="1126"/>
        <v>68.832098497929394</v>
      </c>
      <c r="J1742" s="1">
        <f t="shared" si="1126"/>
        <v>68.961208249968735</v>
      </c>
      <c r="K1742" s="1">
        <f t="shared" si="1126"/>
        <v>74.048169965539074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35.613024528206076</v>
      </c>
      <c r="G1743" s="1">
        <f t="shared" ref="G1743:K1743" si="1128">G9</f>
        <v>35.88246821929517</v>
      </c>
      <c r="H1743" s="1">
        <f t="shared" si="1128"/>
        <v>35.489586800143393</v>
      </c>
      <c r="I1743" s="1">
        <f t="shared" si="1128"/>
        <v>35.040038064572684</v>
      </c>
      <c r="J1743" s="1">
        <f t="shared" si="1128"/>
        <v>35.159876219273144</v>
      </c>
      <c r="K1743" s="1">
        <f t="shared" si="1128"/>
        <v>35.603332132054561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33.781670641303691</v>
      </c>
      <c r="G1744" s="1">
        <f t="shared" ref="G1744:K1744" si="1130">G10</f>
        <v>33.781185382981214</v>
      </c>
      <c r="H1744" s="1">
        <f t="shared" si="1130"/>
        <v>33.781162241850069</v>
      </c>
      <c r="I1744" s="1">
        <f t="shared" si="1130"/>
        <v>33.792060433356703</v>
      </c>
      <c r="J1744" s="1">
        <f t="shared" si="1130"/>
        <v>33.80133203069559</v>
      </c>
      <c r="K1744" s="1">
        <f t="shared" si="1130"/>
        <v>38.44483783348452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3.7982126906664209</v>
      </c>
      <c r="G1745" s="1">
        <f t="shared" ref="G1745:K1745" si="1132">G11</f>
        <v>11.605704263260863</v>
      </c>
      <c r="H1745" s="1">
        <f t="shared" si="1132"/>
        <v>15.332822941098438</v>
      </c>
      <c r="I1745" s="1">
        <f t="shared" si="1132"/>
        <v>16.415725305947436</v>
      </c>
      <c r="J1745" s="1">
        <f t="shared" si="1132"/>
        <v>16.662451000280349</v>
      </c>
      <c r="K1745" s="1">
        <f t="shared" si="1132"/>
        <v>26.999908856828512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149.43065665615273</v>
      </c>
      <c r="G1746" s="1">
        <f t="shared" ref="G1746:K1746" si="1134">G12</f>
        <v>125.70776794112204</v>
      </c>
      <c r="H1746" s="1">
        <f t="shared" si="1134"/>
        <v>142.25622568219219</v>
      </c>
      <c r="I1746" s="1">
        <f t="shared" si="1134"/>
        <v>150.49528889928339</v>
      </c>
      <c r="J1746" s="1">
        <f t="shared" si="1134"/>
        <v>151.75674062190808</v>
      </c>
      <c r="K1746" s="1">
        <f t="shared" si="1134"/>
        <v>152.63503889939275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66.745724020500248</v>
      </c>
      <c r="G1747" s="1">
        <f t="shared" ref="G1747:K1747" si="1136">G13</f>
        <v>49.798886205766628</v>
      </c>
      <c r="H1747" s="1">
        <f t="shared" si="1136"/>
        <v>68.469054207510894</v>
      </c>
      <c r="I1747" s="1">
        <f t="shared" si="1136"/>
        <v>70.161685592355568</v>
      </c>
      <c r="J1747" s="1">
        <f t="shared" si="1136"/>
        <v>71.877081924458381</v>
      </c>
      <c r="K1747" s="1">
        <f t="shared" si="1136"/>
        <v>69.179291463706392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66.632488367549627</v>
      </c>
      <c r="G1748" s="1">
        <f t="shared" ref="G1748:K1748" si="1138">G14</f>
        <v>55.764224551618753</v>
      </c>
      <c r="H1748" s="1">
        <f t="shared" si="1138"/>
        <v>65.616682115620847</v>
      </c>
      <c r="I1748" s="1">
        <f t="shared" si="1138"/>
        <v>64.537886050783527</v>
      </c>
      <c r="J1748" s="1">
        <f t="shared" si="1138"/>
        <v>63.436184866554512</v>
      </c>
      <c r="K1748" s="1">
        <f t="shared" si="1138"/>
        <v>66.134077450186552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16.052444268102889</v>
      </c>
      <c r="G1749" s="1">
        <f t="shared" ref="G1749:K1749" si="1140">G15</f>
        <v>20.144657183736673</v>
      </c>
      <c r="H1749" s="1">
        <f t="shared" si="1140"/>
        <v>8.1704893590604506</v>
      </c>
      <c r="I1749" s="1">
        <f t="shared" si="1140"/>
        <v>15.795717256144298</v>
      </c>
      <c r="J1749" s="1">
        <f t="shared" si="1140"/>
        <v>16.44347383089519</v>
      </c>
      <c r="K1749" s="1">
        <f t="shared" si="1140"/>
        <v>17.321669985499817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16.524002848405189</v>
      </c>
      <c r="H1750" s="1">
        <f t="shared" si="1142"/>
        <v>32.642322563381128</v>
      </c>
      <c r="I1750" s="1">
        <f t="shared" si="1142"/>
        <v>40.807602917472778</v>
      </c>
      <c r="J1750" s="1">
        <f t="shared" si="1142"/>
        <v>84.677679419370151</v>
      </c>
      <c r="K1750" s="1">
        <f t="shared" si="1142"/>
        <v>140.72331113485669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0.52422172996350125</v>
      </c>
      <c r="G1751" s="1">
        <f t="shared" ref="G1751:K1751" si="1144">G17</f>
        <v>0.54551538811862144</v>
      </c>
      <c r="H1751" s="1">
        <f t="shared" si="1144"/>
        <v>1.9626053583174068</v>
      </c>
      <c r="I1751" s="1">
        <f t="shared" si="1144"/>
        <v>5.5604171101582924</v>
      </c>
      <c r="J1751" s="1">
        <f t="shared" si="1144"/>
        <v>15.560565643985854</v>
      </c>
      <c r="K1751" s="1">
        <f t="shared" si="1144"/>
        <v>27.551105276386377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18.873206701480822</v>
      </c>
      <c r="G1752" s="1">
        <f t="shared" ref="G1752:K1752" si="1146">G18</f>
        <v>22.222547164818867</v>
      </c>
      <c r="H1752" s="1">
        <f t="shared" si="1146"/>
        <v>28.66140071043791</v>
      </c>
      <c r="I1752" s="1">
        <f t="shared" si="1146"/>
        <v>35.252124711797428</v>
      </c>
      <c r="J1752" s="1">
        <f t="shared" si="1146"/>
        <v>44.275673247830582</v>
      </c>
      <c r="K1752" s="1">
        <f t="shared" si="1146"/>
        <v>72.682494406205919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0.13909296021424836</v>
      </c>
      <c r="J1753" s="1">
        <f t="shared" si="1148"/>
        <v>0.13783691691342459</v>
      </c>
      <c r="K1753" s="1">
        <f t="shared" si="1148"/>
        <v>0.25655383744188465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22.65285579561408</v>
      </c>
      <c r="G1754" s="3">
        <f t="shared" si="1149"/>
        <v>24.930054802771576</v>
      </c>
      <c r="H1754" s="3">
        <f t="shared" si="1149"/>
        <v>29.865618770454621</v>
      </c>
      <c r="I1754" s="3">
        <f t="shared" si="1149"/>
        <v>31.994564532044233</v>
      </c>
      <c r="J1754" s="3">
        <f t="shared" si="1149"/>
        <v>43.920542234267707</v>
      </c>
      <c r="K1754" s="3">
        <f t="shared" si="1149"/>
        <v>63.813867533955268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3.0805581771857646</v>
      </c>
      <c r="G1755" s="1">
        <f t="shared" ref="G1755:K1755" si="1150">+G1756</f>
        <v>3.0804793272639577</v>
      </c>
      <c r="H1755" s="1">
        <f t="shared" si="1150"/>
        <v>2.6104779510645941</v>
      </c>
      <c r="I1755" s="1">
        <f t="shared" si="1150"/>
        <v>2.5321068149896093</v>
      </c>
      <c r="J1755" s="1">
        <f t="shared" si="1150"/>
        <v>1.2356804901876028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3.0805581771857646</v>
      </c>
      <c r="G1756" s="1">
        <f>'[1]Electricity and CHPs_CAP'!C$14</f>
        <v>3.0804793272639577</v>
      </c>
      <c r="H1756" s="1">
        <f>'[1]Electricity and CHPs_CAP'!D$14</f>
        <v>2.6104779510645941</v>
      </c>
      <c r="I1756" s="1">
        <f>'[1]Electricity and CHPs_CAP'!E$14</f>
        <v>2.5321068149896093</v>
      </c>
      <c r="J1756" s="1">
        <f>'[1]Electricity and CHPs_CAP'!F$14</f>
        <v>1.2356804901876028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16.225731564000021</v>
      </c>
      <c r="H1757" s="1">
        <f t="shared" si="1152"/>
        <v>16.675736109497912</v>
      </c>
      <c r="I1757" s="1">
        <f t="shared" si="1152"/>
        <v>16.680397029931239</v>
      </c>
      <c r="J1757" s="1">
        <f t="shared" si="1152"/>
        <v>16.909537430028955</v>
      </c>
      <c r="K1757" s="1">
        <f t="shared" si="1152"/>
        <v>17.341089829214454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7.4235453012027417</v>
      </c>
      <c r="H1758" s="1">
        <f>'[1]Electricity and CHPs_CAP'!D$15</f>
        <v>7.4306696829225931</v>
      </c>
      <c r="I1758" s="1">
        <f>'[1]Electricity and CHPs_CAP'!E$15</f>
        <v>7.4313087104878832</v>
      </c>
      <c r="J1758" s="1">
        <f>'[1]Electricity and CHPs_CAP'!F$15</f>
        <v>7.5849809909471242</v>
      </c>
      <c r="K1758" s="1">
        <f>'[1]Electricity and CHPs_CAP'!G$15</f>
        <v>7.6707605186156984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4.8186275061197836</v>
      </c>
      <c r="H1759" s="1">
        <f>'[1]Electricity and CHPs_CAP'!D$16</f>
        <v>4.8730733147845688</v>
      </c>
      <c r="I1759" s="1">
        <f>'[1]Electricity and CHPs_CAP'!E$16</f>
        <v>4.8770857605899343</v>
      </c>
      <c r="J1759" s="1">
        <f>'[1]Electricity and CHPs_CAP'!F$16</f>
        <v>4.9524348970274072</v>
      </c>
      <c r="K1759" s="1">
        <f>'[1]Electricity and CHPs_CAP'!G$16</f>
        <v>5.2981859813513115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3.983558756677497</v>
      </c>
      <c r="H1760" s="1">
        <f>'[1]Electricity and CHPs_CAP'!D$17</f>
        <v>4.3719931117907507</v>
      </c>
      <c r="I1760" s="1">
        <f>'[1]Electricity and CHPs_CAP'!E$17</f>
        <v>4.3720025588534197</v>
      </c>
      <c r="J1760" s="1">
        <f>'[1]Electricity and CHPs_CAP'!F$17</f>
        <v>4.3721215420544235</v>
      </c>
      <c r="K1760" s="1">
        <f>'[1]Electricity and CHPs_CAP'!G$17</f>
        <v>4.3721433292474448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0.10049822280586766</v>
      </c>
      <c r="G1761" s="1">
        <f t="shared" ref="G1761:K1761" si="1153">SUM(G1762:G1764)</f>
        <v>8.2110871414552394E-2</v>
      </c>
      <c r="H1761" s="1">
        <f t="shared" si="1153"/>
        <v>4.9125072598042566E-2</v>
      </c>
      <c r="I1761" s="1">
        <f t="shared" si="1153"/>
        <v>4.5422120316624001E-2</v>
      </c>
      <c r="J1761" s="1">
        <f t="shared" si="1153"/>
        <v>3.482933356406747E-2</v>
      </c>
      <c r="K1761" s="1">
        <f t="shared" si="1153"/>
        <v>1.6997828450477242E-2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8.147424663425118E-2</v>
      </c>
      <c r="G1762" s="1">
        <f>'[1]Electricity and CHPs_CAP'!C$18</f>
        <v>6.0999893819077201E-2</v>
      </c>
      <c r="H1762" s="1">
        <f>'[1]Electricity and CHPs_CAP'!D$18</f>
        <v>2.7979766298277732E-2</v>
      </c>
      <c r="I1762" s="1">
        <f>'[1]Electricity and CHPs_CAP'!E$18</f>
        <v>1.144035851246988E-2</v>
      </c>
      <c r="J1762" s="1">
        <f>'[1]Electricity and CHPs_CAP'!F$18</f>
        <v>1.9147949736519124E-2</v>
      </c>
      <c r="K1762" s="1">
        <f>'[1]Electricity and CHPs_CAP'!G$18</f>
        <v>1.0491175633437263E-2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1.0722514028191134E-2</v>
      </c>
      <c r="G1763" s="1">
        <f>'[1]Electricity and CHPs_CAP'!C$28</f>
        <v>1.0157755522364991E-2</v>
      </c>
      <c r="H1763" s="1">
        <f>'[1]Electricity and CHPs_CAP'!D$28</f>
        <v>9.9890347276852098E-3</v>
      </c>
      <c r="I1763" s="1">
        <f>'[1]Electricity and CHPs_CAP'!E$28</f>
        <v>7.9439978648967995E-3</v>
      </c>
      <c r="J1763" s="1">
        <f>'[1]Electricity and CHPs_CAP'!F$28</f>
        <v>3.323078996621532E-3</v>
      </c>
      <c r="K1763" s="1">
        <f>'[1]Electricity and CHPs_CAP'!G$28</f>
        <v>2.4618956908021138E-3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8.301462143425347E-3</v>
      </c>
      <c r="G1764" s="1">
        <f>'[1]Electricity and CHPs_CAP'!C$41</f>
        <v>1.0953222073110202E-2</v>
      </c>
      <c r="H1764" s="1">
        <f>'[1]Electricity and CHPs_CAP'!D$41</f>
        <v>1.1156271572079619E-2</v>
      </c>
      <c r="I1764" s="1">
        <f>'[1]Electricity and CHPs_CAP'!E$41</f>
        <v>2.6037763939257323E-2</v>
      </c>
      <c r="J1764" s="1">
        <f>'[1]Electricity and CHPs_CAP'!F$41</f>
        <v>1.2358304830926814E-2</v>
      </c>
      <c r="K1764" s="1">
        <f>'[1]Electricity and CHPs_CAP'!G$41</f>
        <v>4.0447571262378643E-3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0.29697117427192599</v>
      </c>
      <c r="G1765" s="1">
        <f t="shared" ref="G1765:K1765" si="1155">SUM(G1766:G1780)</f>
        <v>0.41771228152818995</v>
      </c>
      <c r="H1765" s="1">
        <f t="shared" si="1155"/>
        <v>0.32205707926806171</v>
      </c>
      <c r="I1765" s="1">
        <f t="shared" si="1155"/>
        <v>0.39889889568177778</v>
      </c>
      <c r="J1765" s="1">
        <f t="shared" si="1155"/>
        <v>0.49380116538692143</v>
      </c>
      <c r="K1765" s="1">
        <f t="shared" si="1155"/>
        <v>0.60274421331163353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8.0705855532251496E-3</v>
      </c>
      <c r="K1766" s="1">
        <f>'[1]Electricity and CHPs_CAP'!G$21</f>
        <v>7.9881418214732686E-3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0.250010805174396</v>
      </c>
      <c r="H1767" s="1">
        <f>'[1]Electricity and CHPs_CAP'!D$22</f>
        <v>8.7313199272763015E-2</v>
      </c>
      <c r="I1767" s="1">
        <f>'[1]Electricity and CHPs_CAP'!E$22</f>
        <v>7.5154556629683011E-2</v>
      </c>
      <c r="J1767" s="1">
        <f>'[1]Electricity and CHPs_CAP'!F$22</f>
        <v>7.5722821694917009E-2</v>
      </c>
      <c r="K1767" s="1">
        <f>'[1]Electricity and CHPs_CAP'!G$22</f>
        <v>3.1955968263296795E-2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8.1800350090551997E-3</v>
      </c>
      <c r="K1768" s="1">
        <f>'[1]Electricity and CHPs_CAP'!G$23</f>
        <v>0.19822374355873348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0.10886007189237706</v>
      </c>
      <c r="G1769" s="1">
        <f>'[1]Electricity and CHPs_CAP'!C$24</f>
        <v>1.9521218572819826E-3</v>
      </c>
      <c r="H1769" s="1">
        <f>'[1]Electricity and CHPs_CAP'!D$24</f>
        <v>8.8889795322760895E-3</v>
      </c>
      <c r="I1769" s="1">
        <f>'[1]Electricity and CHPs_CAP'!E$24</f>
        <v>9.4532961433300214E-3</v>
      </c>
      <c r="J1769" s="1">
        <f>'[1]Electricity and CHPs_CAP'!F$24</f>
        <v>6.5508643561956598E-3</v>
      </c>
      <c r="K1769" s="1">
        <f>'[1]Electricity and CHPs_CAP'!G$24</f>
        <v>2.8616541535468614E-3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2.9998384669387198E-3</v>
      </c>
      <c r="K1770" s="1">
        <f>'[1]Electricity and CHPs_CAP'!G$29</f>
        <v>3.4561437016172934E-3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3.3140571109646008E-2</v>
      </c>
      <c r="G1771" s="1">
        <f>'[1]Electricity and CHPs_CAP'!C$39</f>
        <v>2.4514833310254822E-2</v>
      </c>
      <c r="H1771" s="1">
        <f>'[1]Electricity and CHPs_CAP'!D$39</f>
        <v>2.4563983548302443E-2</v>
      </c>
      <c r="I1771" s="1">
        <f>'[1]Electricity and CHPs_CAP'!E$39</f>
        <v>1.5199931525431129E-2</v>
      </c>
      <c r="J1771" s="1">
        <f>'[1]Electricity and CHPs_CAP'!F$39</f>
        <v>2.5281191233027037E-2</v>
      </c>
      <c r="K1771" s="1">
        <f>'[1]Electricity and CHPs_CAP'!G$39</f>
        <v>1.954646297993233E-2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9.5079808947621403E-3</v>
      </c>
      <c r="K1772" s="1">
        <f>'[1]Electricity and CHPs_CAP'!G$40</f>
        <v>9.4995766672332869E-3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2.7524623531994998E-3</v>
      </c>
      <c r="J1773" s="1">
        <f>'[1]Electricity and CHPs_CAP'!F$47</f>
        <v>5.9827874869613894E-3</v>
      </c>
      <c r="K1773" s="1">
        <f>'[1]Electricity and CHPs_CAP'!G$47</f>
        <v>2.9057396643059554E-3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4.1894563202676061E-3</v>
      </c>
      <c r="G1774" s="1">
        <f>'[1]Electricity and CHPs_CAP'!C$48</f>
        <v>2.4356591878228152E-3</v>
      </c>
      <c r="H1774" s="1">
        <f>'[1]Electricity and CHPs_CAP'!D$48</f>
        <v>7.8436709821403106E-3</v>
      </c>
      <c r="I1774" s="1">
        <f>'[1]Electricity and CHPs_CAP'!E$48</f>
        <v>7.7358642340352671E-3</v>
      </c>
      <c r="J1774" s="1">
        <f>'[1]Electricity and CHPs_CAP'!F$48</f>
        <v>2.9781496527574801E-2</v>
      </c>
      <c r="K1774" s="1">
        <f>'[1]Electricity and CHPs_CAP'!G$48</f>
        <v>2.9512882189929618E-2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7.6056271382666098E-4</v>
      </c>
      <c r="J1775" s="1">
        <f>'[1]Electricity and CHPs_CAP'!F$49</f>
        <v>2.1956106195136441E-3</v>
      </c>
      <c r="K1775" s="1">
        <f>'[1]Electricity and CHPs_CAP'!G$49</f>
        <v>1.6488211836429676E-3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1.2070911098891378E-2</v>
      </c>
      <c r="G1776" s="1">
        <f>'[1]Electricity and CHPs_CAP'!C$51</f>
        <v>5.6424998375248694E-3</v>
      </c>
      <c r="H1776" s="1">
        <f>'[1]Electricity and CHPs_CAP'!D$51</f>
        <v>2.5560348661753336E-2</v>
      </c>
      <c r="I1776" s="1">
        <f>'[1]Electricity and CHPs_CAP'!E$51</f>
        <v>2.7463562094365648E-2</v>
      </c>
      <c r="J1776" s="1">
        <f>'[1]Electricity and CHPs_CAP'!F$51</f>
        <v>5.7225457051657172E-2</v>
      </c>
      <c r="K1776" s="1">
        <f>'[1]Electricity and CHPs_CAP'!G$51</f>
        <v>5.9941338315041295E-2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2.8287483258432802E-3</v>
      </c>
      <c r="J1777" s="1">
        <f>'[1]Electricity and CHPs_CAP'!F$52</f>
        <v>9.0730741092927628E-3</v>
      </c>
      <c r="K1777" s="1">
        <f>'[1]Electricity and CHPs_CAP'!G$52</f>
        <v>6.6167005215218132E-3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7.351114376800276E-2</v>
      </c>
      <c r="G1778" s="1">
        <f>'[1]Electricity and CHPs_CAP'!C$54</f>
        <v>8.4836558448356317E-2</v>
      </c>
      <c r="H1778" s="1">
        <f>'[1]Electricity and CHPs_CAP'!D$54</f>
        <v>0.11783297973108385</v>
      </c>
      <c r="I1778" s="1">
        <f>'[1]Electricity and CHPs_CAP'!E$54</f>
        <v>0.11994465664407625</v>
      </c>
      <c r="J1778" s="1">
        <f>'[1]Electricity and CHPs_CAP'!F$54</f>
        <v>0.1214163663096683</v>
      </c>
      <c r="K1778" s="1">
        <f>'[1]Electricity and CHPs_CAP'!G$54</f>
        <v>0.19084347915128361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6.5199020082741144E-2</v>
      </c>
      <c r="G1779" s="1">
        <f>'[1]Electricity and CHPs_CAP'!C$55</f>
        <v>4.8319803712553192E-2</v>
      </c>
      <c r="H1779" s="1">
        <f>'[1]Electricity and CHPs_CAP'!D$55</f>
        <v>5.0053917539742615E-2</v>
      </c>
      <c r="I1779" s="1">
        <f>'[1]Electricity and CHPs_CAP'!E$55</f>
        <v>0.13625703438829465</v>
      </c>
      <c r="J1779" s="1">
        <f>'[1]Electricity and CHPs_CAP'!F$55</f>
        <v>0.12812237819848582</v>
      </c>
      <c r="K1779" s="1">
        <f>'[1]Electricity and CHPs_CAP'!G$55</f>
        <v>3.569579777948232E-2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1.34822062969239E-3</v>
      </c>
      <c r="J1780" s="1">
        <f>'[1]Electricity and CHPs_CAP'!F$58</f>
        <v>3.6906778756466644E-3</v>
      </c>
      <c r="K1780" s="1">
        <f>'[1]Electricity and CHPs_CAP'!G$58</f>
        <v>2.047763360592674E-3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0.39705016342996347</v>
      </c>
      <c r="G1781" s="1">
        <f t="shared" ref="G1781:K1781" si="1158">SUM(G1782:G1787)</f>
        <v>0.36566115095001955</v>
      </c>
      <c r="H1781" s="1">
        <f t="shared" si="1158"/>
        <v>0.36560584552302516</v>
      </c>
      <c r="I1781" s="1">
        <f t="shared" si="1158"/>
        <v>0.36049588200220273</v>
      </c>
      <c r="J1781" s="1">
        <f t="shared" si="1158"/>
        <v>0.42056753013934756</v>
      </c>
      <c r="K1781" s="1">
        <f t="shared" si="1158"/>
        <v>0.508476523670923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0.27668873665355931</v>
      </c>
      <c r="G1782" s="1">
        <f>'[1]Electricity and CHPs_CAP'!C$19</f>
        <v>0.27650056972734388</v>
      </c>
      <c r="H1782" s="1">
        <f>'[1]Electricity and CHPs_CAP'!D$19</f>
        <v>0.27651395025654901</v>
      </c>
      <c r="I1782" s="1">
        <f>'[1]Electricity and CHPs_CAP'!E$19</f>
        <v>0.27600985165205805</v>
      </c>
      <c r="J1782" s="1">
        <f>'[1]Electricity and CHPs_CAP'!F$19</f>
        <v>0.18273836202317389</v>
      </c>
      <c r="K1782" s="1">
        <f>'[1]Electricity and CHPs_CAP'!G$19</f>
        <v>0.18777879267991154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0.116799011317698</v>
      </c>
      <c r="K1783" s="1">
        <f>'[1]Electricity and CHPs_CAP'!G$20</f>
        <v>0.16580274132030171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7.6857772047272357E-2</v>
      </c>
      <c r="G1784" s="1">
        <f>'[1]Electricity and CHPs_CAP'!C$26</f>
        <v>7.2086460821025919E-2</v>
      </c>
      <c r="H1784" s="1">
        <f>'[1]Electricity and CHPs_CAP'!D$26</f>
        <v>7.2060993650739064E-2</v>
      </c>
      <c r="I1784" s="1">
        <f>'[1]Electricity and CHPs_CAP'!E$26</f>
        <v>7.0512184917072465E-2</v>
      </c>
      <c r="J1784" s="1">
        <f>'[1]Electricity and CHPs_CAP'!F$26</f>
        <v>5.9255974376353569E-2</v>
      </c>
      <c r="K1784" s="1">
        <f>'[1]Electricity and CHPs_CAP'!G$26</f>
        <v>5.934137389689511E-2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2.8857875943733801E-2</v>
      </c>
      <c r="K1785" s="1">
        <f>'[1]Electricity and CHPs_CAP'!G$27</f>
        <v>3.890069122048552E-2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4.3503654729131799E-2</v>
      </c>
      <c r="G1786" s="1">
        <f>'[1]Electricity and CHPs_CAP'!C$44</f>
        <v>1.7074120401649719E-2</v>
      </c>
      <c r="H1786" s="1">
        <f>'[1]Electricity and CHPs_CAP'!D$44</f>
        <v>1.7030901615737101E-2</v>
      </c>
      <c r="I1786" s="1">
        <f>'[1]Electricity and CHPs_CAP'!E$44</f>
        <v>1.3973845433072257E-2</v>
      </c>
      <c r="J1786" s="1">
        <f>'[1]Electricity and CHPs_CAP'!F$44</f>
        <v>9.2690338885305298E-3</v>
      </c>
      <c r="K1786" s="1">
        <f>'[1]Electricity and CHPs_CAP'!G$44</f>
        <v>1.3452496372441895E-3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2.3647272589857798E-2</v>
      </c>
      <c r="K1787" s="1">
        <f>'[1]Electricity and CHPs_CAP'!G$45</f>
        <v>5.5307674916084966E-2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4.1319147932224604E-2</v>
      </c>
      <c r="G1788" s="1">
        <f t="shared" ref="G1788:K1788" si="1160">SUM(G1789:G1795)</f>
        <v>2.5131341328358061E-2</v>
      </c>
      <c r="H1788" s="1">
        <f t="shared" si="1160"/>
        <v>5.1432129318512418E-2</v>
      </c>
      <c r="I1788" s="1">
        <f t="shared" si="1160"/>
        <v>0.10987390217645557</v>
      </c>
      <c r="J1788" s="1">
        <f t="shared" si="1160"/>
        <v>0.20525967932831868</v>
      </c>
      <c r="K1788" s="1">
        <f t="shared" si="1160"/>
        <v>0.64022602296623143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2.83212106974286E-2</v>
      </c>
      <c r="G1789" s="1">
        <f>'[1]Electricity and CHPs_CAP'!C$25</f>
        <v>5.8612120446461455E-3</v>
      </c>
      <c r="H1789" s="1">
        <f>'[1]Electricity and CHPs_CAP'!D$25</f>
        <v>1.1252159839692563E-2</v>
      </c>
      <c r="I1789" s="1">
        <f>'[1]Electricity and CHPs_CAP'!E$25</f>
        <v>5.672403191405509E-3</v>
      </c>
      <c r="J1789" s="1">
        <f>'[1]Electricity and CHPs_CAP'!F$25</f>
        <v>2.1820499785063723E-2</v>
      </c>
      <c r="K1789" s="1">
        <f>'[1]Electricity and CHPs_CAP'!G$25</f>
        <v>1.1040785110047E-3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4.9799497573543598E-3</v>
      </c>
      <c r="K1790" s="1">
        <f>'[1]Electricity and CHPs_CAP'!G$31</f>
        <v>0.38466455839422586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1.2997937234796E-2</v>
      </c>
      <c r="G1791" s="1">
        <f>'[1]Electricity and CHPs_CAP'!C$42</f>
        <v>1.9270129283711915E-2</v>
      </c>
      <c r="H1791" s="1">
        <f>'[1]Electricity and CHPs_CAP'!D$42</f>
        <v>4.0179969478819855E-2</v>
      </c>
      <c r="I1791" s="1">
        <f>'[1]Electricity and CHPs_CAP'!E$42</f>
        <v>9.5312803463177956E-2</v>
      </c>
      <c r="J1791" s="1">
        <f>'[1]Electricity and CHPs_CAP'!F$42</f>
        <v>0.14969168590815946</v>
      </c>
      <c r="K1791" s="1">
        <f>'[1]Electricity and CHPs_CAP'!G$42</f>
        <v>8.3929858999089862E-4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1.39110187268651E-2</v>
      </c>
      <c r="K1792" s="1">
        <f>'[1]Electricity and CHPs_CAP'!G$43</f>
        <v>0.24810688551433199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2.3114062728498202E-3</v>
      </c>
      <c r="J1793" s="1">
        <f>'[1]Electricity and CHPs_CAP'!F$50</f>
        <v>3.9602959072277972E-3</v>
      </c>
      <c r="K1793" s="1">
        <f>'[1]Electricity and CHPs_CAP'!G$50</f>
        <v>1.5376098409979329E-3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3.65143902946676E-3</v>
      </c>
      <c r="J1794" s="1">
        <f>'[1]Electricity and CHPs_CAP'!F$53</f>
        <v>6.1371910647163748E-3</v>
      </c>
      <c r="K1794" s="1">
        <f>'[1]Electricity and CHPs_CAP'!G$53</f>
        <v>2.4571522740700507E-3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2.9258502195555398E-3</v>
      </c>
      <c r="J1795" s="1">
        <f>'[1]Electricity and CHPs_CAP'!F$56</f>
        <v>4.7590381789318582E-3</v>
      </c>
      <c r="K1795" s="1">
        <f>'[1]Electricity and CHPs_CAP'!G$56</f>
        <v>1.516439841609968E-3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9.0660427850258213E-2</v>
      </c>
      <c r="H1796" s="1">
        <f t="shared" si="1162"/>
        <v>0.32626531119337621</v>
      </c>
      <c r="I1796" s="1">
        <f t="shared" si="1162"/>
        <v>0.92443599907105034</v>
      </c>
      <c r="J1796" s="1">
        <f t="shared" si="1162"/>
        <v>2.587057693932997</v>
      </c>
      <c r="K1796" s="1">
        <f t="shared" si="1162"/>
        <v>4.5805998240198802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9.0660427850258213E-2</v>
      </c>
      <c r="H1797" s="1">
        <f>'[1]Electricity and CHPs_CAP'!D$33</f>
        <v>0.32626531119337621</v>
      </c>
      <c r="I1797" s="1">
        <f>'[1]Electricity and CHPs_CAP'!E$33</f>
        <v>0.92443599907105034</v>
      </c>
      <c r="J1797" s="1">
        <f>'[1]Electricity and CHPs_CAP'!F$33</f>
        <v>2.587057693932997</v>
      </c>
      <c r="K1797" s="1">
        <f>'[1]Electricity and CHPs_CAP'!G$33</f>
        <v>4.5805998240198802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4.3710977644218199</v>
      </c>
      <c r="H1798" s="1">
        <f t="shared" si="1163"/>
        <v>9.1889058075774557</v>
      </c>
      <c r="I1798" s="1">
        <f t="shared" si="1163"/>
        <v>10.646269231294234</v>
      </c>
      <c r="J1798" s="1">
        <f t="shared" si="1163"/>
        <v>21.319445146903185</v>
      </c>
      <c r="K1798" s="1">
        <f t="shared" si="1163"/>
        <v>37.480142199628958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4.4907855276261198E-2</v>
      </c>
      <c r="I1799" s="1">
        <f>'[1]Electricity and CHPs_CAP'!E$34</f>
        <v>4.5269745336775774E-2</v>
      </c>
      <c r="J1799" s="1">
        <f>'[1]Electricity and CHPs_CAP'!F$34</f>
        <v>0.56188576474334595</v>
      </c>
      <c r="K1799" s="1">
        <f>'[1]Electricity and CHPs_CAP'!G$34</f>
        <v>3.2872280546986801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1.6529275421914182</v>
      </c>
      <c r="H1800" s="1">
        <f>'[1]Electricity and CHPs_CAP'!D$35</f>
        <v>3.0611682930350597</v>
      </c>
      <c r="I1800" s="1">
        <f>'[1]Electricity and CHPs_CAP'!E$35</f>
        <v>3.5491018428888301</v>
      </c>
      <c r="J1800" s="1">
        <f>'[1]Electricity and CHPs_CAP'!F$35</f>
        <v>11.274807583781337</v>
      </c>
      <c r="K1800" s="1">
        <f>'[1]Electricity and CHPs_CAP'!G$35</f>
        <v>18.051369274203001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1.1560076192857789</v>
      </c>
      <c r="H1801" s="1">
        <f>'[1]Electricity and CHPs_CAP'!D$36</f>
        <v>2.5679662155116478</v>
      </c>
      <c r="I1801" s="1">
        <f>'[1]Electricity and CHPs_CAP'!E$36</f>
        <v>2.9770339748449111</v>
      </c>
      <c r="J1801" s="1">
        <f>'[1]Electricity and CHPs_CAP'!F$36</f>
        <v>4.0013189445972923</v>
      </c>
      <c r="K1801" s="1">
        <f>'[1]Electricity and CHPs_CAP'!G$36</f>
        <v>5.3778962675044895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0.43906083572043342</v>
      </c>
      <c r="H1802" s="1">
        <f>'[1]Electricity and CHPs_CAP'!D$37</f>
        <v>1.3349650520519381</v>
      </c>
      <c r="I1802" s="1">
        <f>'[1]Electricity and CHPs_CAP'!E$37</f>
        <v>1.547711931552437</v>
      </c>
      <c r="J1802" s="1">
        <f>'[1]Electricity and CHPs_CAP'!F$37</f>
        <v>2.0844279628398299</v>
      </c>
      <c r="K1802" s="1">
        <f>'[1]Electricity and CHPs_CAP'!G$37</f>
        <v>6.1979879494003995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1.1231017672241894</v>
      </c>
      <c r="H1803" s="1">
        <f>'[1]Electricity and CHPs_CAP'!D$38</f>
        <v>2.1798983917025501</v>
      </c>
      <c r="I1803" s="1">
        <f>'[1]Electricity and CHPs_CAP'!E$38</f>
        <v>2.5271517366712803</v>
      </c>
      <c r="J1803" s="1">
        <f>'[1]Electricity and CHPs_CAP'!F$38</f>
        <v>3.3970048909413788</v>
      </c>
      <c r="K1803" s="1">
        <f>'[1]Electricity and CHPs_CAP'!G$38</f>
        <v>4.5656606538223903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4.8084381947346502E-3</v>
      </c>
      <c r="J1804" s="1">
        <f>'[1]Electricity and CHPs_CAP'!F$32</f>
        <v>4.8416854130113995E-3</v>
      </c>
      <c r="K1804" s="1">
        <f>'[1]Electricity and CHPs_CAP'!G$32</f>
        <v>8.670620315581478E-3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4.8084381947346502E-3</v>
      </c>
      <c r="J1805" s="1">
        <f t="shared" si="1166"/>
        <v>4.8416854130113995E-3</v>
      </c>
      <c r="K1805" s="1">
        <f t="shared" si="1166"/>
        <v>8.670620315581478E-3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5.2522966493149005E-3</v>
      </c>
      <c r="J1806" s="1">
        <f t="shared" si="1167"/>
        <v>4.9457590413260151E-2</v>
      </c>
      <c r="K1806" s="1">
        <f t="shared" si="1167"/>
        <v>4.7738747100944459E-2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4.3865635148779098E-3</v>
      </c>
      <c r="K1807" s="1">
        <f>'[1]Electricity and CHPs_CAP'!G$30</f>
        <v>5.2776801345670058E-3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3.6717783990304902E-3</v>
      </c>
      <c r="J1808" s="1">
        <f>'[1]Electricity and CHPs_CAP'!F$46</f>
        <v>4.1696007413729627E-2</v>
      </c>
      <c r="K1808" s="1">
        <f>'[1]Electricity and CHPs_CAP'!G$46</f>
        <v>3.8512326222876134E-2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1.5805182502844101E-3</v>
      </c>
      <c r="J1809" s="1">
        <f>'[1]Electricity and CHPs_CAP'!F$57</f>
        <v>3.375019484652617E-3</v>
      </c>
      <c r="K1809" s="1">
        <f>'[1]Electricity and CHPs_CAP'!G$57</f>
        <v>3.9487407435013248E-3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0.27107390892833694</v>
      </c>
      <c r="G1810" s="1">
        <f t="shared" ref="G1810:K1810" si="1168">SUM(G1811:G1817)</f>
        <v>0.27147007401439899</v>
      </c>
      <c r="H1810" s="1">
        <f t="shared" si="1168"/>
        <v>0.2760134644136405</v>
      </c>
      <c r="I1810" s="1">
        <f t="shared" si="1168"/>
        <v>0.2866039217369904</v>
      </c>
      <c r="J1810" s="1">
        <f t="shared" si="1168"/>
        <v>0.66006448897003467</v>
      </c>
      <c r="K1810" s="1">
        <f t="shared" si="1168"/>
        <v>2.587181725276182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9.993611764038382E-2</v>
      </c>
      <c r="H1811" s="1">
        <f>'[1]Electricity and CHPs_CAP'!D$63</f>
        <v>9.9933550633272292E-2</v>
      </c>
      <c r="I1811" s="1">
        <f>'[1]Electricity and CHPs_CAP'!E$63</f>
        <v>9.9931180355183918E-2</v>
      </c>
      <c r="J1811" s="1">
        <f>'[1]Electricity and CHPs_CAP'!F$63</f>
        <v>9.9985202366786999E-2</v>
      </c>
      <c r="K1811" s="1">
        <f>'[1]Electricity and CHPs_CAP'!G$63</f>
        <v>9.9991654839885064E-2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2.1809567983484102E-2</v>
      </c>
      <c r="G1812" s="1">
        <f>'[1]Electricity and CHPs_CAP'!C$64</f>
        <v>2.1849689189305948E-2</v>
      </c>
      <c r="H1812" s="1">
        <f>'[1]Electricity and CHPs_CAP'!D$64</f>
        <v>2.1985000416244564E-2</v>
      </c>
      <c r="I1812" s="1">
        <f>'[1]Electricity and CHPs_CAP'!E$64</f>
        <v>1.6263409094637395E-2</v>
      </c>
      <c r="J1812" s="1">
        <f>'[1]Electricity and CHPs_CAP'!F$64</f>
        <v>0.23242385795110687</v>
      </c>
      <c r="K1812" s="1">
        <f>'[1]Electricity and CHPs_CAP'!G$64</f>
        <v>1.9541894900329222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1.65740819357071E-2</v>
      </c>
      <c r="G1813" s="1">
        <f>'[1]Electricity and CHPs_CAP'!C$65</f>
        <v>1.6605105774582064E-2</v>
      </c>
      <c r="H1813" s="1">
        <f>'[1]Electricity and CHPs_CAP'!D$65</f>
        <v>1.6690110138161865E-2</v>
      </c>
      <c r="I1813" s="1">
        <f>'[1]Electricity and CHPs_CAP'!E$65</f>
        <v>1.234330859994803E-2</v>
      </c>
      <c r="J1813" s="1">
        <f>'[1]Electricity and CHPs_CAP'!F$65</f>
        <v>5.0929754672295331E-2</v>
      </c>
      <c r="K1813" s="1">
        <f>'[1]Electricity and CHPs_CAP'!G$65</f>
        <v>0.11802702716677103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1.9922439020558513E-2</v>
      </c>
      <c r="G1814" s="1">
        <f>'[1]Electricity and CHPs_CAP'!C$66</f>
        <v>1.9974047492607686E-2</v>
      </c>
      <c r="H1814" s="1">
        <f>'[1]Electricity and CHPs_CAP'!D$66</f>
        <v>2.0482071657549655E-2</v>
      </c>
      <c r="I1814" s="1">
        <f>'[1]Electricity and CHPs_CAP'!E$66</f>
        <v>1.9069458859167471E-2</v>
      </c>
      <c r="J1814" s="1">
        <f>'[1]Electricity and CHPs_CAP'!F$66</f>
        <v>2.8139916410039635E-2</v>
      </c>
      <c r="K1814" s="1">
        <f>'[1]Electricity and CHPs_CAP'!G$66</f>
        <v>2.1670407391704609E-2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4.642359667957411E-2</v>
      </c>
      <c r="G1815" s="1">
        <f>'[1]Electricity and CHPs_CAP'!C$67</f>
        <v>4.6566504185421617E-2</v>
      </c>
      <c r="H1815" s="1">
        <f>'[1]Electricity and CHPs_CAP'!D$67</f>
        <v>4.8217262051243645E-2</v>
      </c>
      <c r="I1815" s="1">
        <f>'[1]Electricity and CHPs_CAP'!E$67</f>
        <v>5.9821966488632611E-2</v>
      </c>
      <c r="J1815" s="1">
        <f>'[1]Electricity and CHPs_CAP'!F$67</f>
        <v>0.11125230459186844</v>
      </c>
      <c r="K1815" s="1">
        <f>'[1]Electricity and CHPs_CAP'!G$67</f>
        <v>0.18711718944282607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4.6421904034814068E-2</v>
      </c>
      <c r="G1816" s="1">
        <f>'[1]Electricity and CHPs_CAP'!C$68</f>
        <v>4.6564808040721883E-2</v>
      </c>
      <c r="H1816" s="1">
        <f>'[1]Electricity and CHPs_CAP'!D$68</f>
        <v>4.8214082898055455E-2</v>
      </c>
      <c r="I1816" s="1">
        <f>'[1]Electricity and CHPs_CAP'!E$68</f>
        <v>5.9813115539276415E-2</v>
      </c>
      <c r="J1816" s="1">
        <f>'[1]Electricity and CHPs_CAP'!F$68</f>
        <v>0.11124597519819995</v>
      </c>
      <c r="K1816" s="1">
        <f>'[1]Electricity and CHPs_CAP'!G$68</f>
        <v>0.18725350084553399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1.9922319274198998E-2</v>
      </c>
      <c r="G1817" s="1">
        <f>'[1]Electricity and CHPs_CAP'!C$69</f>
        <v>1.9973801691375945E-2</v>
      </c>
      <c r="H1817" s="1">
        <f>'[1]Electricity and CHPs_CAP'!D$69</f>
        <v>2.0491386619113042E-2</v>
      </c>
      <c r="I1817" s="1">
        <f>'[1]Electricity and CHPs_CAP'!E$69</f>
        <v>1.9361482800144533E-2</v>
      </c>
      <c r="J1817" s="1">
        <f>'[1]Electricity and CHPs_CAP'!F$69</f>
        <v>2.608747777973754E-2</v>
      </c>
      <c r="K1817" s="1">
        <f>'[1]Electricity and CHPs_CAP'!G$69</f>
        <v>1.8932455556538507E-2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11.165344980487955</v>
      </c>
      <c r="G1818" s="3">
        <f t="shared" ref="G1818:K1818" si="1171">SUM(G1819,G1838)</f>
        <v>11.877513796786932</v>
      </c>
      <c r="H1818" s="3">
        <f t="shared" si="1171"/>
        <v>11.978860614059183</v>
      </c>
      <c r="I1818" s="3">
        <f t="shared" si="1171"/>
        <v>12.454054463322395</v>
      </c>
      <c r="J1818" s="3">
        <f t="shared" si="1171"/>
        <v>9.9199509456058621</v>
      </c>
      <c r="K1818" s="3">
        <f t="shared" si="1171"/>
        <v>9.1721323487458974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9.3033031994169857</v>
      </c>
      <c r="G1819" s="1">
        <f t="shared" ref="G1819:K1819" si="1172">SUM(G1820,G1823,G1825,G1828,G1830,G1832,G1834,G1836)</f>
        <v>9.9004760446826339</v>
      </c>
      <c r="H1819" s="1">
        <f t="shared" si="1172"/>
        <v>10.089851777449679</v>
      </c>
      <c r="I1819" s="1">
        <f t="shared" si="1172"/>
        <v>10.272744851724749</v>
      </c>
      <c r="J1819" s="1">
        <f t="shared" si="1172"/>
        <v>7.9540138132250826</v>
      </c>
      <c r="K1819" s="1">
        <f t="shared" si="1172"/>
        <v>7.214653028763208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2.1119008439197371</v>
      </c>
      <c r="G1820" s="1">
        <f t="shared" ref="G1820:K1820" si="1173">SUM(G1821:G1822)</f>
        <v>2.4251313931155662</v>
      </c>
      <c r="H1820" s="1">
        <f t="shared" si="1173"/>
        <v>2.5735844434386603</v>
      </c>
      <c r="I1820" s="1">
        <f t="shared" si="1173"/>
        <v>2.7488806972909186</v>
      </c>
      <c r="J1820" s="1">
        <f t="shared" si="1173"/>
        <v>2.8421341721670035</v>
      </c>
      <c r="K1820" s="1">
        <f t="shared" si="1173"/>
        <v>5.0668403724465092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0.67266670773759696</v>
      </c>
      <c r="G1821" s="1" cm="1">
        <f t="array" ref="G1821">SUMPRODUCT(([1]OUT_FinalEnergyCons!$B$4:$B$10000="var_cap")*1,(ISNUMBER(SEARCH("RH*-SHELCBR",[1]OUT_FinalEnergyCons!$A$4:$A$10000)))*1,[1]OUT_FinalEnergyCons!E$4:E$10000)</f>
        <v>0.70873934460228782</v>
      </c>
      <c r="H1821" s="1" cm="1">
        <f t="array" ref="H1821">SUMPRODUCT(([1]OUT_FinalEnergyCons!$B$4:$B$10000="var_cap")*1,(ISNUMBER(SEARCH("RH*-SHELCBR",[1]OUT_FinalEnergyCons!$A$4:$A$10000)))*1,[1]OUT_FinalEnergyCons!F$4:F$10000)</f>
        <v>0.70901210961184769</v>
      </c>
      <c r="I1821" s="1" cm="1">
        <f t="array" ref="I1821">SUMPRODUCT(([1]OUT_FinalEnergyCons!$B$4:$B$10000="var_cap")*1,(ISNUMBER(SEARCH("RH*-SHELCBR",[1]OUT_FinalEnergyCons!$A$4:$A$10000)))*1,[1]OUT_FinalEnergyCons!G$4:G$10000)</f>
        <v>0.66340366059348244</v>
      </c>
      <c r="J1821" s="1" cm="1">
        <f t="array" ref="J1821">SUMPRODUCT(([1]OUT_FinalEnergyCons!$B$4:$B$10000="var_cap")*1,(ISNUMBER(SEARCH("RH*-SHELCBR",[1]OUT_FinalEnergyCons!$A$4:$A$10000)))*1,[1]OUT_FinalEnergyCons!H$4:H$10000)</f>
        <v>0.15356872743772171</v>
      </c>
      <c r="K1821" s="1" cm="1">
        <f t="array" ref="K1821">SUMPRODUCT(([1]OUT_FinalEnergyCons!$B$4:$B$10000="var_cap")*1,(ISNUMBER(SEARCH("RH*-SHELCBR",[1]OUT_FinalEnergyCons!$A$4:$A$10000)))*1,[1]OUT_FinalEnergyCons!I$4:I$10000)</f>
        <v>6.9401660550804004E-2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1.4392341361821401</v>
      </c>
      <c r="G1822" s="1" cm="1">
        <f t="array" ref="G1822">SUMPRODUCT(([1]OUT_FinalEnergyCons!$B$4:$B$10000="var_cap")*1,ISNUMBER(SEARCH("RH*-SHELCHP",[1]OUT_FinalEnergyCons!$A$4:$A$10000))*1,[1]OUT_FinalEnergyCons!E$4:E$10000)</f>
        <v>1.7163920485132782</v>
      </c>
      <c r="H1822" s="1" cm="1">
        <f t="array" ref="H1822">SUMPRODUCT(([1]OUT_FinalEnergyCons!$B$4:$B$10000="var_cap")*1,ISNUMBER(SEARCH("RH*-SHELCHP",[1]OUT_FinalEnergyCons!$A$4:$A$10000))*1,[1]OUT_FinalEnergyCons!F$4:F$10000)</f>
        <v>1.8645723338268125</v>
      </c>
      <c r="I1822" s="1" cm="1">
        <f t="array" ref="I1822">SUMPRODUCT(([1]OUT_FinalEnergyCons!$B$4:$B$10000="var_cap")*1,ISNUMBER(SEARCH("RH*-SHELCHP",[1]OUT_FinalEnergyCons!$A$4:$A$10000))*1,[1]OUT_FinalEnergyCons!G$4:G$10000)</f>
        <v>2.0854770366974362</v>
      </c>
      <c r="J1822" s="1" cm="1">
        <f t="array" ref="J1822">SUMPRODUCT(([1]OUT_FinalEnergyCons!$B$4:$B$10000="var_cap")*1,ISNUMBER(SEARCH("RH*-SHELCHP",[1]OUT_FinalEnergyCons!$A$4:$A$10000))*1,[1]OUT_FinalEnergyCons!H$4:H$10000)</f>
        <v>2.6885654447292819</v>
      </c>
      <c r="K1822" s="1" cm="1">
        <f t="array" ref="K1822">SUMPRODUCT(([1]OUT_FinalEnergyCons!$B$4:$B$10000="var_cap")*1,ISNUMBER(SEARCH("RH*-SHELCHP",[1]OUT_FinalEnergyCons!$A$4:$A$10000))*1,[1]OUT_FinalEnergyCons!I$4:I$10000)</f>
        <v>4.9974387118957049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3.4071222666279217</v>
      </c>
      <c r="H1823" s="1">
        <f t="shared" si="1178"/>
        <v>3.4067758214456996</v>
      </c>
      <c r="I1823" s="1">
        <f t="shared" si="1178"/>
        <v>3.4064560453342354</v>
      </c>
      <c r="J1823" s="1">
        <f t="shared" si="1178"/>
        <v>1.6269727280157751</v>
      </c>
      <c r="K1823" s="1">
        <f t="shared" si="1178"/>
        <v>7.2811498232779881E-3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3.4071222666279217</v>
      </c>
      <c r="H1824" s="1" cm="1">
        <f t="array" ref="H1824">SUMPRODUCT(([1]OUT_FinalEnergyCons!$B$4:$B$10000="var_cap")*1, (ISNUMBER(SEARCH("RH*-SHLFOBR",[1]OUT_FinalEnergyCons!$A$4:$A$10000)))*1,[1]OUT_FinalEnergyCons!F$4:F$10000)</f>
        <v>3.4067758214456996</v>
      </c>
      <c r="I1824" s="1" cm="1">
        <f t="array" ref="I1824">SUMPRODUCT(([1]OUT_FinalEnergyCons!$B$4:$B$10000="var_cap")*1, (ISNUMBER(SEARCH("RH*-SHLFOBR",[1]OUT_FinalEnergyCons!$A$4:$A$10000)))*1,[1]OUT_FinalEnergyCons!G$4:G$10000)</f>
        <v>3.4064560453342354</v>
      </c>
      <c r="J1824" s="1" cm="1">
        <f t="array" ref="J1824">SUMPRODUCT(([1]OUT_FinalEnergyCons!$B$4:$B$10000="var_cap")*1, (ISNUMBER(SEARCH("RH*-SHLFOBR",[1]OUT_FinalEnergyCons!$A$4:$A$10000)))*1,[1]OUT_FinalEnergyCons!H$4:H$10000)</f>
        <v>1.6269727280157751</v>
      </c>
      <c r="K1824" s="1" cm="1">
        <f t="array" ref="K1824">SUMPRODUCT(([1]OUT_FinalEnergyCons!$B$4:$B$10000="var_cap")*1, (ISNUMBER(SEARCH("RH*-SHLFOBR",[1]OUT_FinalEnergyCons!$A$4:$A$10000)))*1,[1]OUT_FinalEnergyCons!I$4:I$10000)</f>
        <v>7.2811498232779881E-3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2.7687667101756284</v>
      </c>
      <c r="G1825" s="1">
        <f t="shared" ref="G1825:K1825" si="1181">SUM(G1826:G1827)</f>
        <v>2.9811717910703921</v>
      </c>
      <c r="H1825" s="1">
        <f t="shared" si="1181"/>
        <v>3.0019317280164097</v>
      </c>
      <c r="I1825" s="1">
        <f t="shared" si="1181"/>
        <v>3.0020104857022152</v>
      </c>
      <c r="J1825" s="1">
        <f t="shared" si="1181"/>
        <v>2.4213652838888606</v>
      </c>
      <c r="K1825" s="1">
        <f t="shared" si="1181"/>
        <v>1.2746752974825009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2.980889126880589</v>
      </c>
      <c r="H1826" s="1" cm="1">
        <f t="array" ref="H1826">SUMPRODUCT(([1]OUT_FinalEnergyCons!$B$4:$B$10000="var_cap")*1, (ISNUMBER(SEARCH("RH*-SHNGABR",[1]OUT_FinalEnergyCons!$A$4:$A$10000)))*1,[1]OUT_FinalEnergyCons!F$4:F$10000)</f>
        <v>2.9807606101377995</v>
      </c>
      <c r="I1826" s="1" cm="1">
        <f t="array" ref="I1826">SUMPRODUCT(([1]OUT_FinalEnergyCons!$B$4:$B$10000="var_cap")*1, (ISNUMBER(SEARCH("RH*-SHNGABR",[1]OUT_FinalEnergyCons!$A$4:$A$10000)))*1,[1]OUT_FinalEnergyCons!G$4:G$10000)</f>
        <v>2.980303119391059</v>
      </c>
      <c r="J1826" s="1" cm="1">
        <f t="array" ref="J1826">SUMPRODUCT(([1]OUT_FinalEnergyCons!$B$4:$B$10000="var_cap")*1, (ISNUMBER(SEARCH("RH*-SHNGABR",[1]OUT_FinalEnergyCons!$A$4:$A$10000)))*1,[1]OUT_FinalEnergyCons!H$4:H$10000)</f>
        <v>2.3842183901243472</v>
      </c>
      <c r="K1826" s="1" cm="1">
        <f t="array" ref="K1826">SUMPRODUCT(([1]OUT_FinalEnergyCons!$B$4:$B$10000="var_cap")*1, (ISNUMBER(SEARCH("RH*-SHNGABR",[1]OUT_FinalEnergyCons!$A$4:$A$10000)))*1,[1]OUT_FinalEnergyCons!I$4:I$10000)</f>
        <v>1.2544439525914095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1.26589372782381E-5</v>
      </c>
      <c r="G1827" s="1" cm="1">
        <f t="array" ref="G1827">SUMPRODUCT(([1]OUT_FinalEnergyCons!$B$4:$B$10000="var_cap")*1,ISNUMBER(SEARCH("RH*-SHngahp",[1]OUT_FinalEnergyCons!$A$4:$A$10000))*1,[1]OUT_FinalEnergyCons!E$4:E$10000)</f>
        <v>2.8266418980307253E-4</v>
      </c>
      <c r="H1827" s="1" cm="1">
        <f t="array" ref="H1827">SUMPRODUCT(([1]OUT_FinalEnergyCons!$B$4:$B$10000="var_cap")*1,ISNUMBER(SEARCH("RH*-SHngahp",[1]OUT_FinalEnergyCons!$A$4:$A$10000))*1,[1]OUT_FinalEnergyCons!F$4:F$10000)</f>
        <v>2.1171117878610479E-2</v>
      </c>
      <c r="I1827" s="1" cm="1">
        <f t="array" ref="I1827">SUMPRODUCT(([1]OUT_FinalEnergyCons!$B$4:$B$10000="var_cap")*1,ISNUMBER(SEARCH("RH*-SHngahp",[1]OUT_FinalEnergyCons!$A$4:$A$10000))*1,[1]OUT_FinalEnergyCons!G$4:G$10000)</f>
        <v>2.1707366311156176E-2</v>
      </c>
      <c r="J1827" s="1" cm="1">
        <f t="array" ref="J1827">SUMPRODUCT(([1]OUT_FinalEnergyCons!$B$4:$B$10000="var_cap")*1,ISNUMBER(SEARCH("RH*-SHngahp",[1]OUT_FinalEnergyCons!$A$4:$A$10000))*1,[1]OUT_FinalEnergyCons!H$4:H$10000)</f>
        <v>3.7146893764513543E-2</v>
      </c>
      <c r="K1827" s="1" cm="1">
        <f t="array" ref="K1827">SUMPRODUCT(([1]OUT_FinalEnergyCons!$B$4:$B$10000="var_cap")*1,ISNUMBER(SEARCH("RH*-SHngahp",[1]OUT_FinalEnergyCons!$A$4:$A$10000))*1,[1]OUT_FinalEnergyCons!I$4:I$10000)</f>
        <v>2.023134489109138E-2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6.9909320179970778E-3</v>
      </c>
      <c r="H1828" s="1">
        <f t="shared" si="1185"/>
        <v>5.27815687983738E-3</v>
      </c>
      <c r="I1828" s="1">
        <f t="shared" si="1185"/>
        <v>2.7170562711194401E-3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6.9909320179970778E-3</v>
      </c>
      <c r="H1829" s="1" cm="1">
        <f t="array" ref="H1829">SUMPRODUCT(([1]OUT_FinalEnergyCons!$B$4:$B$10000="var_cap")*1, (ISNUMBER(SEARCH("RH*-SHCOABR",[1]OUT_FinalEnergyCons!$A$4:$A$10000)))*1,[1]OUT_FinalEnergyCons!F$4:F$10000)</f>
        <v>5.27815687983738E-3</v>
      </c>
      <c r="I1829" s="1" cm="1">
        <f t="array" ref="I1829">SUMPRODUCT(([1]OUT_FinalEnergyCons!$B$4:$B$10000="var_cap")*1, (ISNUMBER(SEARCH("RH*-SHCOABR",[1]OUT_FinalEnergyCons!$A$4:$A$10000)))*1,[1]OUT_FinalEnergyCons!G$4:G$10000)</f>
        <v>2.7170562711194401E-3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0.6896481086317523</v>
      </c>
      <c r="G1830" s="1">
        <f t="shared" ref="G1830:K1830" si="1187">G1831</f>
        <v>0.69987757794040228</v>
      </c>
      <c r="H1830" s="1">
        <f t="shared" si="1187"/>
        <v>0.70165438890922416</v>
      </c>
      <c r="I1830" s="1">
        <f t="shared" si="1187"/>
        <v>0.70131019595895516</v>
      </c>
      <c r="J1830" s="1">
        <f t="shared" si="1187"/>
        <v>0.43679536313486056</v>
      </c>
      <c r="K1830" s="1">
        <f t="shared" si="1187"/>
        <v>0.22199747247660645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0.6896481086317523</v>
      </c>
      <c r="G1831" s="1" cm="1">
        <f t="array" ref="G1831">SUMPRODUCT(([1]OUT_FinalEnergyCons!$B$4:$B$10000="var_cap")*1, (ISNUMBER(SEARCH("RH*-SHWODBR",[1]OUT_FinalEnergyCons!$A$4:$A$10000)))*1,[1]OUT_FinalEnergyCons!E$4:E$10000)</f>
        <v>0.69987757794040228</v>
      </c>
      <c r="H1831" s="1" cm="1">
        <f t="array" ref="H1831">SUMPRODUCT(([1]OUT_FinalEnergyCons!$B$4:$B$10000="var_cap")*1, (ISNUMBER(SEARCH("RH*-SHWODBR",[1]OUT_FinalEnergyCons!$A$4:$A$10000)))*1,[1]OUT_FinalEnergyCons!F$4:F$10000)</f>
        <v>0.70165438890922416</v>
      </c>
      <c r="I1831" s="1" cm="1">
        <f t="array" ref="I1831">SUMPRODUCT(([1]OUT_FinalEnergyCons!$B$4:$B$10000="var_cap")*1, (ISNUMBER(SEARCH("RH*-SHWODBR",[1]OUT_FinalEnergyCons!$A$4:$A$10000)))*1,[1]OUT_FinalEnergyCons!G$4:G$10000)</f>
        <v>0.70131019595895516</v>
      </c>
      <c r="J1831" s="1" cm="1">
        <f t="array" ref="J1831">SUMPRODUCT(([1]OUT_FinalEnergyCons!$B$4:$B$10000="var_cap")*1, (ISNUMBER(SEARCH("RH*-SHWODBR",[1]OUT_FinalEnergyCons!$A$4:$A$10000)))*1,[1]OUT_FinalEnergyCons!H$4:H$10000)</f>
        <v>0.43679536313486056</v>
      </c>
      <c r="K1831" s="1" cm="1">
        <f t="array" ref="K1831">SUMPRODUCT(([1]OUT_FinalEnergyCons!$B$4:$B$10000="var_cap")*1, (ISNUMBER(SEARCH("RH*-SHWODBR",[1]OUT_FinalEnergyCons!$A$4:$A$10000)))*1,[1]OUT_FinalEnergyCons!I$4:I$10000)</f>
        <v>0.22199747247660645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0.20452855354487226</v>
      </c>
      <c r="G1832" s="1">
        <f t="shared" ref="G1832:K1832" si="1190">G1833</f>
        <v>0.24348247146657739</v>
      </c>
      <c r="H1832" s="1">
        <f t="shared" si="1190"/>
        <v>0.24716406980381131</v>
      </c>
      <c r="I1832" s="1">
        <f t="shared" si="1190"/>
        <v>0.25595881511394786</v>
      </c>
      <c r="J1832" s="1">
        <f t="shared" si="1190"/>
        <v>0.27383862425195232</v>
      </c>
      <c r="K1832" s="1">
        <f t="shared" si="1190"/>
        <v>0.29143468291558805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0.20452855354487226</v>
      </c>
      <c r="G1833" s="1" cm="1">
        <f t="array" ref="G1833">SUMPRODUCT(([1]OUT_FinalEnergyCons!$B$4:$B$10000="var_cap")*1, (ISNUMBER(SEARCH("RH*-SHPLTBR",[1]OUT_FinalEnergyCons!$A$4:$A$10000)))*1,[1]OUT_FinalEnergyCons!E$4:E$10000)</f>
        <v>0.24348247146657739</v>
      </c>
      <c r="H1833" s="1" cm="1">
        <f t="array" ref="H1833">SUMPRODUCT(([1]OUT_FinalEnergyCons!$B$4:$B$10000="var_cap")*1, (ISNUMBER(SEARCH("RH*-SHPLTBR",[1]OUT_FinalEnergyCons!$A$4:$A$10000)))*1,[1]OUT_FinalEnergyCons!F$4:F$10000)</f>
        <v>0.24716406980381131</v>
      </c>
      <c r="I1833" s="1" cm="1">
        <f t="array" ref="I1833">SUMPRODUCT(([1]OUT_FinalEnergyCons!$B$4:$B$10000="var_cap")*1, (ISNUMBER(SEARCH("RH*-SHPLTBR",[1]OUT_FinalEnergyCons!$A$4:$A$10000)))*1,[1]OUT_FinalEnergyCons!G$4:G$10000)</f>
        <v>0.25595881511394786</v>
      </c>
      <c r="J1833" s="1" cm="1">
        <f t="array" ref="J1833">SUMPRODUCT(([1]OUT_FinalEnergyCons!$B$4:$B$10000="var_cap")*1, (ISNUMBER(SEARCH("RH*-SHPLTBR",[1]OUT_FinalEnergyCons!$A$4:$A$10000)))*1,[1]OUT_FinalEnergyCons!H$4:H$10000)</f>
        <v>0.27383862425195232</v>
      </c>
      <c r="K1833" s="1" cm="1">
        <f t="array" ref="K1833">SUMPRODUCT(([1]OUT_FinalEnergyCons!$B$4:$B$10000="var_cap")*1, (ISNUMBER(SEARCH("RH*-SHPLTBR",[1]OUT_FinalEnergyCons!$A$4:$A$10000)))*1,[1]OUT_FinalEnergyCons!I$4:I$10000)</f>
        <v>0.29143468291558805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0.15346316895603712</v>
      </c>
      <c r="I1834" s="1">
        <f t="shared" si="1193"/>
        <v>0.15541155605335699</v>
      </c>
      <c r="J1834" s="1">
        <f t="shared" si="1193"/>
        <v>0.35290764176663136</v>
      </c>
      <c r="K1834" s="1">
        <f t="shared" si="1193"/>
        <v>0.35242405361872514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0.15346316895603712</v>
      </c>
      <c r="I1835" s="1" cm="1">
        <f t="array" ref="I1835">SUMPRODUCT(([1]OUT_FinalEnergyCons!$B$4:$B$10000="var_cap")*1, (ISNUMBER(SEARCH("RH*-SHSOLBR",[1]OUT_FinalEnergyCons!$A$4:$A$10000)))*1,[1]OUT_FinalEnergyCons!G$4:G$10000)</f>
        <v>0.15541155605335699</v>
      </c>
      <c r="J1835" s="1" cm="1">
        <f t="array" ref="J1835">SUMPRODUCT(([1]OUT_FinalEnergyCons!$B$4:$B$10000="var_cap")*1, (ISNUMBER(SEARCH("RH*-SHSOLBR",[1]OUT_FinalEnergyCons!$A$4:$A$10000)))*1,[1]OUT_FinalEnergyCons!H$4:H$10000)</f>
        <v>0.35290764176663136</v>
      </c>
      <c r="K1835" s="1" cm="1">
        <f t="array" ref="K1835">SUMPRODUCT(([1]OUT_FinalEnergyCons!$B$4:$B$10000="var_cap")*1, (ISNUMBER(SEARCH("RH*-SHSOLBR",[1]OUT_FinalEnergyCons!$A$4:$A$10000)))*1,[1]OUT_FinalEnergyCons!I$4:I$10000)</f>
        <v>0.35242405361872514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1.8620417810709695</v>
      </c>
      <c r="G1838" s="1">
        <f t="shared" ref="G1838" si="1199">SUM(G1839,G1842,G1844,G1847,G1849,G1851,G1853,G1855)</f>
        <v>1.9770377521042983</v>
      </c>
      <c r="H1838" s="1">
        <f t="shared" ref="H1838" si="1200">SUM(H1839,H1842,H1844,H1847,H1849,H1851,H1853,H1855)</f>
        <v>1.8890088366095041</v>
      </c>
      <c r="I1838" s="1">
        <f t="shared" ref="I1838" si="1201">SUM(I1839,I1842,I1844,I1847,I1849,I1851,I1853,I1855)</f>
        <v>2.1813096115976456</v>
      </c>
      <c r="J1838" s="1">
        <f t="shared" ref="J1838" si="1202">SUM(J1839,J1842,J1844,J1847,J1849,J1851,J1853,J1855)</f>
        <v>1.9659371323807793</v>
      </c>
      <c r="K1838" s="1">
        <f t="shared" ref="K1838" si="1203">SUM(K1839,K1842,K1844,K1847,K1849,K1851,K1853,K1855)</f>
        <v>1.9574793199826885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0.65198367254882506</v>
      </c>
      <c r="G1839" s="1">
        <f t="shared" ref="G1839" si="1205">SUM(G1840:G1841)</f>
        <v>0.72076445382966681</v>
      </c>
      <c r="H1839" s="1">
        <f t="shared" ref="H1839" si="1206">SUM(H1840:H1841)</f>
        <v>1.0837435497213037</v>
      </c>
      <c r="I1839" s="1">
        <f t="shared" ref="I1839" si="1207">SUM(I1840:I1841)</f>
        <v>1.3998223973432993</v>
      </c>
      <c r="J1839" s="1">
        <f t="shared" ref="J1839" si="1208">SUM(J1840:J1841)</f>
        <v>1.2031187937512471</v>
      </c>
      <c r="K1839" s="1">
        <f t="shared" ref="K1839" si="1209">SUM(K1840:K1841)</f>
        <v>1.3390151177905765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0.43840416970625179</v>
      </c>
      <c r="G1840" s="1" cm="1">
        <f t="array" ref="G1840">SUMPRODUCT(([1]OUT_FinalEnergyCons!$B$4:$B$10000="var_cap")*1,(ISNUMBER(SEARCH("RH*-WHELCBR",[1]OUT_FinalEnergyCons!$A$4:$A$10000)))*1,[1]OUT_FinalEnergyCons!E$4:E$10000)</f>
        <v>0.47356854033553819</v>
      </c>
      <c r="H1840" s="1" cm="1">
        <f t="array" ref="H1840">SUMPRODUCT(([1]OUT_FinalEnergyCons!$B$4:$B$10000="var_cap")*1,(ISNUMBER(SEARCH("RH*-WHELCBR",[1]OUT_FinalEnergyCons!$A$4:$A$10000)))*1,[1]OUT_FinalEnergyCons!F$4:F$10000)</f>
        <v>0.47366501883340967</v>
      </c>
      <c r="I1840" s="1" cm="1">
        <f t="array" ref="I1840">SUMPRODUCT(([1]OUT_FinalEnergyCons!$B$4:$B$10000="var_cap")*1,(ISNUMBER(SEARCH("RH*-WHELCBR",[1]OUT_FinalEnergyCons!$A$4:$A$10000)))*1,[1]OUT_FinalEnergyCons!G$4:G$10000)</f>
        <v>0.45996858132446866</v>
      </c>
      <c r="J1840" s="1" cm="1">
        <f t="array" ref="J1840">SUMPRODUCT(([1]OUT_FinalEnergyCons!$B$4:$B$10000="var_cap")*1,(ISNUMBER(SEARCH("RH*-WHELCBR",[1]OUT_FinalEnergyCons!$A$4:$A$10000)))*1,[1]OUT_FinalEnergyCons!H$4:H$10000)</f>
        <v>9.2330156645543254E-2</v>
      </c>
      <c r="K1840" s="1" cm="1">
        <f t="array" ref="K1840">SUMPRODUCT(([1]OUT_FinalEnergyCons!$B$4:$B$10000="var_cap")*1,(ISNUMBER(SEARCH("RH*-WHELCBR",[1]OUT_FinalEnergyCons!$A$4:$A$10000)))*1,[1]OUT_FinalEnergyCons!I$4:I$10000)</f>
        <v>4.3540154525274419E-2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0.21357950284257332</v>
      </c>
      <c r="G1841" s="1" cm="1">
        <f t="array" ref="G1841">SUMPRODUCT(([1]OUT_FinalEnergyCons!$B$4:$B$10000="var_cap")*1,ISNUMBER(SEARCH("RH*-WHELCHP",[1]OUT_FinalEnergyCons!$A$4:$A$10000))*1,[1]OUT_FinalEnergyCons!E$4:E$10000)</f>
        <v>0.24719591349412859</v>
      </c>
      <c r="H1841" s="1" cm="1">
        <f t="array" ref="H1841">SUMPRODUCT(([1]OUT_FinalEnergyCons!$B$4:$B$10000="var_cap")*1,ISNUMBER(SEARCH("RH*-WHELCHP",[1]OUT_FinalEnergyCons!$A$4:$A$10000))*1,[1]OUT_FinalEnergyCons!F$4:F$10000)</f>
        <v>0.6100785308878941</v>
      </c>
      <c r="I1841" s="1" cm="1">
        <f t="array" ref="I1841">SUMPRODUCT(([1]OUT_FinalEnergyCons!$B$4:$B$10000="var_cap")*1,ISNUMBER(SEARCH("RH*-WHELCHP",[1]OUT_FinalEnergyCons!$A$4:$A$10000))*1,[1]OUT_FinalEnergyCons!G$4:G$10000)</f>
        <v>0.93985381601883067</v>
      </c>
      <c r="J1841" s="1" cm="1">
        <f t="array" ref="J1841">SUMPRODUCT(([1]OUT_FinalEnergyCons!$B$4:$B$10000="var_cap")*1,ISNUMBER(SEARCH("RH*-WHELCHP",[1]OUT_FinalEnergyCons!$A$4:$A$10000))*1,[1]OUT_FinalEnergyCons!H$4:H$10000)</f>
        <v>1.1107886371057039</v>
      </c>
      <c r="K1841" s="1" cm="1">
        <f t="array" ref="K1841">SUMPRODUCT(([1]OUT_FinalEnergyCons!$B$4:$B$10000="var_cap")*1,ISNUMBER(SEARCH("RH*-WHELCHP",[1]OUT_FinalEnergyCons!$A$4:$A$10000))*1,[1]OUT_FinalEnergyCons!I$4:I$10000)</f>
        <v>1.295474963265302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0.47739625470744473</v>
      </c>
      <c r="H1842" s="1">
        <f t="shared" ref="H1842" si="1214">H1843</f>
        <v>2.88052381950204E-2</v>
      </c>
      <c r="I1842" s="1">
        <f t="shared" ref="I1842" si="1215">I1843</f>
        <v>4.2469589987842449E-3</v>
      </c>
      <c r="J1842" s="1">
        <f t="shared" ref="J1842" si="1216">J1843</f>
        <v>2.1390111495323189E-3</v>
      </c>
      <c r="K1842" s="1">
        <f t="shared" ref="K1842" si="1217">K1843</f>
        <v>7.1663140213747297E-4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0.47739625470744473</v>
      </c>
      <c r="H1843" s="1" cm="1">
        <f t="array" ref="H1843">SUMPRODUCT(([1]OUT_FinalEnergyCons!$B$4:$B$10000="var_cap")*1, (ISNUMBER(SEARCH("RH*-WHLFOBR",[1]OUT_FinalEnergyCons!$A$4:$A$10000)))*1,[1]OUT_FinalEnergyCons!F$4:F$10000)</f>
        <v>2.88052381950204E-2</v>
      </c>
      <c r="I1843" s="1" cm="1">
        <f t="array" ref="I1843">SUMPRODUCT(([1]OUT_FinalEnergyCons!$B$4:$B$10000="var_cap")*1, (ISNUMBER(SEARCH("RH*-WHLFOBR",[1]OUT_FinalEnergyCons!$A$4:$A$10000)))*1,[1]OUT_FinalEnergyCons!G$4:G$10000)</f>
        <v>4.2469589987842449E-3</v>
      </c>
      <c r="J1843" s="1" cm="1">
        <f t="array" ref="J1843">SUMPRODUCT(([1]OUT_FinalEnergyCons!$B$4:$B$10000="var_cap")*1, (ISNUMBER(SEARCH("RH*-WHLFOBR",[1]OUT_FinalEnergyCons!$A$4:$A$10000)))*1,[1]OUT_FinalEnergyCons!H$4:H$10000)</f>
        <v>2.1390111495323189E-3</v>
      </c>
      <c r="K1843" s="1" cm="1">
        <f t="array" ref="K1843">SUMPRODUCT(([1]OUT_FinalEnergyCons!$B$4:$B$10000="var_cap")*1, (ISNUMBER(SEARCH("RH*-WHLFOBR",[1]OUT_FinalEnergyCons!$A$4:$A$10000)))*1,[1]OUT_FinalEnergyCons!I$4:I$10000)</f>
        <v>7.1663140213747297E-4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0.43622272926475725</v>
      </c>
      <c r="H1844" s="1">
        <f t="shared" ref="H1844" si="1221">SUM(H1845:H1846)</f>
        <v>0.44055800911436604</v>
      </c>
      <c r="I1844" s="1">
        <f t="shared" ref="I1844" si="1222">SUM(I1845:I1846)</f>
        <v>0.44049180968511797</v>
      </c>
      <c r="J1844" s="1">
        <f t="shared" ref="J1844" si="1223">SUM(J1845:J1846)</f>
        <v>0.28500359433102757</v>
      </c>
      <c r="K1844" s="1">
        <f t="shared" ref="K1844" si="1224">SUM(K1845:K1846)</f>
        <v>0.14971878694761243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0.4361272198252103</v>
      </c>
      <c r="H1845" s="1" cm="1">
        <f t="array" ref="H1845">SUMPRODUCT(([1]OUT_FinalEnergyCons!$B$4:$B$10000="var_cap")*1, (ISNUMBER(SEARCH("RH*-WHNGABR",[1]OUT_FinalEnergyCons!$A$4:$A$10000)))*1,[1]OUT_FinalEnergyCons!F$4:F$10000)</f>
        <v>0.43610287923957036</v>
      </c>
      <c r="I1845" s="1" cm="1">
        <f t="array" ref="I1845">SUMPRODUCT(([1]OUT_FinalEnergyCons!$B$4:$B$10000="var_cap")*1, (ISNUMBER(SEARCH("RH*-WHNGABR",[1]OUT_FinalEnergyCons!$A$4:$A$10000)))*1,[1]OUT_FinalEnergyCons!G$4:G$10000)</f>
        <v>0.43596314685685672</v>
      </c>
      <c r="J1845" s="1" cm="1">
        <f t="array" ref="J1845">SUMPRODUCT(([1]OUT_FinalEnergyCons!$B$4:$B$10000="var_cap")*1, (ISNUMBER(SEARCH("RH*-WHNGABR",[1]OUT_FinalEnergyCons!$A$4:$A$10000)))*1,[1]OUT_FinalEnergyCons!H$4:H$10000)</f>
        <v>0.27581470693514937</v>
      </c>
      <c r="K1845" s="1" cm="1">
        <f t="array" ref="K1845">SUMPRODUCT(([1]OUT_FinalEnergyCons!$B$4:$B$10000="var_cap")*1, (ISNUMBER(SEARCH("RH*-WHNGABR",[1]OUT_FinalEnergyCons!$A$4:$A$10000)))*1,[1]OUT_FinalEnergyCons!I$4:I$10000)</f>
        <v>0.14548602894667328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9.5509439546927308E-5</v>
      </c>
      <c r="H1846" s="1" cm="1">
        <f t="array" ref="H1846">SUMPRODUCT(([1]OUT_FinalEnergyCons!$B$4:$B$10000="var_cap")*1,ISNUMBER(SEARCH("RH*-WHngahp",[1]OUT_FinalEnergyCons!$A$4:$A$10000))*1,[1]OUT_FinalEnergyCons!F$4:F$10000)</f>
        <v>4.4551298747956877E-3</v>
      </c>
      <c r="I1846" s="1" cm="1">
        <f t="array" ref="I1846">SUMPRODUCT(([1]OUT_FinalEnergyCons!$B$4:$B$10000="var_cap")*1,ISNUMBER(SEARCH("RH*-WHngahp",[1]OUT_FinalEnergyCons!$A$4:$A$10000))*1,[1]OUT_FinalEnergyCons!G$4:G$10000)</f>
        <v>4.5286628282612774E-3</v>
      </c>
      <c r="J1846" s="1" cm="1">
        <f t="array" ref="J1846">SUMPRODUCT(([1]OUT_FinalEnergyCons!$B$4:$B$10000="var_cap")*1,ISNUMBER(SEARCH("RH*-WHngahp",[1]OUT_FinalEnergyCons!$A$4:$A$10000))*1,[1]OUT_FinalEnergyCons!H$4:H$10000)</f>
        <v>9.1888873958781928E-3</v>
      </c>
      <c r="K1846" s="1" cm="1">
        <f t="array" ref="K1846">SUMPRODUCT(([1]OUT_FinalEnergyCons!$B$4:$B$10000="var_cap")*1,ISNUMBER(SEARCH("RH*-WHngahp",[1]OUT_FinalEnergyCons!$A$4:$A$10000))*1,[1]OUT_FinalEnergyCons!I$4:I$10000)</f>
        <v>4.2327580009391529E-3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4.0704470947502062E-2</v>
      </c>
      <c r="H1849" s="1">
        <f t="shared" ref="H1849" si="1236">H1850</f>
        <v>3.2760484104293455E-2</v>
      </c>
      <c r="I1849" s="1">
        <f t="shared" ref="I1849" si="1237">I1850</f>
        <v>3.228185138254553E-2</v>
      </c>
      <c r="J1849" s="1">
        <f t="shared" ref="J1849" si="1238">J1850</f>
        <v>1.6040358380508352E-2</v>
      </c>
      <c r="K1849" s="1">
        <f t="shared" ref="K1849" si="1239">K1850</f>
        <v>8.5566833138705552E-3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4.0704470947502062E-2</v>
      </c>
      <c r="H1850" s="1" cm="1">
        <f t="array" ref="H1850">SUMPRODUCT(([1]OUT_FinalEnergyCons!$B$4:$B$10000="var_cap")*1, (ISNUMBER(SEARCH("RH*-WHWODBR",[1]OUT_FinalEnergyCons!$A$4:$A$10000)))*1,[1]OUT_FinalEnergyCons!F$4:F$10000)</f>
        <v>3.2760484104293455E-2</v>
      </c>
      <c r="I1850" s="1" cm="1">
        <f t="array" ref="I1850">SUMPRODUCT(([1]OUT_FinalEnergyCons!$B$4:$B$10000="var_cap")*1, (ISNUMBER(SEARCH("RH*-WHWODBR",[1]OUT_FinalEnergyCons!$A$4:$A$10000)))*1,[1]OUT_FinalEnergyCons!G$4:G$10000)</f>
        <v>3.228185138254553E-2</v>
      </c>
      <c r="J1850" s="1" cm="1">
        <f t="array" ref="J1850">SUMPRODUCT(([1]OUT_FinalEnergyCons!$B$4:$B$10000="var_cap")*1, (ISNUMBER(SEARCH("RH*-WHWODBR",[1]OUT_FinalEnergyCons!$A$4:$A$10000)))*1,[1]OUT_FinalEnergyCons!H$4:H$10000)</f>
        <v>1.6040358380508352E-2</v>
      </c>
      <c r="K1850" s="1" cm="1">
        <f t="array" ref="K1850">SUMPRODUCT(([1]OUT_FinalEnergyCons!$B$4:$B$10000="var_cap")*1, (ISNUMBER(SEARCH("RH*-WHWODBR",[1]OUT_FinalEnergyCons!$A$4:$A$10000)))*1,[1]OUT_FinalEnergyCons!I$4:I$10000)</f>
        <v>8.5566833138705552E-3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1.3420956056305977E-2</v>
      </c>
      <c r="H1851" s="1">
        <f t="shared" ref="H1851" si="1243">H1852</f>
        <v>1.3386589120018985E-2</v>
      </c>
      <c r="I1851" s="1">
        <f t="shared" ref="I1851" si="1244">I1852</f>
        <v>1.3321812171951625E-2</v>
      </c>
      <c r="J1851" s="1">
        <f t="shared" ref="J1851" si="1245">J1852</f>
        <v>1.0471610072214775E-2</v>
      </c>
      <c r="K1851" s="1">
        <f t="shared" ref="K1851" si="1246">K1852</f>
        <v>1.0930969478988637E-2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1.3420956056305977E-2</v>
      </c>
      <c r="H1852" s="1" cm="1">
        <f t="array" ref="H1852">SUMPRODUCT(([1]OUT_FinalEnergyCons!$B$4:$B$10000="var_cap")*1, (ISNUMBER(SEARCH("RH*-WHPLTBR",[1]OUT_FinalEnergyCons!$A$4:$A$10000)))*1,[1]OUT_FinalEnergyCons!F$4:F$10000)</f>
        <v>1.3386589120018985E-2</v>
      </c>
      <c r="I1852" s="1" cm="1">
        <f t="array" ref="I1852">SUMPRODUCT(([1]OUT_FinalEnergyCons!$B$4:$B$10000="var_cap")*1, (ISNUMBER(SEARCH("RH*-WHPLTBR",[1]OUT_FinalEnergyCons!$A$4:$A$10000)))*1,[1]OUT_FinalEnergyCons!G$4:G$10000)</f>
        <v>1.3321812171951625E-2</v>
      </c>
      <c r="J1852" s="1" cm="1">
        <f t="array" ref="J1852">SUMPRODUCT(([1]OUT_FinalEnergyCons!$B$4:$B$10000="var_cap")*1, (ISNUMBER(SEARCH("RH*-WHPLTBR",[1]OUT_FinalEnergyCons!$A$4:$A$10000)))*1,[1]OUT_FinalEnergyCons!H$4:H$10000)</f>
        <v>1.0471610072214775E-2</v>
      </c>
      <c r="K1852" s="1" cm="1">
        <f t="array" ref="K1852">SUMPRODUCT(([1]OUT_FinalEnergyCons!$B$4:$B$10000="var_cap")*1, (ISNUMBER(SEARCH("RH*-WHPLTBR",[1]OUT_FinalEnergyCons!$A$4:$A$10000)))*1,[1]OUT_FinalEnergyCons!I$4:I$10000)</f>
        <v>1.0930969478988637E-2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0.28975496635450176</v>
      </c>
      <c r="I1853" s="1">
        <f t="shared" ref="I1853" si="1251">I1854</f>
        <v>0.29114478201594668</v>
      </c>
      <c r="J1853" s="1">
        <f t="shared" ref="J1853" si="1252">J1854</f>
        <v>0.44916376469624902</v>
      </c>
      <c r="K1853" s="1">
        <f t="shared" ref="K1853" si="1253">K1854</f>
        <v>0.44854113104950299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0.28975496635450176</v>
      </c>
      <c r="I1854" s="1" cm="1">
        <f t="array" ref="I1854">SUMPRODUCT(([1]OUT_FinalEnergyCons!$B$4:$B$10000="var_cap")*1, (ISNUMBER(SEARCH("RH*-WHSOLBR",[1]OUT_FinalEnergyCons!$A$4:$A$10000)))*1,[1]OUT_FinalEnergyCons!G$4:G$10000)</f>
        <v>0.29114478201594668</v>
      </c>
      <c r="J1854" s="1" cm="1">
        <f t="array" ref="J1854">SUMPRODUCT(([1]OUT_FinalEnergyCons!$B$4:$B$10000="var_cap")*1, (ISNUMBER(SEARCH("RH*-WHSOLBR",[1]OUT_FinalEnergyCons!$A$4:$A$10000)))*1,[1]OUT_FinalEnergyCons!H$4:H$10000)</f>
        <v>0.44916376469624902</v>
      </c>
      <c r="K1854" s="1" cm="1">
        <f t="array" ref="K1854">SUMPRODUCT(([1]OUT_FinalEnergyCons!$B$4:$B$10000="var_cap")*1, (ISNUMBER(SEARCH("RH*-WHSOLBR",[1]OUT_FinalEnergyCons!$A$4:$A$10000)))*1,[1]OUT_FinalEnergyCons!I$4:I$10000)</f>
        <v>0.44854113104950299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3.6107997256480333</v>
      </c>
      <c r="G1857" s="17">
        <f t="shared" ref="G1857:K1857" si="1262">SUM(G1858,G1861,G1864,G1868,G1870,G1872,G1874,G1876,G1878)</f>
        <v>3.7594162170967289</v>
      </c>
      <c r="H1857" s="17">
        <f t="shared" si="1262"/>
        <v>3.5765159827209794</v>
      </c>
      <c r="I1857" s="17">
        <f t="shared" si="1262"/>
        <v>3.567006801398878</v>
      </c>
      <c r="J1857" s="17">
        <f t="shared" si="1262"/>
        <v>3.3591854703499306</v>
      </c>
      <c r="K1857" s="17">
        <f t="shared" si="1262"/>
        <v>3.3892618637699896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0.84185169972632046</v>
      </c>
      <c r="H1858" s="18">
        <f t="shared" si="1263"/>
        <v>0.93708139855522221</v>
      </c>
      <c r="I1858" s="18">
        <f t="shared" si="1263"/>
        <v>1.0105949131722543</v>
      </c>
      <c r="J1858" s="18">
        <f t="shared" si="1263"/>
        <v>1.0924758326265098</v>
      </c>
      <c r="K1858" s="18">
        <f t="shared" si="1263"/>
        <v>1.3975470526858007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0.7607648610566099</v>
      </c>
      <c r="H1859" s="1" cm="1">
        <f t="array" ref="H1859">SUMPRODUCT(([1]OUT_FinalEnergyCons!$B$4:$B$10000="Var_cap")*1,  (ISNUMBER(SEARCH("ITOT-SWHELCBR",[1]OUT_FinalEnergyCons!$A$4:$A$10000)))*1,[1]OUT_FinalEnergyCons!F$4:F$10000)</f>
        <v>0.7638803725097425</v>
      </c>
      <c r="I1859" s="1" cm="1">
        <f t="array" ref="I1859">SUMPRODUCT(([1]OUT_FinalEnergyCons!$B$4:$B$10000="Var_cap")*1,  (ISNUMBER(SEARCH("ITOT-SWHELCBR",[1]OUT_FinalEnergyCons!$A$4:$A$10000)))*1,[1]OUT_FinalEnergyCons!G$4:G$10000)</f>
        <v>0.78195226553002106</v>
      </c>
      <c r="J1859" s="1" cm="1">
        <f t="array" ref="J1859">SUMPRODUCT(([1]OUT_FinalEnergyCons!$B$4:$B$10000="Var_cap")*1,  (ISNUMBER(SEARCH("ITOT-SWHELCBR",[1]OUT_FinalEnergyCons!$A$4:$A$10000)))*1,[1]OUT_FinalEnergyCons!H$4:H$10000)</f>
        <v>0.85857961495599788</v>
      </c>
      <c r="K1859" s="1" cm="1">
        <f t="array" ref="K1859">SUMPRODUCT(([1]OUT_FinalEnergyCons!$B$4:$B$10000="Var_cap")*1,  (ISNUMBER(SEARCH("ITOT-SWHELCBR",[1]OUT_FinalEnergyCons!$A$4:$A$10000)))*1,[1]OUT_FinalEnergyCons!I$4:I$10000)</f>
        <v>1.0919997381791955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8.1086838669710531E-2</v>
      </c>
      <c r="H1860" s="1" cm="1">
        <f t="array" ref="H1860">SUMPRODUCT(([1]OUT_FinalEnergyCons!$B$4:$B$10000="Var_cap")*1,  (ISNUMBER(SEARCH("ITOT-SWHELCHP",[1]OUT_FinalEnergyCons!$A$4:$A$10000)))*1,[1]OUT_FinalEnergyCons!F$4:F$10000)</f>
        <v>0.17320102604547971</v>
      </c>
      <c r="I1860" s="1" cm="1">
        <f t="array" ref="I1860">SUMPRODUCT(([1]OUT_FinalEnergyCons!$B$4:$B$10000="Var_cap")*1,  (ISNUMBER(SEARCH("ITOT-SWHELCHP",[1]OUT_FinalEnergyCons!$A$4:$A$10000)))*1,[1]OUT_FinalEnergyCons!G$4:G$10000)</f>
        <v>0.22864264764223316</v>
      </c>
      <c r="J1860" s="1" cm="1">
        <f t="array" ref="J1860">SUMPRODUCT(([1]OUT_FinalEnergyCons!$B$4:$B$10000="Var_cap")*1,  (ISNUMBER(SEARCH("ITOT-SWHELCHP",[1]OUT_FinalEnergyCons!$A$4:$A$10000)))*1,[1]OUT_FinalEnergyCons!H$4:H$10000)</f>
        <v>0.23389621767051191</v>
      </c>
      <c r="K1860" s="1" cm="1">
        <f t="array" ref="K1860">SUMPRODUCT(([1]OUT_FinalEnergyCons!$B$4:$B$10000="Var_cap")*1,  (ISNUMBER(SEARCH("ITOT-SWHELCHP",[1]OUT_FinalEnergyCons!$A$4:$A$10000)))*1,[1]OUT_FinalEnergyCons!I$4:I$10000)</f>
        <v>0.30554731450660522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0.48772041969866359</v>
      </c>
      <c r="G1861" s="18">
        <f t="shared" ref="G1861:K1861" si="1265">SUM(G1862:G1863)</f>
        <v>0.38459566335110651</v>
      </c>
      <c r="H1861" s="18">
        <f t="shared" si="1265"/>
        <v>0.38544332682225657</v>
      </c>
      <c r="I1861" s="18">
        <f t="shared" si="1265"/>
        <v>0.38065529458987984</v>
      </c>
      <c r="J1861" s="18">
        <f t="shared" si="1265"/>
        <v>0.18377923971755475</v>
      </c>
      <c r="K1861" s="18">
        <f t="shared" si="1265"/>
        <v>2.14392523142732E-2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0.383793770494611</v>
      </c>
      <c r="H1862" s="1" cm="1">
        <f t="array" ref="H1862">SUMPRODUCT(([1]OUT_FinalEnergyCons!$B$4:$B$10000="Var_cap")*1,  (ISNUMBER(SEARCH("ITOT-SWHLFOBR",[1]OUT_FinalEnergyCons!$A$4:$A$10000)))*1,[1]OUT_FinalEnergyCons!F$4:F$10000)</f>
        <v>0.38377055101811347</v>
      </c>
      <c r="I1862" s="1" cm="1">
        <f t="array" ref="I1862">SUMPRODUCT(([1]OUT_FinalEnergyCons!$B$4:$B$10000="Var_cap")*1,  (ISNUMBER(SEARCH("ITOT-SWHLFOBR",[1]OUT_FinalEnergyCons!$A$4:$A$10000)))*1,[1]OUT_FinalEnergyCons!G$4:G$10000)</f>
        <v>0.37949588088984465</v>
      </c>
      <c r="J1862" s="1" cm="1">
        <f t="array" ref="J1862">SUMPRODUCT(([1]OUT_FinalEnergyCons!$B$4:$B$10000="Var_cap")*1,  (ISNUMBER(SEARCH("ITOT-SWHLFOBR",[1]OUT_FinalEnergyCons!$A$4:$A$10000)))*1,[1]OUT_FinalEnergyCons!H$4:H$10000)</f>
        <v>0.18191604098010114</v>
      </c>
      <c r="K1862" s="1" cm="1">
        <f t="array" ref="K1862">SUMPRODUCT(([1]OUT_FinalEnergyCons!$B$4:$B$10000="Var_cap")*1,  (ISNUMBER(SEARCH("ITOT-SWHLFOBR",[1]OUT_FinalEnergyCons!$A$4:$A$10000)))*1,[1]OUT_FinalEnergyCons!I$4:I$10000)</f>
        <v>2.1439110413438892E-2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0.1113849800678316</v>
      </c>
      <c r="G1863" s="1" cm="1">
        <f t="array" ref="G1863">SUMPRODUCT(([1]OUT_FinalEnergyCons!$B$4:$B$10000="Var_cap")*1,  (ISNUMBER(SEARCH("ITOT-SWHHFOBR",[1]OUT_FinalEnergyCons!$A$4:$A$10000)))*1,[1]OUT_FinalEnergyCons!E$4:E$10000)</f>
        <v>8.0189285649549802E-4</v>
      </c>
      <c r="H1863" s="1" cm="1">
        <f t="array" ref="H1863">SUMPRODUCT(([1]OUT_FinalEnergyCons!$B$4:$B$10000="Var_cap")*1,  (ISNUMBER(SEARCH("ITOT-SWHHFOBR",[1]OUT_FinalEnergyCons!$A$4:$A$10000)))*1,[1]OUT_FinalEnergyCons!F$4:F$10000)</f>
        <v>1.6727758041431007E-3</v>
      </c>
      <c r="I1863" s="1" cm="1">
        <f t="array" ref="I1863">SUMPRODUCT(([1]OUT_FinalEnergyCons!$B$4:$B$10000="Var_cap")*1,  (ISNUMBER(SEARCH("ITOT-SWHHFOBR",[1]OUT_FinalEnergyCons!$A$4:$A$10000)))*1,[1]OUT_FinalEnergyCons!G$4:G$10000)</f>
        <v>1.1594137000351945E-3</v>
      </c>
      <c r="J1863" s="1" cm="1">
        <f t="array" ref="J1863">SUMPRODUCT(([1]OUT_FinalEnergyCons!$B$4:$B$10000="Var_cap")*1,  (ISNUMBER(SEARCH("ITOT-SWHHFOBR",[1]OUT_FinalEnergyCons!$A$4:$A$10000)))*1,[1]OUT_FinalEnergyCons!H$4:H$10000)</f>
        <v>1.8631987374536068E-3</v>
      </c>
      <c r="K1863" s="1" cm="1">
        <f t="array" ref="K1863">SUMPRODUCT(([1]OUT_FinalEnergyCons!$B$4:$B$10000="Var_cap")*1,  (ISNUMBER(SEARCH("ITOT-SWHHFOBR",[1]OUT_FinalEnergyCons!$A$4:$A$10000)))*1,[1]OUT_FinalEnergyCons!I$4:I$10000)</f>
        <v>1.4190083430986808E-7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1.5711387435032</v>
      </c>
      <c r="H1864" s="18">
        <f t="shared" si="1268"/>
        <v>1.5778057550137317</v>
      </c>
      <c r="I1864" s="18">
        <f t="shared" si="1268"/>
        <v>1.406414621239801</v>
      </c>
      <c r="J1864" s="18">
        <f t="shared" si="1268"/>
        <v>0.70569375845636717</v>
      </c>
      <c r="K1864" s="18">
        <f t="shared" si="1268"/>
        <v>0.36201740536663085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1.5628815179798099</v>
      </c>
      <c r="H1865" s="1" cm="1">
        <f t="array" ref="H1865">SUMPRODUCT(([1]OUT_FinalEnergyCons!$B$4:$B$10000="Var_cap")*1,  (ISNUMBER(SEARCH("ITOT-SWHNGA*BR",[1]OUT_FinalEnergyCons!$A$4:$A$10000)))*1,[1]OUT_FinalEnergyCons!F$4:F$10000)</f>
        <v>1.5668493289636478</v>
      </c>
      <c r="I1865" s="1" cm="1">
        <f t="array" ref="I1865">SUMPRODUCT(([1]OUT_FinalEnergyCons!$B$4:$B$10000="Var_cap")*1,  (ISNUMBER(SEARCH("ITOT-SWHNGA*BR",[1]OUT_FinalEnergyCons!$A$4:$A$10000)))*1,[1]OUT_FinalEnergyCons!G$4:G$10000)</f>
        <v>1.3942708519035774</v>
      </c>
      <c r="J1865" s="1" cm="1">
        <f t="array" ref="J1865">SUMPRODUCT(([1]OUT_FinalEnergyCons!$B$4:$B$10000="Var_cap")*1,  (ISNUMBER(SEARCH("ITOT-SWHNGA*BR",[1]OUT_FinalEnergyCons!$A$4:$A$10000)))*1,[1]OUT_FinalEnergyCons!H$4:H$10000)</f>
        <v>0.69152413405695079</v>
      </c>
      <c r="K1865" s="1" cm="1">
        <f t="array" ref="K1865">SUMPRODUCT(([1]OUT_FinalEnergyCons!$B$4:$B$10000="Var_cap")*1,  (ISNUMBER(SEARCH("ITOT-SWHNGA*BR",[1]OUT_FinalEnergyCons!$A$4:$A$10000)))*1,[1]OUT_FinalEnergyCons!I$4:I$10000)</f>
        <v>0.35242105957452652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8.2572255233900899E-3</v>
      </c>
      <c r="H1866" s="1" cm="1">
        <f t="array" ref="H1866">SUMPRODUCT(([1]OUT_FinalEnergyCons!$B$4:$B$10000="Var_cap")*1,  (ISNUMBER(SEARCH("ITOT-SWHNGAHP",[1]OUT_FinalEnergyCons!$A$4:$A$10000)))*1,[1]OUT_FinalEnergyCons!F$4:F$10000)</f>
        <v>1.0956426050083901E-2</v>
      </c>
      <c r="I1866" s="1" cm="1">
        <f t="array" ref="I1866">SUMPRODUCT(([1]OUT_FinalEnergyCons!$B$4:$B$10000="Var_cap")*1,  (ISNUMBER(SEARCH("ITOT-SWHNGAHP",[1]OUT_FinalEnergyCons!$A$4:$A$10000)))*1,[1]OUT_FinalEnergyCons!G$4:G$10000)</f>
        <v>1.2143769336223693E-2</v>
      </c>
      <c r="J1866" s="1" cm="1">
        <f t="array" ref="J1866">SUMPRODUCT(([1]OUT_FinalEnergyCons!$B$4:$B$10000="Var_cap")*1,  (ISNUMBER(SEARCH("ITOT-SWHNGAHP",[1]OUT_FinalEnergyCons!$A$4:$A$10000)))*1,[1]OUT_FinalEnergyCons!H$4:H$10000)</f>
        <v>1.4169624399416382E-2</v>
      </c>
      <c r="K1866" s="1" cm="1">
        <f t="array" ref="K1866">SUMPRODUCT(([1]OUT_FinalEnergyCons!$B$4:$B$10000="Var_cap")*1,  (ISNUMBER(SEARCH("ITOT-SWHNGAHP",[1]OUT_FinalEnergyCons!$A$4:$A$10000)))*1,[1]OUT_FinalEnergyCons!I$4:I$10000)</f>
        <v>9.5963457921043067E-3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3.4070409496575929E-2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0.14031423215557834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0.26608113919857124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0.3171858881784011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0.31300320261503922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0.20214015518908884</v>
      </c>
      <c r="H1868" s="1">
        <f t="shared" si="1269"/>
        <v>9.9643173404317387E-3</v>
      </c>
      <c r="I1868" s="1">
        <f t="shared" si="1269"/>
        <v>9.8941910118677256E-4</v>
      </c>
      <c r="J1868" s="1">
        <f t="shared" si="1269"/>
        <v>1.4670472270225401E-3</v>
      </c>
      <c r="K1868" s="1">
        <f t="shared" si="1269"/>
        <v>4.4908232434747797E-4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0.20214015518908884</v>
      </c>
      <c r="H1869" s="1" cm="1">
        <f t="array" ref="H1869">SUMPRODUCT(([1]OUT_FinalEnergyCons!$B$4:$B$10000="Var_cap")*1,  (ISNUMBER(SEARCH("ITOT-SWHCOA*BR",[1]OUT_FinalEnergyCons!$A$4:$A$10000)))*1,[1]OUT_FinalEnergyCons!F$4:F$10000)</f>
        <v>9.9643173404317387E-3</v>
      </c>
      <c r="I1869" s="1" cm="1">
        <f t="array" ref="I1869">SUMPRODUCT(([1]OUT_FinalEnergyCons!$B$4:$B$10000="Var_cap")*1,  (ISNUMBER(SEARCH("ITOT-SWHCOA*BR",[1]OUT_FinalEnergyCons!$A$4:$A$10000)))*1,[1]OUT_FinalEnergyCons!G$4:G$10000)</f>
        <v>9.8941910118677256E-4</v>
      </c>
      <c r="J1869" s="1" cm="1">
        <f t="array" ref="J1869">SUMPRODUCT(([1]OUT_FinalEnergyCons!$B$4:$B$10000="Var_cap")*1,  (ISNUMBER(SEARCH("ITOT-SWHCOA*BR",[1]OUT_FinalEnergyCons!$A$4:$A$10000)))*1,[1]OUT_FinalEnergyCons!H$4:H$10000)</f>
        <v>1.4670472270225401E-3</v>
      </c>
      <c r="K1869" s="1" cm="1">
        <f t="array" ref="K1869">SUMPRODUCT(([1]OUT_FinalEnergyCons!$B$4:$B$10000="Var_cap")*1,  (ISNUMBER(SEARCH("ITOT-SWHCOA*BR",[1]OUT_FinalEnergyCons!$A$4:$A$10000)))*1,[1]OUT_FinalEnergyCons!I$4:I$10000)</f>
        <v>4.4908232434747797E-4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0.35724240079450231</v>
      </c>
      <c r="H1870" s="1">
        <f t="shared" si="1270"/>
        <v>0.35825211266697082</v>
      </c>
      <c r="I1870" s="1">
        <f t="shared" si="1270"/>
        <v>0.44441324078572247</v>
      </c>
      <c r="J1870" s="1">
        <f t="shared" si="1270"/>
        <v>0.49574737091740445</v>
      </c>
      <c r="K1870" s="1">
        <f t="shared" si="1270"/>
        <v>0.35051181449478752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0.35724240079450231</v>
      </c>
      <c r="H1871" s="1" cm="1">
        <f t="array" ref="H1871">SUMPRODUCT(([1]OUT_FinalEnergyCons!$B$4:$B$10000="Var_cap")*1,  (ISNUMBER(SEARCH("ITOT-SWHWOD*BR",[1]OUT_FinalEnergyCons!$A$4:$A$10000)))*1,[1]OUT_FinalEnergyCons!F$4:F$10000)</f>
        <v>0.35825211266697082</v>
      </c>
      <c r="I1871" s="1" cm="1">
        <f t="array" ref="I1871">SUMPRODUCT(([1]OUT_FinalEnergyCons!$B$4:$B$10000="Var_cap")*1,  (ISNUMBER(SEARCH("ITOT-SWHWOD*BR",[1]OUT_FinalEnergyCons!$A$4:$A$10000)))*1,[1]OUT_FinalEnergyCons!G$4:G$10000)</f>
        <v>0.44441324078572247</v>
      </c>
      <c r="J1871" s="1" cm="1">
        <f t="array" ref="J1871">SUMPRODUCT(([1]OUT_FinalEnergyCons!$B$4:$B$10000="Var_cap")*1,  (ISNUMBER(SEARCH("ITOT-SWHWOD*BR",[1]OUT_FinalEnergyCons!$A$4:$A$10000)))*1,[1]OUT_FinalEnergyCons!H$4:H$10000)</f>
        <v>0.49574737091740445</v>
      </c>
      <c r="K1871" s="1" cm="1">
        <f t="array" ref="K1871">SUMPRODUCT(([1]OUT_FinalEnergyCons!$B$4:$B$10000="Var_cap")*1,  (ISNUMBER(SEARCH("ITOT-SWHWOD*BR",[1]OUT_FinalEnergyCons!$A$4:$A$10000)))*1,[1]OUT_FinalEnergyCons!I$4:I$10000)</f>
        <v>0.35051181449478752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4.01107346466349E-2</v>
      </c>
      <c r="H1872" s="1">
        <f t="shared" si="1271"/>
        <v>4.166996716562147E-2</v>
      </c>
      <c r="I1872" s="1">
        <f t="shared" si="1271"/>
        <v>4.3648471004776396E-2</v>
      </c>
      <c r="J1872" s="1">
        <f t="shared" si="1271"/>
        <v>4.7310938670785001E-2</v>
      </c>
      <c r="K1872" s="1">
        <f t="shared" si="1271"/>
        <v>4.9792870398262246E-2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4.01107346466349E-2</v>
      </c>
      <c r="H1873" s="1" cm="1">
        <f t="array" ref="H1873">SUMPRODUCT(([1]OUT_FinalEnergyCons!$B$4:$B$10000="Var_cap")*1,  (ISNUMBER(SEARCH("ITOT-SWHPLT*BR",[1]OUT_FinalEnergyCons!$A$4:$A$10000)))*1,[1]OUT_FinalEnergyCons!F$4:F$10000)</f>
        <v>4.166996716562147E-2</v>
      </c>
      <c r="I1873" s="1" cm="1">
        <f t="array" ref="I1873">SUMPRODUCT(([1]OUT_FinalEnergyCons!$B$4:$B$10000="Var_cap")*1,  (ISNUMBER(SEARCH("ITOT-SWHPLT*BR",[1]OUT_FinalEnergyCons!$A$4:$A$10000)))*1,[1]OUT_FinalEnergyCons!G$4:G$10000)</f>
        <v>4.3648471004776396E-2</v>
      </c>
      <c r="J1873" s="1" cm="1">
        <f t="array" ref="J1873">SUMPRODUCT(([1]OUT_FinalEnergyCons!$B$4:$B$10000="Var_cap")*1,  (ISNUMBER(SEARCH("ITOT-SWHPLT*BR",[1]OUT_FinalEnergyCons!$A$4:$A$10000)))*1,[1]OUT_FinalEnergyCons!H$4:H$10000)</f>
        <v>4.7310938670785001E-2</v>
      </c>
      <c r="K1873" s="1" cm="1">
        <f t="array" ref="K1873">SUMPRODUCT(([1]OUT_FinalEnergyCons!$B$4:$B$10000="Var_cap")*1,  (ISNUMBER(SEARCH("ITOT-SWHPLT*BR",[1]OUT_FinalEnergyCons!$A$4:$A$10000)))*1,[1]OUT_FinalEnergyCons!I$4:I$10000)</f>
        <v>4.9792870398262246E-2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0.3499214361090382</v>
      </c>
      <c r="H1874" s="1">
        <f t="shared" si="1272"/>
        <v>0.25265339001564885</v>
      </c>
      <c r="I1874" s="1">
        <f t="shared" si="1272"/>
        <v>0.24875939130376767</v>
      </c>
      <c r="J1874" s="1">
        <f t="shared" si="1272"/>
        <v>0.17492456595366571</v>
      </c>
      <c r="K1874" s="1">
        <f t="shared" si="1272"/>
        <v>7.6746612881729848E-4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0.3499214361090382</v>
      </c>
      <c r="H1875" s="1" cm="1">
        <f t="array" ref="H1875">SUMPRODUCT(([1]OUT_FinalEnergyCons!$B$4:$B$10000="Var_cap")*1,  (ISNUMBER(SEARCH("ITOT-SWHWST*BR",[1]OUT_FinalEnergyCons!$A$4:$A$10000)))*1,[1]OUT_FinalEnergyCons!F$4:F$10000)</f>
        <v>0.25265339001564885</v>
      </c>
      <c r="I1875" s="1" cm="1">
        <f t="array" ref="I1875">SUMPRODUCT(([1]OUT_FinalEnergyCons!$B$4:$B$10000="Var_cap")*1,  (ISNUMBER(SEARCH("ITOT-SWHWST*BR",[1]OUT_FinalEnergyCons!$A$4:$A$10000)))*1,[1]OUT_FinalEnergyCons!G$4:G$10000)</f>
        <v>0.24875939130376767</v>
      </c>
      <c r="J1875" s="1" cm="1">
        <f t="array" ref="J1875">SUMPRODUCT(([1]OUT_FinalEnergyCons!$B$4:$B$10000="Var_cap")*1,  (ISNUMBER(SEARCH("ITOT-SWHWST*BR",[1]OUT_FinalEnergyCons!$A$4:$A$10000)))*1,[1]OUT_FinalEnergyCons!H$4:H$10000)</f>
        <v>0.17492456595366571</v>
      </c>
      <c r="K1875" s="1" cm="1">
        <f t="array" ref="K1875">SUMPRODUCT(([1]OUT_FinalEnergyCons!$B$4:$B$10000="Var_cap")*1,  (ISNUMBER(SEARCH("ITOT-SWHWST*BR",[1]OUT_FinalEnergyCons!$A$4:$A$10000)))*1,[1]OUT_FinalEnergyCons!I$4:I$10000)</f>
        <v>7.6746612881729848E-4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1.364571514109608E-2</v>
      </c>
      <c r="I1876" s="1">
        <f t="shared" si="1273"/>
        <v>1.365658043395687E-2</v>
      </c>
      <c r="J1876" s="1">
        <f t="shared" si="1273"/>
        <v>1.36788212496591E-2</v>
      </c>
      <c r="K1876" s="1">
        <f t="shared" si="1273"/>
        <v>1.36898843361907E-2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1.364571514109608E-2</v>
      </c>
      <c r="I1877" s="1" cm="1">
        <f t="array" ref="I1877">SUMPRODUCT(([1]OUT_FinalEnergyCons!$B$4:$B$10000="Var_cap")*1, (ISNUMBER(SEARCH("ITOT-SWHSOLBR",[1]OUT_FinalEnergyCons!$A$4:$A$10000)))*1,[1]OUT_FinalEnergyCons!G$4:G$10000)</f>
        <v>1.365658043395687E-2</v>
      </c>
      <c r="J1877" s="1" cm="1">
        <f t="array" ref="J1877">SUMPRODUCT(([1]OUT_FinalEnergyCons!$B$4:$B$10000="Var_cap")*1, (ISNUMBER(SEARCH("ITOT-SWHSOLBR",[1]OUT_FinalEnergyCons!$A$4:$A$10000)))*1,[1]OUT_FinalEnergyCons!H$4:H$10000)</f>
        <v>1.36788212496591E-2</v>
      </c>
      <c r="K1877" s="1" cm="1">
        <f t="array" ref="K1877">SUMPRODUCT(([1]OUT_FinalEnergyCons!$B$4:$B$10000="Var_cap")*1, (ISNUMBER(SEARCH("ITOT-SWHSOLBR",[1]OUT_FinalEnergyCons!$A$4:$A$10000)))*1,[1]OUT_FinalEnergyCons!I$4:I$10000)</f>
        <v>1.36898843361907E-2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1.78748697675329E-2</v>
      </c>
      <c r="J1878" s="1">
        <f t="shared" si="1274"/>
        <v>0.64410789553096248</v>
      </c>
      <c r="K1878" s="1">
        <f t="shared" si="1274"/>
        <v>1.1930470357208791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1.78748697675329E-2</v>
      </c>
      <c r="J1879" s="1" cm="1">
        <f t="array" ref="J1879">SUMPRODUCT(([1]OUT_FinalEnergyCons!$B$4:$B$10000="Var_cap")*1, (ISNUMBER(SEARCH("ITOT-SWHH2BR",[1]OUT_FinalEnergyCons!$A$4:$A$10000)))*1,[1]OUT_FinalEnergyCons!H$4:H$10000)</f>
        <v>0.64410789553096248</v>
      </c>
      <c r="K1879" s="1" cm="1">
        <f t="array" ref="K1879">SUMPRODUCT(([1]OUT_FinalEnergyCons!$B$4:$B$10000="Var_cap")*1, (ISNUMBER(SEARCH("ITOT-SWHH2BR",[1]OUT_FinalEnergyCons!$A$4:$A$10000)))*1,[1]OUT_FinalEnergyCons!I$4:I$10000)</f>
        <v>1.1930470357208791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6.1448630013070016</v>
      </c>
      <c r="G1880" s="17">
        <f t="shared" ref="G1880:K1880" si="1275">SUM(G1881,G1884,G1886,G1890,G1892,G1894,G1896)</f>
        <v>6.0468636653383792</v>
      </c>
      <c r="H1880" s="17">
        <f t="shared" si="1275"/>
        <v>6.2258723689255149</v>
      </c>
      <c r="I1880" s="17">
        <f t="shared" si="1275"/>
        <v>6.2465012814289693</v>
      </c>
      <c r="J1880" s="17">
        <f t="shared" si="1275"/>
        <v>4.3877423873044741</v>
      </c>
      <c r="K1880" s="17">
        <f t="shared" si="1275"/>
        <v>3.8332271914241067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0.61575345618560529</v>
      </c>
      <c r="G1881" s="1">
        <f t="shared" ref="G1881:K1881" si="1276">SUM(G1882:G1883)</f>
        <v>0.43123675545039258</v>
      </c>
      <c r="H1881" s="1">
        <f t="shared" si="1276"/>
        <v>0.61049290341656981</v>
      </c>
      <c r="I1881" s="1">
        <f t="shared" si="1276"/>
        <v>0.61053669846727276</v>
      </c>
      <c r="J1881" s="1">
        <f t="shared" si="1276"/>
        <v>0.57182560199030874</v>
      </c>
      <c r="K1881" s="1">
        <f t="shared" si="1276"/>
        <v>0.75845899235238301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0.18512400863280026</v>
      </c>
      <c r="G1882" s="1" cm="1">
        <f t="array" ref="G1882">SUMPRODUCT(([1]OUT_FinalEnergyCons!$B$4:$B$10000="Var_cap")*1, (ISNUMBER(SEARCH("SCOM-SHELCBR",[1]OUT_FinalEnergyCons!$A$4:$A$10000)))*1,[1]OUT_FinalEnergyCons!E$4:E$10000)</f>
        <v>5.982616051359857E-4</v>
      </c>
      <c r="H1882" s="1" cm="1">
        <f t="array" ref="H1882">SUMPRODUCT(([1]OUT_FinalEnergyCons!$B$4:$B$10000="Var_cap")*1, (ISNUMBER(SEARCH("SCOM-SHELCBR",[1]OUT_FinalEnergyCons!$A$4:$A$10000)))*1,[1]OUT_FinalEnergyCons!F$4:F$10000)</f>
        <v>0.17985826339973698</v>
      </c>
      <c r="I1882" s="1" cm="1">
        <f t="array" ref="I1882">SUMPRODUCT(([1]OUT_FinalEnergyCons!$B$4:$B$10000="Var_cap")*1, (ISNUMBER(SEARCH("SCOM-SHELCBR",[1]OUT_FinalEnergyCons!$A$4:$A$10000)))*1,[1]OUT_FinalEnergyCons!G$4:G$10000)</f>
        <v>0.17983218198165099</v>
      </c>
      <c r="J1882" s="1" cm="1">
        <f t="array" ref="J1882">SUMPRODUCT(([1]OUT_FinalEnergyCons!$B$4:$B$10000="Var_cap")*1, (ISNUMBER(SEARCH("SCOM-SHELCBR",[1]OUT_FinalEnergyCons!$A$4:$A$10000)))*1,[1]OUT_FinalEnergyCons!H$4:H$10000)</f>
        <v>0.12351999992563328</v>
      </c>
      <c r="K1882" s="1" cm="1">
        <f t="array" ref="K1882">SUMPRODUCT(([1]OUT_FinalEnergyCons!$B$4:$B$10000="Var_cap")*1, (ISNUMBER(SEARCH("SCOM-SHELCBR",[1]OUT_FinalEnergyCons!$A$4:$A$10000)))*1,[1]OUT_FinalEnergyCons!I$4:I$10000)</f>
        <v>8.0309291885703141E-2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0.43062944755280497</v>
      </c>
      <c r="G1883" s="1" cm="1">
        <f t="array" ref="G1883">SUMPRODUCT(([1]OUT_FinalEnergyCons!$B$4:$B$10000="Var_cap")*1, (ISNUMBER(SEARCH("SCOM-SHELCHP",[1]OUT_FinalEnergyCons!$A$4:$A$10000)))*1,[1]OUT_FinalEnergyCons!E$4:E$10000)</f>
        <v>0.4306384938452566</v>
      </c>
      <c r="H1883" s="1" cm="1">
        <f t="array" ref="H1883">SUMPRODUCT(([1]OUT_FinalEnergyCons!$B$4:$B$10000="Var_cap")*1, (ISNUMBER(SEARCH("SCOM-SHELCHP",[1]OUT_FinalEnergyCons!$A$4:$A$10000)))*1,[1]OUT_FinalEnergyCons!F$4:F$10000)</f>
        <v>0.43063464001683288</v>
      </c>
      <c r="I1883" s="1" cm="1">
        <f t="array" ref="I1883">SUMPRODUCT(([1]OUT_FinalEnergyCons!$B$4:$B$10000="Var_cap")*1, (ISNUMBER(SEARCH("SCOM-SHELCHP",[1]OUT_FinalEnergyCons!$A$4:$A$10000)))*1,[1]OUT_FinalEnergyCons!G$4:G$10000)</f>
        <v>0.4307045164856218</v>
      </c>
      <c r="J1883" s="1" cm="1">
        <f t="array" ref="J1883">SUMPRODUCT(([1]OUT_FinalEnergyCons!$B$4:$B$10000="Var_cap")*1, (ISNUMBER(SEARCH("SCOM-SHELCHP",[1]OUT_FinalEnergyCons!$A$4:$A$10000)))*1,[1]OUT_FinalEnergyCons!H$4:H$10000)</f>
        <v>0.44830560206467546</v>
      </c>
      <c r="K1883" s="1" cm="1">
        <f t="array" ref="K1883">SUMPRODUCT(([1]OUT_FinalEnergyCons!$B$4:$B$10000="Var_cap")*1, (ISNUMBER(SEARCH("SCOM-SHELCHP",[1]OUT_FinalEnergyCons!$A$4:$A$10000)))*1,[1]OUT_FinalEnergyCons!I$4:I$10000)</f>
        <v>0.67814970046667988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1.9286397089629674</v>
      </c>
      <c r="G1884" s="1">
        <f t="shared" ref="G1884:K1884" si="1279">G1885</f>
        <v>1.9286606515573161</v>
      </c>
      <c r="H1884" s="1">
        <f t="shared" si="1279"/>
        <v>1.9251265916242275</v>
      </c>
      <c r="I1884" s="1">
        <f t="shared" si="1279"/>
        <v>1.9224609585801611</v>
      </c>
      <c r="J1884" s="1">
        <f t="shared" si="1279"/>
        <v>0.41053631411088615</v>
      </c>
      <c r="K1884" s="1">
        <f t="shared" si="1279"/>
        <v>8.0619626820921997E-2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1.9286397089629674</v>
      </c>
      <c r="G1885" s="1" cm="1">
        <f t="array" ref="G1885">SUMPRODUCT(([1]OUT_FinalEnergyCons!$B$4:$B$10000="Var_cap")*1,(ISNUMBER(SEARCH("SCOM-SHLFOBR",[1]OUT_FinalEnergyCons!$A$4:$A$10000)))*1,[1]OUT_FinalEnergyCons!E$4:E$10000)</f>
        <v>1.9286606515573161</v>
      </c>
      <c r="H1885" s="1" cm="1">
        <f t="array" ref="H1885">SUMPRODUCT(([1]OUT_FinalEnergyCons!$B$4:$B$10000="Var_cap")*1,(ISNUMBER(SEARCH("SCOM-SHLFOBR",[1]OUT_FinalEnergyCons!$A$4:$A$10000)))*1,[1]OUT_FinalEnergyCons!F$4:F$10000)</f>
        <v>1.9251265916242275</v>
      </c>
      <c r="I1885" s="1" cm="1">
        <f t="array" ref="I1885">SUMPRODUCT(([1]OUT_FinalEnergyCons!$B$4:$B$10000="Var_cap")*1,(ISNUMBER(SEARCH("SCOM-SHLFOBR",[1]OUT_FinalEnergyCons!$A$4:$A$10000)))*1,[1]OUT_FinalEnergyCons!G$4:G$10000)</f>
        <v>1.9224609585801611</v>
      </c>
      <c r="J1885" s="1" cm="1">
        <f t="array" ref="J1885">SUMPRODUCT(([1]OUT_FinalEnergyCons!$B$4:$B$10000="Var_cap")*1,(ISNUMBER(SEARCH("SCOM-SHLFOBR",[1]OUT_FinalEnergyCons!$A$4:$A$10000)))*1,[1]OUT_FinalEnergyCons!H$4:H$10000)</f>
        <v>0.41053631411088615</v>
      </c>
      <c r="K1885" s="1" cm="1">
        <f t="array" ref="K1885">SUMPRODUCT(([1]OUT_FinalEnergyCons!$B$4:$B$10000="Var_cap")*1,(ISNUMBER(SEARCH("SCOM-SHLFOBR",[1]OUT_FinalEnergyCons!$A$4:$A$10000)))*1,[1]OUT_FinalEnergyCons!I$4:I$10000)</f>
        <v>8.0619626820921997E-2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2.8801739094019401</v>
      </c>
      <c r="G1886" s="1">
        <f t="shared" ref="G1886:K1886" si="1283">SUM(G1887:G1889)</f>
        <v>2.8826134604991234</v>
      </c>
      <c r="H1886" s="1">
        <f t="shared" si="1283"/>
        <v>2.8849310773197572</v>
      </c>
      <c r="I1886" s="1">
        <f t="shared" si="1283"/>
        <v>2.8967285470192805</v>
      </c>
      <c r="J1886" s="1">
        <f t="shared" si="1283"/>
        <v>2.2841596165992621</v>
      </c>
      <c r="K1886" s="1">
        <f t="shared" si="1283"/>
        <v>2.0127509670627139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2.7746856026205244</v>
      </c>
      <c r="G1887" s="1" cm="1">
        <f t="array" ref="G1887">SUMPRODUCT(([1]OUT_FinalEnergyCons!$B$4:$B$10000="Var_cap")*1, (ISNUMBER(SEARCH("SCOM-SHNGABR",[1]OUT_FinalEnergyCons!$A$4:$A$10000)))*1,[1]OUT_FinalEnergyCons!E$4:E$10000)</f>
        <v>2.7741852157115674</v>
      </c>
      <c r="H1887" s="1" cm="1">
        <f t="array" ref="H1887">SUMPRODUCT(([1]OUT_FinalEnergyCons!$B$4:$B$10000="Var_cap")*1, (ISNUMBER(SEARCH("SCOM-SHNGABR",[1]OUT_FinalEnergyCons!$A$4:$A$10000)))*1,[1]OUT_FinalEnergyCons!F$4:F$10000)</f>
        <v>2.7727859469804654</v>
      </c>
      <c r="I1887" s="1" cm="1">
        <f t="array" ref="I1887">SUMPRODUCT(([1]OUT_FinalEnergyCons!$B$4:$B$10000="Var_cap")*1, (ISNUMBER(SEARCH("SCOM-SHNGABR",[1]OUT_FinalEnergyCons!$A$4:$A$10000)))*1,[1]OUT_FinalEnergyCons!G$4:G$10000)</f>
        <v>2.7715169031876337</v>
      </c>
      <c r="J1887" s="1" cm="1">
        <f t="array" ref="J1887">SUMPRODUCT(([1]OUT_FinalEnergyCons!$B$4:$B$10000="Var_cap")*1, (ISNUMBER(SEARCH("SCOM-SHNGABR",[1]OUT_FinalEnergyCons!$A$4:$A$10000)))*1,[1]OUT_FinalEnergyCons!H$4:H$10000)</f>
        <v>1.869974784310874</v>
      </c>
      <c r="K1887" s="1" cm="1">
        <f t="array" ref="K1887">SUMPRODUCT(([1]OUT_FinalEnergyCons!$B$4:$B$10000="Var_cap")*1, (ISNUMBER(SEARCH("SCOM-SHNGABR",[1]OUT_FinalEnergyCons!$A$4:$A$10000)))*1,[1]OUT_FinalEnergyCons!I$4:I$10000)</f>
        <v>1.4601352003291359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2.3363969596053501E-5</v>
      </c>
      <c r="G1888" s="1" cm="1">
        <f t="array" ref="G1888">SUMPRODUCT(([1]OUT_FinalEnergyCons!$B$4:$B$10000="Var_cap")*1, (ISNUMBER(SEARCH("SCOM-SHngahp",[1]OUT_FinalEnergyCons!$A$4:$A$10000)))*1,[1]OUT_FinalEnergyCons!E$4:E$10000)</f>
        <v>1.2639410613489747E-3</v>
      </c>
      <c r="H1888" s="1" cm="1">
        <f t="array" ref="H1888">SUMPRODUCT(([1]OUT_FinalEnergyCons!$B$4:$B$10000="Var_cap")*1, (ISNUMBER(SEARCH("SCOM-SHngahp",[1]OUT_FinalEnergyCons!$A$4:$A$10000)))*1,[1]OUT_FinalEnergyCons!F$4:F$10000)</f>
        <v>4.7890725223469427E-3</v>
      </c>
      <c r="I1888" s="1" cm="1">
        <f t="array" ref="I1888">SUMPRODUCT(([1]OUT_FinalEnergyCons!$B$4:$B$10000="Var_cap")*1, (ISNUMBER(SEARCH("SCOM-SHngahp",[1]OUT_FinalEnergyCons!$A$4:$A$10000)))*1,[1]OUT_FinalEnergyCons!G$4:G$10000)</f>
        <v>5.205550155994455E-3</v>
      </c>
      <c r="J1888" s="1" cm="1">
        <f t="array" ref="J1888">SUMPRODUCT(([1]OUT_FinalEnergyCons!$B$4:$B$10000="Var_cap")*1, (ISNUMBER(SEARCH("SCOM-SHngahp",[1]OUT_FinalEnergyCons!$A$4:$A$10000)))*1,[1]OUT_FinalEnergyCons!H$4:H$10000)</f>
        <v>2.3237981235365263E-2</v>
      </c>
      <c r="K1888" s="1" cm="1">
        <f t="array" ref="K1888">SUMPRODUCT(([1]OUT_FinalEnergyCons!$B$4:$B$10000="Var_cap")*1, (ISNUMBER(SEARCH("SCOM-SHngahp",[1]OUT_FinalEnergyCons!$A$4:$A$10000)))*1,[1]OUT_FinalEnergyCons!I$4:I$10000)</f>
        <v>1.048506697994948E-2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0.10546494281181952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0.10716430372620707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0.107356057816945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0.12000609367565218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0.39094685105302274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0.54213069975362838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0.47857744934867763</v>
      </c>
      <c r="G1890" s="1">
        <f t="shared" ref="G1890:K1890" si="1288">G1891</f>
        <v>0.52929499065093677</v>
      </c>
      <c r="H1890" s="1">
        <f t="shared" si="1288"/>
        <v>0.52845727836928946</v>
      </c>
      <c r="I1890" s="1">
        <f t="shared" si="1288"/>
        <v>0.52745188841485013</v>
      </c>
      <c r="J1890" s="1">
        <f t="shared" si="1288"/>
        <v>0.18007621206537447</v>
      </c>
      <c r="K1890" s="1">
        <f t="shared" si="1288"/>
        <v>4.31837654771614E-2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0.47857744934867763</v>
      </c>
      <c r="G1891" s="1" cm="1">
        <f t="array" ref="G1891">SUMPRODUCT(([1]OUT_FinalEnergyCons!$B$4:$B$10000="Var_cap")*1, (ISNUMBER(SEARCH("SCOM-SHWODBR",[1]OUT_FinalEnergyCons!$A$4:$A$10000)))*1,[1]OUT_FinalEnergyCons!E$4:E$10000)</f>
        <v>0.52929499065093677</v>
      </c>
      <c r="H1891" s="1" cm="1">
        <f t="array" ref="H1891">SUMPRODUCT(([1]OUT_FinalEnergyCons!$B$4:$B$10000="Var_cap")*1, (ISNUMBER(SEARCH("SCOM-SHWODBR",[1]OUT_FinalEnergyCons!$A$4:$A$10000)))*1,[1]OUT_FinalEnergyCons!F$4:F$10000)</f>
        <v>0.52845727836928946</v>
      </c>
      <c r="I1891" s="1" cm="1">
        <f t="array" ref="I1891">SUMPRODUCT(([1]OUT_FinalEnergyCons!$B$4:$B$10000="Var_cap")*1, (ISNUMBER(SEARCH("SCOM-SHWODBR",[1]OUT_FinalEnergyCons!$A$4:$A$10000)))*1,[1]OUT_FinalEnergyCons!G$4:G$10000)</f>
        <v>0.52745188841485013</v>
      </c>
      <c r="J1891" s="1" cm="1">
        <f t="array" ref="J1891">SUMPRODUCT(([1]OUT_FinalEnergyCons!$B$4:$B$10000="Var_cap")*1, (ISNUMBER(SEARCH("SCOM-SHWODBR",[1]OUT_FinalEnergyCons!$A$4:$A$10000)))*1,[1]OUT_FinalEnergyCons!H$4:H$10000)</f>
        <v>0.18007621206537447</v>
      </c>
      <c r="K1891" s="1" cm="1">
        <f t="array" ref="K1891">SUMPRODUCT(([1]OUT_FinalEnergyCons!$B$4:$B$10000="Var_cap")*1, (ISNUMBER(SEARCH("SCOM-SHWODBR",[1]OUT_FinalEnergyCons!$A$4:$A$10000)))*1,[1]OUT_FinalEnergyCons!I$4:I$10000)</f>
        <v>4.31837654771614E-2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0.15066088393173199</v>
      </c>
      <c r="G1892" s="1">
        <f t="shared" ref="G1892:K1892" si="1291">G1893</f>
        <v>0.17523740034334223</v>
      </c>
      <c r="H1892" s="1">
        <f t="shared" si="1291"/>
        <v>0.17576207191147916</v>
      </c>
      <c r="I1892" s="1">
        <f t="shared" si="1291"/>
        <v>0.18354750021745739</v>
      </c>
      <c r="J1892" s="1">
        <f t="shared" si="1291"/>
        <v>0.19318976507279548</v>
      </c>
      <c r="K1892" s="1">
        <f t="shared" si="1291"/>
        <v>0.19016758574658663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0.15066088393173199</v>
      </c>
      <c r="G1893" s="1" cm="1">
        <f t="array" ref="G1893">SUMPRODUCT(([1]OUT_FinalEnergyCons!$B$4:$B$10000="Var_cap")*1,(ISNUMBER(SEARCH("SCOM-SHPLTBR",[1]OUT_FinalEnergyCons!$A$4:$A$10000)))*1,[1]OUT_FinalEnergyCons!E$4:E$10000)</f>
        <v>0.17523740034334223</v>
      </c>
      <c r="H1893" s="1" cm="1">
        <f t="array" ref="H1893">SUMPRODUCT(([1]OUT_FinalEnergyCons!$B$4:$B$10000="Var_cap")*1,(ISNUMBER(SEARCH("SCOM-SHPLTBR",[1]OUT_FinalEnergyCons!$A$4:$A$10000)))*1,[1]OUT_FinalEnergyCons!F$4:F$10000)</f>
        <v>0.17576207191147916</v>
      </c>
      <c r="I1893" s="1" cm="1">
        <f t="array" ref="I1893">SUMPRODUCT(([1]OUT_FinalEnergyCons!$B$4:$B$10000="Var_cap")*1,(ISNUMBER(SEARCH("SCOM-SHPLTBR",[1]OUT_FinalEnergyCons!$A$4:$A$10000)))*1,[1]OUT_FinalEnergyCons!G$4:G$10000)</f>
        <v>0.18354750021745739</v>
      </c>
      <c r="J1893" s="1" cm="1">
        <f t="array" ref="J1893">SUMPRODUCT(([1]OUT_FinalEnergyCons!$B$4:$B$10000="Var_cap")*1,(ISNUMBER(SEARCH("SCOM-SHPLTBR",[1]OUT_FinalEnergyCons!$A$4:$A$10000)))*1,[1]OUT_FinalEnergyCons!H$4:H$10000)</f>
        <v>0.19318976507279548</v>
      </c>
      <c r="K1893" s="1" cm="1">
        <f t="array" ref="K1893">SUMPRODUCT(([1]OUT_FinalEnergyCons!$B$4:$B$10000="Var_cap")*1,(ISNUMBER(SEARCH("SCOM-SHPLTBR",[1]OUT_FinalEnergyCons!$A$4:$A$10000)))*1,[1]OUT_FinalEnergyCons!I$4:I$10000)</f>
        <v>0.19016758574658663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0.1011024462841917</v>
      </c>
      <c r="I1894" s="1">
        <f t="shared" si="1294"/>
        <v>0.1032451638199729</v>
      </c>
      <c r="J1894" s="1">
        <f t="shared" si="1294"/>
        <v>0.74307213303745601</v>
      </c>
      <c r="K1894" s="1">
        <f t="shared" si="1294"/>
        <v>0.74309105371417705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0.1011024462841917</v>
      </c>
      <c r="I1895" s="1" cm="1">
        <f t="array" ref="I1895">SUMPRODUCT(([1]OUT_FinalEnergyCons!$B$4:$B$10000="Var_cap")*1, (ISNUMBER(SEARCH("SCOM-SHSOLBR",[1]OUT_FinalEnergyCons!$A$4:$A$10000)))*1,[1]OUT_FinalEnergyCons!G$4:G$10000)</f>
        <v>0.1032451638199729</v>
      </c>
      <c r="J1895" s="1" cm="1">
        <f t="array" ref="J1895">SUMPRODUCT(([1]OUT_FinalEnergyCons!$B$4:$B$10000="Var_cap")*1, (ISNUMBER(SEARCH("SCOM-SHSOLBR",[1]OUT_FinalEnergyCons!$A$4:$A$10000)))*1,[1]OUT_FinalEnergyCons!H$4:H$10000)</f>
        <v>0.74307213303745601</v>
      </c>
      <c r="K1895" s="1" cm="1">
        <f t="array" ref="K1895">SUMPRODUCT(([1]OUT_FinalEnergyCons!$B$4:$B$10000="Var_cap")*1, (ISNUMBER(SEARCH("SCOM-SHSOLBR",[1]OUT_FinalEnergyCons!$A$4:$A$10000)))*1,[1]OUT_FinalEnergyCons!I$4:I$10000)</f>
        <v>0.74309105371417705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2.5305249099745598E-3</v>
      </c>
      <c r="J1896" s="1">
        <f t="shared" si="1297"/>
        <v>4.8827444283908207E-3</v>
      </c>
      <c r="K1896" s="1">
        <f t="shared" si="1297"/>
        <v>4.9552002501627324E-3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2.5305249099745598E-3</v>
      </c>
      <c r="J1897" s="1" cm="1">
        <f t="array" ref="J1897">SUMPRODUCT(([1]OUT_FinalEnergyCons!$B$4:$B$10000="Var_cap")*1, (ISNUMBER(SEARCH("SCOM-SHH2BR",[1]OUT_FinalEnergyCons!$A$4:$A$10000)))*1,[1]OUT_FinalEnergyCons!H$4:H$10000)</f>
        <v>4.8827444283908207E-3</v>
      </c>
      <c r="K1897" s="1" cm="1">
        <f t="array" ref="K1897">SUMPRODUCT(([1]OUT_FinalEnergyCons!$B$4:$B$10000="Var_cap")*1, (ISNUMBER(SEARCH("SCOM-SHH2BR",[1]OUT_FinalEnergyCons!$A$4:$A$10000)))*1,[1]OUT_FinalEnergyCons!I$4:I$10000)</f>
        <v>4.9552002501627324E-3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4.644567215390019</v>
      </c>
      <c r="G1898" s="3">
        <f t="shared" ref="G1898:K1898" si="1299">SUM(G1899:G1948)</f>
        <v>4.8379793115101348</v>
      </c>
      <c r="H1898" s="3">
        <f t="shared" si="1299"/>
        <v>4.9145309300910407</v>
      </c>
      <c r="I1898" s="3">
        <f t="shared" si="1299"/>
        <v>5.2275474086715823</v>
      </c>
      <c r="J1898" s="3">
        <f t="shared" si="1299"/>
        <v>5.5620846404842688</v>
      </c>
      <c r="K1898" s="3">
        <f t="shared" si="1299"/>
        <v>5.761289906668364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2.8025364770820599E-2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1.4013114944025419E-2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2.5981858488449789E-3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3.0435075724487153E-2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8.7928640857609652E-2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0.20061854443756147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0.32640174710332159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0.35279398040348064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8.0588604645621623E-3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1.5520203128763012E-2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4.5177843502249779E-2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0.58351239297225443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1.8643141069026525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1.8482616764593658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4.911952170936853E-3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8.9662175407259626E-3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1.8218433085872881E-2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3.1460464488842939E-2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0.10573714658710613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0.11102119433618739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1.6158403056991639E-2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8.8161828567383346E-2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0.34981932280245737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1.0404998124815541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1.9095601343221862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2.2860250194237843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2.5888677788051386E-5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3.5180615517488695E-3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4.7796696013011715E-3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5.4673988967861549E-3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4.6918435242957164E-3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3.4887824261813339E-3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4.8854290498302807E-3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8.1233260212214744E-3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1.1916355120427951E-2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1.3421685376594071E-2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1.4259763626832362E-2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1.0154803294352066E-2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4.0683893995877834E-3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1.2267461008032195E-2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8.6737717124159591E-2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0.35166985584183302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0.68785071728880642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0.61802491829594075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7.262212946583105E-3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1.6873746848822372E-2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2.0778957213113181E-2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2.2046204310297451E-2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1.5908410086595721E-2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1.192277987162557E-2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1.4996266510576074E-6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5.552387779147583E-3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6.6345649777784736E-3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6.9576009343416331E-3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4.6788220184238189E-3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3.4732799161807512E-3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9.3500986481453909E-4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5.4750420064026348E-3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8.3093837821569209E-3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1.456895314411772E-2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1.017896677109313E-2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4.0441716050164218E-6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3.2492343781061099E-3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5.2469043096842506E-2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0.23663759320713523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0.48025309677040945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0.42901533428956645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2.5895305444036582E-4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2.126770767719631E-2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2.4368470172066056E-2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2.4706825909695737E-2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1.5507427745464555E-2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1.1555002881238601E-2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1.42524103685825E-4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4.1024535845779838E-4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6.511602517972441E-4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1.6402055158174964E-3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1.2169214963020597E-3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6.2996337600421105E-6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1.2398847494130661E-4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3.398501502279387E-4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5.1659124128253795E-4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1.1025240271330631E-3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8.510347862696481E-4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5.3619641840839323E-5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2.1154257515945213E-4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3.6820892129528563E-4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4.8333089191485937E-4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8.7798783380659657E-4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7.7537578767261335E-4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1.4537801180092701E-4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3.743758589748301E-4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5.5868942148273317E-4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1.9889193451419823E-3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3.8030919635165132E-2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4.3893853874567304E-2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2.1947109328852309E-2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5.6676938091823016E-3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7.1266388587299945E-3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1.1779284504210844E-2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1.3430493402713909E-2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6.9575064732046417E-3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2.0219474725234011E-3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1.7226418004207097E-2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3.5619396582360768E-2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0.11217625268434067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9.8357628270885455E-2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1.1711639383156357E-2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1.6617418590907311E-3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1.4248393523869154E-2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0.24658668989180318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0.23453349561210685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0.19008248465660443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2.755308257472857E-3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8.7399069569583671E-4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8.31990590345341E-3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2.0360190567557411E-2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2.1848569477330222E-2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2.0165773413719463E-2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5.6204401692343002E-3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2.0829297616633225E-3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1.66204256884035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0.83130380064056753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3.597370937968225E-2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3.3847727331715843E-2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4.7074702225835589E-2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4.1962242912187524E-2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4.0948658974806979E-3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4.6682350995502027E-4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0.21714386989206949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0.24311150774810583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0.24781040567855797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0.19805509870129173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2.76714709626913E-3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4.3484772607952141E-4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0.18184037011995435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0.20361336747547071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0.20507212781260517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0.1680887879171967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2.163164319837335E-3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3.7463490292835339E-4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0.13206743767320711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0.15285531692243104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0.24767243339637662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0.21541338659428017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2.2264157095681077E-2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3.6999234941580529E-3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1.47197158635424E-4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1.84979554782054E-3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3.1306931101922099E-3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1.9910228465379702E-3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5.4560573000808697E-4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1.08661079577417E-4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1.12592256541109E-3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1.9343381257949401E-3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1.5842247663995701E-3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4.8143400584321002E-4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1.01686598622504E-4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9.0209514067298498E-4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1.53696739547199E-3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1.4219563250670701E-3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4.5105383641248602E-4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1.3649806165154599E-4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1.6359975357925201E-3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2.82571689777654E-3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3.72373528948857E-3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1.43879624363147E-3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1.5791824252333795E-6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8.0383975285212178E-4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6.6041624398553364E-3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8.2522578248827531E-3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6.6725441291492476E-3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2.1039493841401797E-3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2.5975383898295629E-4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0.13195127037533544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0.23961222267343951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0.20292909077616939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1.4303281968002223E-2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1.5570032780445231E-3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1.8561594248373673E-3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5.0459489349426023E-3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6.254448845523411E-3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6.1367346893842004E-3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2.5655545201389873E-3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8.4402594422140743E-4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3.7727796990642401E-3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2.6885875061897917E-2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2.6947951272306592E-2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2.295883720461904E-2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2.7629874903650031E-3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9.4496614082021171E-4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0.70617608633091833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0.35307163450040313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4.4437863675844241E-4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7.2387316801293677E-4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1.7429017546501412E-3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2.1667362195231317E-3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1.1812633097196619E-3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2.3344802528097889E-4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5.7474725543930003E-2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6.149384066429673E-2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6.1670411124271199E-2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4.8587281195743896E-2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9.5487291528802685E-4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1.9697592344341259E-4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0.18198815485802608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0.19371055251511407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0.19225148151621704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0.15012193232927834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7.9901129722296561E-4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1.6915650840400529E-4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7.0516931089301432E-2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7.7177815809756176E-2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7.6415880596463981E-2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6.0440625979605866E-2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6.1158183625787169E-4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1.307938166266681E-4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1.57466692818225E-4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1.5589785553119799E-3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2.6507133137815202E-3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2.1795188603697898E-3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7.0831830095585799E-4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1.16875558502587E-4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9.8033245481221609E-4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1.6905858088359399E-3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1.5404921863870699E-3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4.9923005429861804E-4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1.08858269754273E-4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7.8289371814947901E-4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1.3193911222894601E-3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1.33732498431593E-3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4.4788503880711602E-4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1.09538572145909E-4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5.89689119790635E-4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9.4387798339418702E-4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1.01251745558849E-3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3.4873533251412602E-4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2.560370069029291E-4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6.6321457345816363E-4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9.8245311105933869E-4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1.2479336581891856E-3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5.348318601535797E-4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9.5460773251052582E-5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2.6895289221982427E-3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2.9713322783113312E-3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3.3200636481191506E-3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3.2622321310091431E-3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6.2432947250108737E-4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1.1433000103730689E-4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1.5095725164630998E-4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5.0433933878141484E-4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1.4694068321806756E-3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3.0254121464213294E-3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1.9342451716657277E-3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3.3268224746833835E-4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2.6074361549394526E-3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2.9146984114532784E-3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3.9319565819368506E-3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8.9769610309602711E-3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6.6733092652027362E-3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1.2392265866551511E-3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5.7098060288640546</v>
      </c>
      <c r="G1949" s="3">
        <f t="shared" ref="G1949:K1949" si="1303">SUM(G1950:G1972)</f>
        <v>5.7707386424171689</v>
      </c>
      <c r="H1949" s="3">
        <f t="shared" si="1303"/>
        <v>5.9758136690553814</v>
      </c>
      <c r="I1949" s="3">
        <f t="shared" si="1303"/>
        <v>6.5721519957711294</v>
      </c>
      <c r="J1949" s="3">
        <f t="shared" si="1303"/>
        <v>7.0650209044166017</v>
      </c>
      <c r="K1949" s="3">
        <f t="shared" si="1303"/>
        <v>7.3971296625910243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1.8840473647257432E-2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0.2458855682229921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0.28901441670265182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0.80144828811472346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1.018823761625441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1.7367048574185879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5.9224946761252201E-2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0.10566142386579255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0.20944647663131841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0.64874481285419194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0.78465262295386939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3.458310636836414E-2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6.5326934306272705E-2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8.9101310688686E-2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0.11953199522357381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1.5338478102226645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3.5695489540000356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5.5799057711338656E-3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1.2959546860834753E-2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1.0193513800407771E-2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1.6024716908966872E-2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7.8582221117876536E-3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6.5088862821939698E-3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5.5644851044435199E-3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4.2671962432560315E-2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2.97804728380965E-3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4.2596264922814481E-3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1.6959752475153529E-2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2.6132571782730703E-3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4.2395417083540823E-3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1.9506007239226894E-2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9.7369774561847301E-5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4.2229529602627489E-4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2.2879462062211042E-4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0.36997614380642702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0.18394458384982501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0.21690376921440499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0.15246977461193764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0.82898910420593019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2.11636482236825E-2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3.8052477510138107E-2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7.6953866478275235E-2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5.8560894549070354E-2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3.0694062791810413E-2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8.7299831685091506E-2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9.8770891720791745E-2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9.2844774538073646E-2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0.41408748949943425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0.10732459968495341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1.7353046353336E-4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5.7549322458422432E-4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5.9066106456001253E-4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1.2634997439935139E-3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2.7633959707901558E-4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2.2837408543596185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4.6498092244871413E-2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0.68561263778377646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1.3623216007857382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1.3575834322285638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4.9236401343429007E-2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0.1826972239862735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0.19102296490400231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0.28903874894817866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0.4523234646502971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9.0164261112480798E-2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1.949811672728384E-2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0.78443052128987567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0.90661266672520435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1.7088183775531542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3.093208782128261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1.4526760443692166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2.1439481532638603E-2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9.8131309190470899E-3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3.4119619049967505E-4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1.4223558269737607E-3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8.9170851839080994E-4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1.2785392966294963E-3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2.0210678882835021E-4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4.174398747955492E-2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9.7533307986962785E-3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6.9827689635725443E-2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3.6058395841141101E-2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6.1700690582090843E-2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8.1375935551734238E-2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5.5312748645590199E-3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2.6493795288490472E-2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4.0562930428402956E-2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4.0674843938528431E-2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2.5215940119981361E-2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4.8693473217723297E-3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3.1526002292423166E-2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4.6105768712135051E-2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0.20144690115027816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5.4496689604409856E-2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1.18320695789436E-4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6.6860181692395308E-4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5.6843912258716189E-4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1.1874831220090301E-3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2.497113911037515E-4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2.890975512351976</v>
      </c>
      <c r="G1973" s="3">
        <f t="shared" ref="G1973" si="1306">SUM(G1974:G1996)</f>
        <v>2.9679226132742662</v>
      </c>
      <c r="H1973" s="3">
        <f t="shared" ref="H1973" si="1307">SUM(H1974:H1996)</f>
        <v>2.9657125388362831</v>
      </c>
      <c r="I1973" s="3">
        <f t="shared" ref="I1973" si="1308">SUM(I1974:I1996)</f>
        <v>2.9697928058515757</v>
      </c>
      <c r="J1973" s="3">
        <f t="shared" ref="J1973" si="1309">SUM(J1974:J1996)</f>
        <v>2.9807222456325402</v>
      </c>
      <c r="K1973" s="3">
        <f t="shared" ref="K1973" si="1310">SUM(K1974:K1996)</f>
        <v>2.9655235133237166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3.6980476163485661E-2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5.2087711639940068E-2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0.16545955772253729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0.66433570635740358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1.1593193274925404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1.0890625000000001E-2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3.2583190089839273E-2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4.0937980404042298E-2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8.349700154143111E-2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0.54075790337482821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1.038064442457503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2.3293269230769201E-3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1.1178464561163785E-2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1.6030074489298128E-2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2.9033496845884521E-2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9.6774407005851298E-2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0.18584534190443083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3.2320696959355203E-3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6.7736641429909372E-3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5.3428488980121194E-3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1.12938279790687E-2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5.1935262820936934E-3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2.42273845158642E-2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0.14282780855987726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0.19058840115721029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1.3223993598956301E-2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0.15031241469354834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0.11089690799337543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5.3461272415112502E-3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2.8282450506373791E-2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4.7793556810710319E-2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1.2764993738242E-4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8.8757771860949923E-4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2.4428727935023976E-4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0.53431367925067796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0.28536921710937602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0.17348504618644608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0.10157490186002618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5.1432157885328893E-2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2.4432850490717899E-2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4.0383894190906086E-2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0.10485421364299342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9.8757241479369373E-2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3.5989354318141563E-2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8.7536673121355792E-3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1.4507426358857085E-2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5.0754080953397403E-2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4.6343544153333131E-2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1.0223240469195123E-2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1.5219441912146E-4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5.2444849364657853E-4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4.5988666719383139E-4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1.0091818557146199E-3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2.067461047552211E-4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0.6513708781927352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0.30574145711909412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0.35071057375925735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0.6947142717953394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1.0564849811493027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0.47129774637889132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2.823859932234099E-2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0.98772326674184263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0.72779790745207995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0.87462870889735478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1.0324994453397001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0.42405703658670313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2.1406394746792699E-2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0.21100538579823433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0.14995252820386143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0.17201388991969699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0.16689545041623111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6.72502370400445E-2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5.9329343526985942E-3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3.6870788718486244E-2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4.5576456712403002E-4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1.4447467703866119E-3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7.3026728669805521E-4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1.0230599545612076E-3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1.3999097387836632E-4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1.4813779956403941E-2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1.14173462030561E-2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7.0194752360274976E-2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1.7828826298365897E-2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5.0536311142838054E-2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3.4367131358342545E-2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6.4391636037286898E-3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1.8539191601045786E-2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2.2957159453505887E-2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4.8885503665076824E-2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2.6268920146574802E-2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2.97410775358796E-3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1.0731570232736938E-2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1.6204173937038834E-2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3.3599396543184785E-2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1.3173510951377764E-2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1.1401549211110401E-4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6.4633228125129298E-4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3.8121421912319799E-4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9.1598877723696496E-4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1.9874131707454178E-4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399.96142383129569</v>
      </c>
      <c r="G1997" s="3">
        <f t="shared" ref="G1997:K1997" si="1313">SUM(G1998:G2006)</f>
        <v>403.42615355703839</v>
      </c>
      <c r="H1997" s="3">
        <f t="shared" si="1313"/>
        <v>407.07682116524416</v>
      </c>
      <c r="I1997" s="3">
        <f t="shared" si="1313"/>
        <v>419.87394849889523</v>
      </c>
      <c r="J1997" s="3">
        <f t="shared" si="1313"/>
        <v>467.95288600500652</v>
      </c>
      <c r="K1997" s="3">
        <f t="shared" si="1313"/>
        <v>507.02521378576688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1.2996253700207896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0.64992818012526232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1.6985911177695259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4.1215184775076663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14.079912021053323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59.48603422999615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191.19719043808189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375.02171973279422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7.7472322008956998E-2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0.16132092450951632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0.28795114823734103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0.50940178168256611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3.6336809463582846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30.633813261895888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15.31724763447021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12.434050100987079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14.372947780018158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26.766588308855958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47.83603768368215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11.580438636168834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3.3746996761245533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152.66119025589401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76.330660298961121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106.15660045286893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125.31114461786473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155.99746331219532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103.01071888553615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1.5499716094689848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0.73968390295517716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16.750262918403799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22.574493918318346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113.90464364931505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259.74614580862163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120.53650723633881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2.7771821596701822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2.817140774568379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2.9024137925009614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3.0507267885717342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3.3697377309826342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3.7189222911957938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41.520670663067122</v>
      </c>
      <c r="G2007" s="3">
        <f t="shared" ref="G2007" si="1316">SUM(G2008:G2016)</f>
        <v>42.397835414367385</v>
      </c>
      <c r="H2007" s="3">
        <f t="shared" ref="H2007" si="1317">SUM(H2008:H2016)</f>
        <v>43.495550699782981</v>
      </c>
      <c r="I2007" s="3">
        <f t="shared" ref="I2007" si="1318">SUM(I2008:I2016)</f>
        <v>45.397735207900894</v>
      </c>
      <c r="J2007" s="3">
        <f t="shared" ref="J2007" si="1319">SUM(J2008:J2016)</f>
        <v>49.358249580571631</v>
      </c>
      <c r="K2007" s="3">
        <f t="shared" ref="K2007" si="1320">SUM(K2008:K2016)</f>
        <v>53.368879037505295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0.15149420716958728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0.42968983000444239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1.5620364438740848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6.9416857363202924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26.00175120522524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1.3978157422389673E-2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4.9463016657158292E-2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5.7954793871368197E-2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0.17686358163997928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5.0819128644077214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12.105126835052511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19.774494668226414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9.8872465608960383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11.670692505644734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0.10935701570801015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0.19930204124467465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0.17542695241760775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0.11932394903846026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3.3074745287538079E-2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16.0991342384687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22.54026909892395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32.730489233421522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35.002549138836592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10.313066856852714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0.2813202696972229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0.493840267512134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0.86567243565166074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2.2127778919685643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4.9158593950872964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5.6976665919011597E-3</v>
      </c>
      <c r="G2017" s="3">
        <f t="shared" ref="G2017" si="1324">SUM(G2018,G2022,G2025)</f>
        <v>5.8340056568007403E-3</v>
      </c>
      <c r="H2017" s="3">
        <f t="shared" ref="H2017" si="1325">SUM(H2018,H2022,H2025)</f>
        <v>7.9442896390299056E-3</v>
      </c>
      <c r="I2017" s="3">
        <f t="shared" ref="I2017" si="1326">SUM(I2018,I2022,I2025)</f>
        <v>2.1799201318208318E-2</v>
      </c>
      <c r="J2017" s="3">
        <f t="shared" ref="J2017" si="1327">SUM(J2018,J2022,J2025)</f>
        <v>1.3247249204798694</v>
      </c>
      <c r="K2017" s="3">
        <f t="shared" ref="K2017" si="1328">SUM(K2018,K2022,K2025)</f>
        <v>3.9719556794629511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5.6976665919011597E-3</v>
      </c>
      <c r="G2018" s="1" cm="1">
        <f t="array" ref="G2018">SUMPRODUCT(ISNUMBER(SEARCH("SUP_ELCH2*",[1]OUT_SyntheticFuels!$C$4:$C$1000))*1,("Var_cap"=[1]OUT_SyntheticFuels!$B$4:$B$1000)*1,[1]OUT_SyntheticFuels!F$4:F$1000)</f>
        <v>5.8340056568007403E-3</v>
      </c>
      <c r="H2018" s="1" cm="1">
        <f t="array" ref="H2018">SUMPRODUCT(ISNUMBER(SEARCH("SUP_ELCH2*",[1]OUT_SyntheticFuels!$C$4:$C$1000))*1,("Var_cap"=[1]OUT_SyntheticFuels!$B$4:$B$1000)*1,[1]OUT_SyntheticFuels!G$4:G$1000)</f>
        <v>7.9442896390299056E-3</v>
      </c>
      <c r="I2018" s="1" cm="1">
        <f t="array" ref="I2018">SUMPRODUCT(ISNUMBER(SEARCH("SUP_ELCH2*",[1]OUT_SyntheticFuels!$C$4:$C$1000))*1,("Var_cap"=[1]OUT_SyntheticFuels!$B$4:$B$1000)*1,[1]OUT_SyntheticFuels!H$4:H$1000)</f>
        <v>2.1762964072989659E-2</v>
      </c>
      <c r="J2018" s="1" cm="1">
        <f t="array" ref="J2018">SUMPRODUCT(ISNUMBER(SEARCH("SUP_ELCH2*",[1]OUT_SyntheticFuels!$C$4:$C$1000))*1,("Var_cap"=[1]OUT_SyntheticFuels!$B$4:$B$1000)*1,[1]OUT_SyntheticFuels!I$4:I$1000)</f>
        <v>1.3246079493634748</v>
      </c>
      <c r="K2018" s="1" cm="1">
        <f t="array" ref="K2018">SUMPRODUCT(ISNUMBER(SEARCH("SUP_ELCH2*",[1]OUT_SyntheticFuels!$C$4:$C$1000))*1,("Var_cap"=[1]OUT_SyntheticFuels!$B$4:$B$1000)*1,[1]OUT_SyntheticFuels!J$4:J$1000)</f>
        <v>3.9586014248009027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5.6976665919011597E-3</v>
      </c>
      <c r="G2019" s="1">
        <f t="shared" ref="G2019" si="1332">G2018-G2020-G2021</f>
        <v>5.8340056568007403E-3</v>
      </c>
      <c r="H2019" s="1">
        <f t="shared" ref="H2019" si="1333">H2018-H2020-H2021</f>
        <v>7.9442896390299056E-3</v>
      </c>
      <c r="I2019" s="1">
        <f t="shared" ref="I2019" si="1334">I2018-I2020-I2021</f>
        <v>2.1477936010880327E-2</v>
      </c>
      <c r="J2019" s="1">
        <f t="shared" ref="J2019" si="1335">J2018-J2020-J2021</f>
        <v>1.2550000506681132</v>
      </c>
      <c r="K2019" s="1">
        <f t="shared" ref="K2019" si="1336">K2018-K2020-K2021</f>
        <v>3.3345851442973542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2.8502806210933102E-4</v>
      </c>
      <c r="J2020" s="1" cm="1">
        <f t="array" ref="J2020">SUMPRODUCT(ISNUMBER(SEARCH("SUP_ELCH2*D",[1]OUT_SyntheticFuels!$C$4:$C$1000))*1,("Var_cap"=[1]OUT_SyntheticFuels!$B$4:$B$1000)*1,[1]OUT_SyntheticFuels!I$4:I$1000)</f>
        <v>5.5183825367201497E-2</v>
      </c>
      <c r="K2020" s="1" cm="1">
        <f t="array" ref="K2020">SUMPRODUCT(ISNUMBER(SEARCH("SUP_ELCH2*D",[1]OUT_SyntheticFuels!$C$4:$C$1000))*1,("Var_cap"=[1]OUT_SyntheticFuels!$B$4:$B$1000)*1,[1]OUT_SyntheticFuels!J$4:J$1000)</f>
        <v>0.60986401180704397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1.4424073328160199E-2</v>
      </c>
      <c r="K2021" s="1" cm="1">
        <f t="array" ref="K2021">SUMPRODUCT(ISNUMBER(SEARCH("SUP_ELCH2*SOEC*",[1]OUT_SyntheticFuels!$C$4:$C$1000))*1,("Var_cap"=[1]OUT_SyntheticFuels!$B$4:$B$1000)*1,[1]OUT_SyntheticFuels!J$4:J$1000)</f>
        <v>1.4152268696504515E-2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3.62372452186592E-5</v>
      </c>
      <c r="J2022" s="1">
        <f t="shared" ref="J2022" si="1341">SUM(J2023:J2024)</f>
        <v>1.169711163946533E-4</v>
      </c>
      <c r="K2022" s="1">
        <f t="shared" ref="K2022" si="1342">SUM(K2023:K2024)</f>
        <v>1.1326169031484704E-2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3.62372452186592E-5</v>
      </c>
      <c r="J2023" s="1" cm="1">
        <f t="array" ref="J2023">SUMPRODUCT(ISNUMBER(SEARCH("SUP_NGAH2",[1]OUT_SyntheticFuels!$C$4:$C$1000))*1,("Var_cap"=[1]OUT_SyntheticFuels!$B$4:$B$1000)*1,[1]OUT_SyntheticFuels!I$4:I$1000)-J2024</f>
        <v>9.5633174367366802E-5</v>
      </c>
      <c r="K2023" s="1" cm="1">
        <f t="array" ref="K2023">SUMPRODUCT(ISNUMBER(SEARCH("SUP_NGAH2",[1]OUT_SyntheticFuels!$C$4:$C$1000))*1,("Var_cap"=[1]OUT_SyntheticFuels!$B$4:$B$1000)*1,[1]OUT_SyntheticFuels!J$4:J$1000)-K2024</f>
        <v>2.5362480364557946E-3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2.1337942027286502E-5</v>
      </c>
      <c r="K2024" s="1" cm="1">
        <f t="array" ref="K2024">SUMPRODUCT(ISNUMBER(SEARCH("SUP_NGAH2CCS",[1]OUT_SyntheticFuels!$C$4:$C$1000))*1,("Var_cap"=[1]OUT_SyntheticFuels!$B$4:$B$1000)*1,[1]OUT_SyntheticFuels!J$4:J$1000)</f>
        <v>8.7899209950289096E-3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2.0280856305637703E-3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8.5478074069355019E-4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1.1733048898702201E-3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3.0317278484907471E-2</v>
      </c>
      <c r="G2029" s="7" cm="1">
        <f t="array" ref="G2029">SUMPRODUCT(("CT_CWODBDS"=[1]OUT_SyntheticFuels!$C$4:$C$1000)*1,("Var_cap"=[1]OUT_SyntheticFuels!$B$4:$B$1000)*1,[1]OUT_SyntheticFuels!F$4:F$1000)</f>
        <v>2.9627494877191254E-2</v>
      </c>
      <c r="H2029" s="7" cm="1">
        <f t="array" ref="H2029">SUMPRODUCT(("CT_CWODBDS"=[1]OUT_SyntheticFuels!$C$4:$C$1000)*1,("Var_cap"=[1]OUT_SyntheticFuels!$B$4:$B$1000)*1,[1]OUT_SyntheticFuels!G$4:G$1000)</f>
        <v>2.9577364788239489E-2</v>
      </c>
      <c r="I2029" s="7" cm="1">
        <f t="array" ref="I2029">SUMPRODUCT(("CT_CWODBDS"=[1]OUT_SyntheticFuels!$C$4:$C$1000)*1,("Var_cap"=[1]OUT_SyntheticFuels!$B$4:$B$1000)*1,[1]OUT_SyntheticFuels!H$4:H$1000)</f>
        <v>1.4960076006398162E-3</v>
      </c>
      <c r="J2029" s="7" cm="1">
        <f t="array" ref="J2029">SUMPRODUCT(("CT_CWODBDS"=[1]OUT_SyntheticFuels!$C$4:$C$1000)*1,("Var_cap"=[1]OUT_SyntheticFuels!$B$4:$B$1000)*1,[1]OUT_SyntheticFuels!I$4:I$1000)</f>
        <v>9.6872619636271119E-4</v>
      </c>
      <c r="K2029" s="7" cm="1">
        <f t="array" ref="K2029">SUMPRODUCT(("CT_CWODBDS"=[1]OUT_SyntheticFuels!$C$4:$C$1000)*1,("Var_cap"=[1]OUT_SyntheticFuels!$B$4:$B$1000)*1,[1]OUT_SyntheticFuels!J$4:J$1000)</f>
        <v>7.9418760554027408E-4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7.5309003464997201E-4</v>
      </c>
      <c r="K2030" s="7" cm="1">
        <f t="array" ref="K2030">SUMPRODUCT(("CT_CWODBDSCCS"=[1]OUT_SyntheticFuels!$C$4:$C$1000)*1,("Var_cap"=[1]OUT_SyntheticFuels!$B$4:$B$1000)*1,[1]OUT_SyntheticFuels!J$4:J$1000)</f>
        <v>7.7538054979222595E-4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6.8973930051327414E-3</v>
      </c>
      <c r="G2031" s="7" cm="1">
        <f t="array" ref="G2031">SUMPRODUCT(("CT_CWODETH"=[1]OUT_SyntheticFuels!$C$4:$C$1000)*1,("Var_cap"=[1]OUT_SyntheticFuels!$B$4:$B$1000)*1,[1]OUT_SyntheticFuels!F$4:F$1000)</f>
        <v>2.0107633132817396E-3</v>
      </c>
      <c r="H2031" s="7" cm="1">
        <f t="array" ref="H2031">SUMPRODUCT(("CT_CWODETH"=[1]OUT_SyntheticFuels!$C$4:$C$1000)*1,("Var_cap"=[1]OUT_SyntheticFuels!$B$4:$B$1000)*1,[1]OUT_SyntheticFuels!G$4:G$1000)</f>
        <v>2.0054491401827398E-3</v>
      </c>
      <c r="I2031" s="7" cm="1">
        <f t="array" ref="I2031">SUMPRODUCT(("CT_CWODETH"=[1]OUT_SyntheticFuels!$C$4:$C$1000)*1,("Var_cap"=[1]OUT_SyntheticFuels!$B$4:$B$1000)*1,[1]OUT_SyntheticFuels!H$4:H$1000)</f>
        <v>1.1342380818868403E-3</v>
      </c>
      <c r="J2031" s="7" cm="1">
        <f t="array" ref="J2031">SUMPRODUCT(("CT_CWODETH"=[1]OUT_SyntheticFuels!$C$4:$C$1000)*1,("Var_cap"=[1]OUT_SyntheticFuels!$B$4:$B$1000)*1,[1]OUT_SyntheticFuels!I$4:I$1000)</f>
        <v>8.393452489028402E-4</v>
      </c>
      <c r="K2031" s="7" cm="1">
        <f t="array" ref="K2031">SUMPRODUCT(("CT_CWODETH"=[1]OUT_SyntheticFuels!$C$4:$C$1000)*1,("Var_cap"=[1]OUT_SyntheticFuels!$B$4:$B$1000)*1,[1]OUT_SyntheticFuels!J$4:J$1000)</f>
        <v>5.0174589677901037E-4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5.2440625206255805E-4</v>
      </c>
      <c r="K2032" s="7" cm="1">
        <f t="array" ref="K2032">SUMPRODUCT(("CT_CWODETHCCS"=[1]OUT_SyntheticFuels!$C$4:$C$1000)*1,("Var_cap"=[1]OUT_SyntheticFuels!$B$4:$B$1000)*1,[1]OUT_SyntheticFuels!J$4:J$1000)</f>
        <v>5.35622114591077E-4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7.7229185853498403E-2</v>
      </c>
      <c r="G2033" s="7" cm="1">
        <f t="array" ref="G2033">SUMPRODUCT(("SUP_MNRBIO"=[1]OUT_SyntheticFuels!$C$4:$C$1000)*1,("Var_cap"=[1]OUT_SyntheticFuels!$B$4:$B$1000)*1,[1]OUT_SyntheticFuels!F$4:F$1000)</f>
        <v>0.19388099483099608</v>
      </c>
      <c r="H2033" s="7" cm="1">
        <f t="array" ref="H2033">SUMPRODUCT(("SUP_MNRBIO"=[1]OUT_SyntheticFuels!$C$4:$C$1000)*1,("Var_cap"=[1]OUT_SyntheticFuels!$B$4:$B$1000)*1,[1]OUT_SyntheticFuels!G$4:G$1000)</f>
        <v>0.20097980916262659</v>
      </c>
      <c r="I2033" s="7" cm="1">
        <f t="array" ref="I2033">SUMPRODUCT(("SUP_MNRBIO"=[1]OUT_SyntheticFuels!$C$4:$C$1000)*1,("Var_cap"=[1]OUT_SyntheticFuels!$B$4:$B$1000)*1,[1]OUT_SyntheticFuels!H$4:H$1000)</f>
        <v>0.21396079328875897</v>
      </c>
      <c r="J2033" s="7" cm="1">
        <f t="array" ref="J2033">SUMPRODUCT(("SUP_MNRBIO"=[1]OUT_SyntheticFuels!$C$4:$C$1000)*1,("Var_cap"=[1]OUT_SyntheticFuels!$B$4:$B$1000)*1,[1]OUT_SyntheticFuels!I$4:I$1000)</f>
        <v>0.21601556965673421</v>
      </c>
      <c r="K2033" s="7" cm="1">
        <f t="array" ref="K2033">SUMPRODUCT(("SUP_MNRBIO"=[1]OUT_SyntheticFuels!$C$4:$C$1000)*1,("Var_cap"=[1]OUT_SyntheticFuels!$B$4:$B$1000)*1,[1]OUT_SyntheticFuels!J$4:J$1000)</f>
        <v>0.3497612628898894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0.21277075790278158</v>
      </c>
      <c r="G2034" s="7" cm="1">
        <f t="array" ref="G2034">SUMPRODUCT(("SUP_WSTBIO"=[1]OUT_SyntheticFuels!$C$4:$C$1000)*1,("Var_cap"=[1]OUT_SyntheticFuels!$B$4:$B$1000)*1,[1]OUT_SyntheticFuels!F$4:F$1000)</f>
        <v>0.21299488371605305</v>
      </c>
      <c r="H2034" s="7" cm="1">
        <f t="array" ref="H2034">SUMPRODUCT(("SUP_WSTBIO"=[1]OUT_SyntheticFuels!$C$4:$C$1000)*1,("Var_cap"=[1]OUT_SyntheticFuels!$B$4:$B$1000)*1,[1]OUT_SyntheticFuels!G$4:G$1000)</f>
        <v>0.21293711085316269</v>
      </c>
      <c r="I2034" s="7" cm="1">
        <f t="array" ref="I2034">SUMPRODUCT(("SUP_WSTBIO"=[1]OUT_SyntheticFuels!$C$4:$C$1000)*1,("Var_cap"=[1]OUT_SyntheticFuels!$B$4:$B$1000)*1,[1]OUT_SyntheticFuels!H$4:H$1000)</f>
        <v>0.21248492888170686</v>
      </c>
      <c r="J2034" s="7" cm="1">
        <f t="array" ref="J2034">SUMPRODUCT(("SUP_WSTBIO"=[1]OUT_SyntheticFuels!$C$4:$C$1000)*1,("Var_cap"=[1]OUT_SyntheticFuels!$B$4:$B$1000)*1,[1]OUT_SyntheticFuels!I$4:I$1000)</f>
        <v>0.20566752313058509</v>
      </c>
      <c r="K2034" s="7" cm="1">
        <f t="array" ref="K2034">SUMPRODUCT(("SUP_WSTBIO"=[1]OUT_SyntheticFuels!$C$4:$C$1000)*1,("Var_cap"=[1]OUT_SyntheticFuels!$B$4:$B$1000)*1,[1]OUT_SyntheticFuels!J$4:J$1000)</f>
        <v>0.29527705889888028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7.7082241873222305E-4</v>
      </c>
      <c r="K2036" s="7" cm="1">
        <f t="array" ref="K2036">SUMPRODUCT(("SUP_WSTHTGBIO"=[1]OUT_SyntheticFuels!$C$4:$C$1000)*1,("Var_cap"=[1]OUT_SyntheticFuels!$B$4:$B$1000)*1,[1]OUT_SyntheticFuels!J$4:J$1000)</f>
        <v>7.860013663426172E-4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2.7432510319657299E-4</v>
      </c>
      <c r="K2037" s="7" cm="1">
        <f t="array" ref="K2037">SUMPRODUCT(("SUP_WSTHTGBIOCCS"=[1]OUT_SyntheticFuels!$C$4:$C$1000)*1,("Var_cap"=[1]OUT_SyntheticFuels!$B$4:$B$1000)*1,[1]OUT_SyntheticFuels!J$4:J$1000)</f>
        <v>3.779859388906472E-4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5.1549439537102601E-5</v>
      </c>
      <c r="G2038" s="7" cm="1">
        <f t="array" ref="G2038">SUMPRODUCT(("SUP_WODBIO"=[1]OUT_SyntheticFuels!$C$4:$C$1000)*1,("Var_cap"=[1]OUT_SyntheticFuels!$B$4:$B$1000)*1,[1]OUT_SyntheticFuels!F$4:F$1000)</f>
        <v>1.2873188500194452E-3</v>
      </c>
      <c r="H2038" s="7" cm="1">
        <f t="array" ref="H2038">SUMPRODUCT(("SUP_WODBIO"=[1]OUT_SyntheticFuels!$C$4:$C$1000)*1,("Var_cap"=[1]OUT_SyntheticFuels!$B$4:$B$1000)*1,[1]OUT_SyntheticFuels!G$4:G$1000)</f>
        <v>1.3162780077000608E-3</v>
      </c>
      <c r="I2038" s="7" cm="1">
        <f t="array" ref="I2038">SUMPRODUCT(("SUP_WODBIO"=[1]OUT_SyntheticFuels!$C$4:$C$1000)*1,("Var_cap"=[1]OUT_SyntheticFuels!$B$4:$B$1000)*1,[1]OUT_SyntheticFuels!H$4:H$1000)</f>
        <v>1.3200786542068598E-3</v>
      </c>
      <c r="J2038" s="7" cm="1">
        <f t="array" ref="J2038">SUMPRODUCT(("SUP_WODBIO"=[1]OUT_SyntheticFuels!$C$4:$C$1000)*1,("Var_cap"=[1]OUT_SyntheticFuels!$B$4:$B$1000)*1,[1]OUT_SyntheticFuels!I$4:I$1000)</f>
        <v>1.1374625301325437E-3</v>
      </c>
      <c r="K2038" s="7" cm="1">
        <f t="array" ref="K2038">SUMPRODUCT(("SUP_WODBIO"=[1]OUT_SyntheticFuels!$C$4:$C$1000)*1,("Var_cap"=[1]OUT_SyntheticFuels!$B$4:$B$1000)*1,[1]OUT_SyntheticFuels!J$4:J$1000)</f>
        <v>6.8741973858611684E-4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5.4457865628878296E-4</v>
      </c>
      <c r="K2039" s="7" cm="1">
        <f t="array" ref="K2039">SUMPRODUCT(("SUP_WODBIOCCS"=[1]OUT_SyntheticFuels!$C$4:$C$1000)*1,("Var_cap"=[1]OUT_SyntheticFuels!$B$4:$B$1000)*1,[1]OUT_SyntheticFuels!J$4:J$1000)</f>
        <v>5.4920399506896197E-4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4.5799059867914382E-2</v>
      </c>
      <c r="G2040" s="7" cm="1">
        <f t="array" ref="G2040">SUMPRODUCT(("SUP_BIONGA"=[1]OUT_SyntheticFuels!$C$4:$C$1000)*1,("Var_cap"=[1]OUT_SyntheticFuels!$B$4:$B$1000)*1,[1]OUT_SyntheticFuels!F$4:F$1000)</f>
        <v>0.17430174339412607</v>
      </c>
      <c r="H2040" s="7" cm="1">
        <f t="array" ref="H2040">SUMPRODUCT(("SUP_BIONGA"=[1]OUT_SyntheticFuels!$C$4:$C$1000)*1,("Var_cap"=[1]OUT_SyntheticFuels!$B$4:$B$1000)*1,[1]OUT_SyntheticFuels!G$4:G$1000)</f>
        <v>0.14748787381614081</v>
      </c>
      <c r="I2040" s="7" cm="1">
        <f t="array" ref="I2040">SUMPRODUCT(("SUP_BIONGA"=[1]OUT_SyntheticFuels!$C$4:$C$1000)*1,("Var_cap"=[1]OUT_SyntheticFuels!$B$4:$B$1000)*1,[1]OUT_SyntheticFuels!H$4:H$1000)</f>
        <v>0.14652936679079281</v>
      </c>
      <c r="J2040" s="7" cm="1">
        <f t="array" ref="J2040">SUMPRODUCT(("SUP_BIONGA"=[1]OUT_SyntheticFuels!$C$4:$C$1000)*1,("Var_cap"=[1]OUT_SyntheticFuels!$B$4:$B$1000)*1,[1]OUT_SyntheticFuels!I$4:I$1000)</f>
        <v>0.14463502389704025</v>
      </c>
      <c r="K2040" s="7" cm="1">
        <f t="array" ref="K2040">SUMPRODUCT(("SUP_BIONGA"=[1]OUT_SyntheticFuels!$C$4:$C$1000)*1,("Var_cap"=[1]OUT_SyntheticFuels!$B$4:$B$1000)*1,[1]OUT_SyntheticFuels!J$4:J$1000)</f>
        <v>0.28902708884424455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0.37252159917944172</v>
      </c>
      <c r="G2041" s="7" cm="1">
        <f t="array" ref="G2041">SUMPRODUCT(("CT_CWODPLT"=[1]OUT_SyntheticFuels!$C$4:$C$1000)*1,("Var_cap"=[1]OUT_SyntheticFuels!$B$4:$B$1000)*1,[1]OUT_SyntheticFuels!F$4:F$1000)</f>
        <v>0.4115432727249177</v>
      </c>
      <c r="H2041" s="7" cm="1">
        <f t="array" ref="H2041">SUMPRODUCT(("CT_CWODPLT"=[1]OUT_SyntheticFuels!$C$4:$C$1000)*1,("Var_cap"=[1]OUT_SyntheticFuels!$B$4:$B$1000)*1,[1]OUT_SyntheticFuels!G$4:G$1000)</f>
        <v>0.41198298366886144</v>
      </c>
      <c r="I2041" s="7" cm="1">
        <f t="array" ref="I2041">SUMPRODUCT(("CT_CWODPLT"=[1]OUT_SyntheticFuels!$C$4:$C$1000)*1,("Var_cap"=[1]OUT_SyntheticFuels!$B$4:$B$1000)*1,[1]OUT_SyntheticFuels!H$4:H$1000)</f>
        <v>0.41742682993427865</v>
      </c>
      <c r="J2041" s="7" cm="1">
        <f t="array" ref="J2041">SUMPRODUCT(("CT_CWODPLT"=[1]OUT_SyntheticFuels!$C$4:$C$1000)*1,("Var_cap"=[1]OUT_SyntheticFuels!$B$4:$B$1000)*1,[1]OUT_SyntheticFuels!I$4:I$1000)</f>
        <v>0.44442831889753537</v>
      </c>
      <c r="K2041" s="7" cm="1">
        <f t="array" ref="K2041">SUMPRODUCT(("CT_CWODPLT"=[1]OUT_SyntheticFuels!$C$4:$C$1000)*1,("Var_cap"=[1]OUT_SyntheticFuels!$B$4:$B$1000)*1,[1]OUT_SyntheticFuels!J$4:J$1000)</f>
        <v>0.45618966070599415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5.0306251807297902E-5</v>
      </c>
      <c r="J2042" s="7" cm="1">
        <f t="array" ref="J2042">SUMPRODUCT(("SUP_H2NGA"=[1]OUT_SyntheticFuels!$C$4:$C$1000)*1,("Var_cap"=[1]OUT_SyntheticFuels!$B$4:$B$1000)*1,[1]OUT_SyntheticFuels!I$4:I$1000)</f>
        <v>6.4827917115622084E-3</v>
      </c>
      <c r="K2042" s="7" cm="1">
        <f t="array" ref="K2042">SUMPRODUCT(("SUP_H2NGA"=[1]OUT_SyntheticFuels!$C$4:$C$1000)*1,("Var_cap"=[1]OUT_SyntheticFuels!$B$4:$B$1000)*1,[1]OUT_SyntheticFuels!J$4:J$1000)</f>
        <v>6.8846211243505078E-3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8.0048754124309199E-5</v>
      </c>
      <c r="J2043" s="7" cm="1">
        <f t="array" ref="J2043">SUMPRODUCT(("SUP_H2DSL"=[1]OUT_SyntheticFuels!$C$4:$C$1000)*1,("Var_cap"=[1]OUT_SyntheticFuels!$B$4:$B$1000)*1,[1]OUT_SyntheticFuels!I$4:I$1000)</f>
        <v>0.48523539744047939</v>
      </c>
      <c r="K2043" s="7" cm="1">
        <f t="array" ref="K2043">SUMPRODUCT(("SUP_H2DSL"=[1]OUT_SyntheticFuels!$C$4:$C$1000)*1,("Var_cap"=[1]OUT_SyntheticFuels!$B$4:$B$1000)*1,[1]OUT_SyntheticFuels!J$4:J$1000)</f>
        <v>1.3755826886977818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7.6104957028157801E-5</v>
      </c>
      <c r="J2044" s="7" cm="1">
        <f t="array" ref="J2044">SUMPRODUCT(("SUP_H2GSL"=[1]OUT_SyntheticFuels!$C$4:$C$1000)*1,("Var_cap"=[1]OUT_SyntheticFuels!$B$4:$B$1000)*1,[1]OUT_SyntheticFuels!I$4:I$1000)</f>
        <v>5.1907344727718768E-2</v>
      </c>
      <c r="K2044" s="7" cm="1">
        <f t="array" ref="K2044">SUMPRODUCT(("SUP_H2GSL"=[1]OUT_SyntheticFuels!$C$4:$C$1000)*1,("Var_cap"=[1]OUT_SyntheticFuels!$B$4:$B$1000)*1,[1]OUT_SyntheticFuels!J$4:J$1000)</f>
        <v>5.1873444039501761E-2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713.70860380730869</v>
      </c>
      <c r="D3" s="3">
        <f t="shared" ref="D3:H3" si="0">SUM(D4:D7)</f>
        <v>703.82484448131322</v>
      </c>
      <c r="E3" s="3">
        <f t="shared" si="0"/>
        <v>684.58114930593479</v>
      </c>
      <c r="F3" s="3">
        <f t="shared" si="0"/>
        <v>635.44568805540325</v>
      </c>
      <c r="G3" s="3">
        <f t="shared" si="0"/>
        <v>578.5807835008352</v>
      </c>
      <c r="H3" s="3">
        <f t="shared" si="0"/>
        <v>547.75445545055607</v>
      </c>
    </row>
    <row r="4" spans="2:8" x14ac:dyDescent="0.3">
      <c r="B4" s="25" t="s">
        <v>1728</v>
      </c>
      <c r="C4" s="1">
        <f>'SPS1'!F761</f>
        <v>142.21815436519415</v>
      </c>
      <c r="D4" s="1">
        <f>'SPS1'!G761</f>
        <v>140.22442533109734</v>
      </c>
      <c r="E4" s="1">
        <f>'SPS1'!H761</f>
        <v>140.78369657887046</v>
      </c>
      <c r="F4" s="1">
        <f>'SPS1'!I761</f>
        <v>144.123818122274</v>
      </c>
      <c r="G4" s="1">
        <f>'SPS1'!J761</f>
        <v>146.49426154121656</v>
      </c>
      <c r="H4" s="1">
        <f>'SPS1'!K761</f>
        <v>143.35086927712715</v>
      </c>
    </row>
    <row r="5" spans="2:8" x14ac:dyDescent="0.3">
      <c r="B5" s="25" t="s">
        <v>1729</v>
      </c>
      <c r="C5" s="1">
        <f>'SPS1'!F880</f>
        <v>140.10153903562264</v>
      </c>
      <c r="D5" s="1">
        <f>'SPS1'!G880</f>
        <v>139.80336862396575</v>
      </c>
      <c r="E5" s="1">
        <f>'SPS1'!H880</f>
        <v>142.63701356918799</v>
      </c>
      <c r="F5" s="1">
        <f>'SPS1'!I880</f>
        <v>137.29360292301115</v>
      </c>
      <c r="G5" s="1">
        <f>'SPS1'!J880</f>
        <v>126.74428305041759</v>
      </c>
      <c r="H5" s="1">
        <f>'SPS1'!K880</f>
        <v>114.05119211009418</v>
      </c>
    </row>
    <row r="6" spans="2:8" x14ac:dyDescent="0.3">
      <c r="B6" s="25" t="s">
        <v>1730</v>
      </c>
      <c r="C6" s="1">
        <f>'SPS1'!F970</f>
        <v>217.18047809203208</v>
      </c>
      <c r="D6" s="1">
        <f>'SPS1'!G970</f>
        <v>216.46901606739544</v>
      </c>
      <c r="E6" s="1">
        <f>'SPS1'!H970</f>
        <v>216.03503145210809</v>
      </c>
      <c r="F6" s="1">
        <f>'SPS1'!I970</f>
        <v>211.42367627062612</v>
      </c>
      <c r="G6" s="1">
        <f>'SPS1'!J970</f>
        <v>192.4411135996196</v>
      </c>
      <c r="H6" s="1">
        <f>'SPS1'!K970</f>
        <v>175.80428135948085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214.20843231445991</v>
      </c>
      <c r="D7" s="1">
        <f>'SPS1'!G1134+'SPS1'!G1313+'SPS1'!G1397+'SPS1'!G1481+'SPS1'!G1488+'SPS1'!G1495+'SPS1'!G1544+'SPS1'!G1591+'SPS1'!G1638</f>
        <v>207.32803445885472</v>
      </c>
      <c r="E7" s="1">
        <f>'SPS1'!H1134+'SPS1'!H1313+'SPS1'!H1397+'SPS1'!H1481+'SPS1'!H1488+'SPS1'!H1495+'SPS1'!H1544+'SPS1'!H1591+'SPS1'!H1638</f>
        <v>185.12540770576817</v>
      </c>
      <c r="F7" s="1">
        <f>'SPS1'!I1134+'SPS1'!I1313+'SPS1'!I1397+'SPS1'!I1481+'SPS1'!I1488+'SPS1'!I1495+'SPS1'!I1544+'SPS1'!I1591+'SPS1'!I1638</f>
        <v>142.60459073949198</v>
      </c>
      <c r="G7" s="1">
        <f>'SPS1'!J1134+'SPS1'!J1313+'SPS1'!J1397+'SPS1'!J1481+'SPS1'!J1488+'SPS1'!J1495+'SPS1'!J1544+'SPS1'!J1591+'SPS1'!J1638</f>
        <v>112.90112530958142</v>
      </c>
      <c r="H7" s="1">
        <f>'SPS1'!K1134+'SPS1'!K1313+'SPS1'!K1397+'SPS1'!K1481+'SPS1'!K1488+'SPS1'!K1495+'SPS1'!K1544+'SPS1'!K1591+'SPS1'!K1638</f>
        <v>114.54811270385389</v>
      </c>
    </row>
    <row r="8" spans="2:8" x14ac:dyDescent="0.3">
      <c r="B8" s="2" t="s">
        <v>1736</v>
      </c>
      <c r="C8" s="3">
        <f>SUM(C9:C12)</f>
        <v>512.26589326088879</v>
      </c>
      <c r="D8" s="3">
        <f t="shared" ref="D8:H8" si="1">SUM(D9:D12)</f>
        <v>496.21906931618537</v>
      </c>
      <c r="E8" s="3">
        <f t="shared" si="1"/>
        <v>485.92518540997236</v>
      </c>
      <c r="F8" s="3">
        <f t="shared" si="1"/>
        <v>517.06677413950615</v>
      </c>
      <c r="G8" s="3">
        <f t="shared" si="1"/>
        <v>481.53497049111047</v>
      </c>
      <c r="H8" s="3">
        <f t="shared" si="1"/>
        <v>534.18967514711494</v>
      </c>
    </row>
    <row r="9" spans="2:8" x14ac:dyDescent="0.3">
      <c r="B9" s="25" t="s">
        <v>1733</v>
      </c>
      <c r="C9" s="1">
        <f>'SPS1'!F289+'SPS1'!F407</f>
        <v>496.97341864266167</v>
      </c>
      <c r="D9" s="1">
        <f>'SPS1'!G289+'SPS1'!G407</f>
        <v>474.15041665918733</v>
      </c>
      <c r="E9" s="1">
        <f>'SPS1'!H289+'SPS1'!H407</f>
        <v>459.36160966079694</v>
      </c>
      <c r="F9" s="1">
        <f>'SPS1'!I289+'SPS1'!I407</f>
        <v>490.21341798224933</v>
      </c>
      <c r="G9" s="1">
        <f>'SPS1'!J289+'SPS1'!J407</f>
        <v>441.35010718861298</v>
      </c>
      <c r="H9" s="1">
        <f>'SPS1'!K289+'SPS1'!K407</f>
        <v>455.45832416060443</v>
      </c>
    </row>
    <row r="10" spans="2:8" x14ac:dyDescent="0.3">
      <c r="B10" s="25" t="s">
        <v>1734</v>
      </c>
      <c r="C10" s="1">
        <f>'SPS1'!F588+'SPS1'!F602+'SPS1'!F642</f>
        <v>15.285433574392648</v>
      </c>
      <c r="D10" s="1">
        <f>'SPS1'!G588+'SPS1'!G602+'SPS1'!G642</f>
        <v>22.025885987608945</v>
      </c>
      <c r="E10" s="1">
        <f>'SPS1'!H588+'SPS1'!H602+'SPS1'!H642</f>
        <v>26.447171619700097</v>
      </c>
      <c r="F10" s="1">
        <f>'SPS1'!I588+'SPS1'!I602+'SPS1'!I642</f>
        <v>26.113276369364808</v>
      </c>
      <c r="G10" s="1">
        <f>'SPS1'!J588+'SPS1'!J602+'SPS1'!J642</f>
        <v>26.103728942028887</v>
      </c>
      <c r="H10" s="1">
        <f>'SPS1'!K588+'SPS1'!K602+'SPS1'!K642</f>
        <v>40.50937752881962</v>
      </c>
    </row>
    <row r="11" spans="2:8" x14ac:dyDescent="0.3">
      <c r="B11" s="25" t="s">
        <v>1732</v>
      </c>
      <c r="C11" s="1">
        <f>'SPS1'!F677</f>
        <v>7.0410438344301919E-3</v>
      </c>
      <c r="D11" s="1">
        <f>'SPS1'!G677</f>
        <v>4.2766669389115088E-2</v>
      </c>
      <c r="E11" s="1">
        <f>'SPS1'!H677</f>
        <v>0.11640412947529187</v>
      </c>
      <c r="F11" s="1">
        <f>'SPS1'!I677</f>
        <v>0.74007978789200435</v>
      </c>
      <c r="G11" s="1">
        <f>'SPS1'!J677</f>
        <v>14.079270888519035</v>
      </c>
      <c r="H11" s="1">
        <f>'SPS1'!K677</f>
        <v>38.2007813985959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1.8634719495427229E-3</v>
      </c>
      <c r="H12" s="1">
        <f>'SPS1'!K1702</f>
        <v>2.1192059094896038E-2</v>
      </c>
    </row>
    <row r="13" spans="2:8" x14ac:dyDescent="0.3">
      <c r="B13" s="2" t="s">
        <v>1737</v>
      </c>
      <c r="C13" s="3">
        <f>'SPS1'!F2+'SPS1'!F20-'SPS1'!F55</f>
        <v>965.24835609184606</v>
      </c>
      <c r="D13" s="3">
        <f>'SPS1'!G2+'SPS1'!G20-'SPS1'!G55</f>
        <v>960.63856674952569</v>
      </c>
      <c r="E13" s="3">
        <f>'SPS1'!H2+'SPS1'!H20-'SPS1'!H55</f>
        <v>900.08815052816624</v>
      </c>
      <c r="F13" s="3">
        <f>'SPS1'!I2+'SPS1'!I20-'SPS1'!I55</f>
        <v>857.73216191104598</v>
      </c>
      <c r="G13" s="3">
        <f>'SPS1'!J2+'SPS1'!J20-'SPS1'!J55</f>
        <v>723.50678388425285</v>
      </c>
      <c r="H13" s="3">
        <f>'SPS1'!K2+'SPS1'!K20-'SPS1'!K55</f>
        <v>644.97241593595299</v>
      </c>
    </row>
    <row r="14" spans="2:8" x14ac:dyDescent="0.3">
      <c r="B14" s="25" t="s">
        <v>1738</v>
      </c>
      <c r="C14" s="1">
        <f>'SPS1'!F2</f>
        <v>299.34744020035373</v>
      </c>
      <c r="D14" s="1">
        <f>'SPS1'!G2</f>
        <v>292.63077651390472</v>
      </c>
      <c r="E14" s="1">
        <f>'SPS1'!H2</f>
        <v>336.53957707853021</v>
      </c>
      <c r="F14" s="1">
        <f>'SPS1'!I2</f>
        <v>365.50308736724253</v>
      </c>
      <c r="G14" s="1">
        <f>'SPS1'!J2</f>
        <v>430.54123632418083</v>
      </c>
      <c r="H14" s="1">
        <f>'SPS1'!K2</f>
        <v>558.65325756842503</v>
      </c>
    </row>
    <row r="15" spans="2:8" x14ac:dyDescent="0.3">
      <c r="B15" s="25" t="s">
        <v>19</v>
      </c>
      <c r="C15" s="1">
        <f>'SPS1'!F20</f>
        <v>783.07109270523824</v>
      </c>
      <c r="D15" s="1">
        <f>'SPS1'!G20</f>
        <v>703.20012958649875</v>
      </c>
      <c r="E15" s="1">
        <f>'SPS1'!H20</f>
        <v>618.32106208539426</v>
      </c>
      <c r="F15" s="1">
        <f>'SPS1'!I20</f>
        <v>522.94998779445848</v>
      </c>
      <c r="G15" s="1">
        <f>'SPS1'!J20</f>
        <v>307.73482387502673</v>
      </c>
      <c r="H15" s="1">
        <f>'SPS1'!K20</f>
        <v>108.10942807262236</v>
      </c>
    </row>
    <row r="16" spans="2:8" x14ac:dyDescent="0.3">
      <c r="B16" s="25" t="s">
        <v>24</v>
      </c>
      <c r="C16" s="1">
        <f>'SPS1'!F55</f>
        <v>117.17017681374597</v>
      </c>
      <c r="D16" s="1">
        <f>'SPS1'!G55</f>
        <v>35.192339350877788</v>
      </c>
      <c r="E16" s="1">
        <f>'SPS1'!H55</f>
        <v>54.772488635758251</v>
      </c>
      <c r="F16" s="1">
        <f>'SPS1'!I55</f>
        <v>30.720913250655038</v>
      </c>
      <c r="G16" s="1">
        <f>'SPS1'!J55</f>
        <v>14.769276314954711</v>
      </c>
      <c r="H16" s="1">
        <f>'SPS1'!K55</f>
        <v>21.790269705094339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2025-04-15T14:13:04Z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